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0B272F7E-1B6F-4306-9EDF-152AF5BE3234}" xr6:coauthVersionLast="41" xr6:coauthVersionMax="41" xr10:uidLastSave="{00000000-0000-0000-0000-000000000000}"/>
  <bookViews>
    <workbookView xWindow="10757" yWindow="403" windowWidth="16509" windowHeight="15343" activeTab="3" xr2:uid="{00000000-000D-0000-FFFF-FFFF00000000}"/>
  </bookViews>
  <sheets>
    <sheet name="Sheet2" sheetId="5" r:id="rId1"/>
    <sheet name="Sheet3" sheetId="6" r:id="rId2"/>
    <sheet name="Sheet4" sheetId="7" r:id="rId3"/>
    <sheet name="Sheet5" sheetId="8" r:id="rId4"/>
    <sheet name="Sheet1" sheetId="1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2" i="8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C13" i="8"/>
  <c r="B13" i="8"/>
  <c r="D2" i="8"/>
  <c r="D4" i="8"/>
  <c r="D5" i="8" s="1"/>
  <c r="D6" i="8" s="1"/>
  <c r="D7" i="8" s="1"/>
  <c r="D8" i="8" s="1"/>
  <c r="D9" i="8" s="1"/>
  <c r="D10" i="8" s="1"/>
  <c r="D11" i="8" s="1"/>
  <c r="D12" i="8" s="1"/>
  <c r="D3" i="8"/>
  <c r="C12" i="8"/>
  <c r="C11" i="8"/>
  <c r="C10" i="8"/>
  <c r="C9" i="8"/>
  <c r="C8" i="8"/>
  <c r="C7" i="8"/>
  <c r="C6" i="8"/>
  <c r="C5" i="8"/>
  <c r="C4" i="8"/>
  <c r="C3" i="8"/>
  <c r="B3" i="8"/>
  <c r="C2" i="8"/>
  <c r="B2" i="8"/>
  <c r="B4" i="8" l="1"/>
  <c r="B5" i="8" s="1"/>
  <c r="B6" i="8" s="1"/>
  <c r="B7" i="8" s="1"/>
  <c r="B8" i="8" s="1"/>
  <c r="B9" i="8" s="1"/>
  <c r="B10" i="8" s="1"/>
  <c r="B11" i="8" s="1"/>
  <c r="B1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<sst xmlns="http://schemas.openxmlformats.org/spreadsheetml/2006/main" count="24814" uniqueCount="8398">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</sst>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1" applyFont="1" applyAlignment="1">
      <alignment horizontal="center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1"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0-44DC-BE0F-D89F1FF96C4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0-44DC-BE0F-D89F1FF96C4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0-44DC-BE0F-D89F1FF96C4B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0-44DC-BE0F-D89F1FF96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95631"/>
        <c:axId val="650190415"/>
      </c:barChart>
      <c:catAx>
        <c:axId val="208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90415"/>
        <c:crosses val="autoZero"/>
        <c:auto val="1"/>
        <c:lblAlgn val="ctr"/>
        <c:lblOffset val="100"/>
        <c:noMultiLvlLbl val="0"/>
      </c:catAx>
      <c:valAx>
        <c:axId val="65019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0.61114754098360657</c:v>
                </c:pt>
                <c:pt idx="2">
                  <c:v>0.47628726287262874</c:v>
                </c:pt>
                <c:pt idx="3">
                  <c:v>0.75497597803706251</c:v>
                </c:pt>
                <c:pt idx="4">
                  <c:v>0.47525342874180082</c:v>
                </c:pt>
                <c:pt idx="5">
                  <c:v>0.72398753894080992</c:v>
                </c:pt>
                <c:pt idx="6">
                  <c:v>0.53652392947103278</c:v>
                </c:pt>
                <c:pt idx="7">
                  <c:v>0.62415054887611077</c:v>
                </c:pt>
                <c:pt idx="8">
                  <c:v>0.53438831405964704</c:v>
                </c:pt>
                <c:pt idx="9">
                  <c:v>0.62116564417177911</c:v>
                </c:pt>
                <c:pt idx="10">
                  <c:v>0.53125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172-8CB9-33B84FAAC75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0.34950819672131145</c:v>
                </c:pt>
                <c:pt idx="2">
                  <c:v>0.47628726287262874</c:v>
                </c:pt>
                <c:pt idx="3">
                  <c:v>0.17638984214138642</c:v>
                </c:pt>
                <c:pt idx="4">
                  <c:v>0.47286821705426357</c:v>
                </c:pt>
                <c:pt idx="5">
                  <c:v>0.20498442367601247</c:v>
                </c:pt>
                <c:pt idx="6">
                  <c:v>0.3973551637279597</c:v>
                </c:pt>
                <c:pt idx="7">
                  <c:v>0.30946157867224255</c:v>
                </c:pt>
                <c:pt idx="8">
                  <c:v>0.39744370054777844</c:v>
                </c:pt>
                <c:pt idx="9">
                  <c:v>0.31083844580777098</c:v>
                </c:pt>
                <c:pt idx="10">
                  <c:v>0.39903846153846156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172-8CB9-33B84FAAC75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3.9344262295081971E-2</c:v>
                </c:pt>
                <c:pt idx="2">
                  <c:v>4.7425474254742549E-2</c:v>
                </c:pt>
                <c:pt idx="3">
                  <c:v>6.8634179821551136E-2</c:v>
                </c:pt>
                <c:pt idx="4">
                  <c:v>5.1878354203935599E-2</c:v>
                </c:pt>
                <c:pt idx="5">
                  <c:v>7.1028037383177575E-2</c:v>
                </c:pt>
                <c:pt idx="6">
                  <c:v>6.6120906801007559E-2</c:v>
                </c:pt>
                <c:pt idx="7">
                  <c:v>6.6387872451646623E-2</c:v>
                </c:pt>
                <c:pt idx="8">
                  <c:v>6.8167985392574557E-2</c:v>
                </c:pt>
                <c:pt idx="9">
                  <c:v>6.7995910020449898E-2</c:v>
                </c:pt>
                <c:pt idx="10">
                  <c:v>6.9711538461538464E-2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172-8CB9-33B84FAA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422240"/>
        <c:axId val="1381663168"/>
      </c:lineChart>
      <c:catAx>
        <c:axId val="14894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63168"/>
        <c:crosses val="autoZero"/>
        <c:auto val="1"/>
        <c:lblAlgn val="ctr"/>
        <c:lblOffset val="100"/>
        <c:noMultiLvlLbl val="0"/>
      </c:catAx>
      <c:valAx>
        <c:axId val="13816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103414</xdr:colOff>
      <xdr:row>0</xdr:row>
      <xdr:rowOff>125185</xdr:rowOff>
    </xdr:from>
    <xdr:to>
      <xdr:col>15</xdr:col>
      <xdr:colOff>473528</xdr:colOff>
      <xdr:row>25</xdr:row>
      <xdr:rowOff>92528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A479C-6819-4E27-9966-62F63C010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393311</xdr:colOff>
      <xdr:row>14</xdr:row>
      <xdr:rowOff>118706</xdr:rowOff>
    </xdr:from>
    <xdr:to>
      <xdr:col>8</xdr:col>
      <xdr:colOff>12959</xdr:colOff>
      <xdr:row>34</xdr:row>
      <xdr:rowOff>25918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E000-0455-43A7-9DA4-CB6DA9E93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10">
      <pivotArea outline="0" collapsedLevelsAreSubtotals="1" fieldPosition="0"/>
    </format>
    <format dxfId="9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7">
      <pivotArea outline="0" collapsedLevelsAreSubtotals="1" fieldPosition="0"/>
    </format>
    <format dxfId="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Cater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B18" sqref="B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8323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">
      <c r="A6" s="10" t="s">
        <v>8322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4">
      <c r="A7" s="10" t="s">
        <v>8318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4">
      <c r="A8" s="10" t="s">
        <v>8313</v>
      </c>
      <c r="B8" s="12">
        <v>24</v>
      </c>
      <c r="C8" s="12"/>
      <c r="D8" s="12"/>
      <c r="E8" s="12"/>
      <c r="F8" s="12">
        <v>24</v>
      </c>
    </row>
    <row r="9" spans="1:6" x14ac:dyDescent="0.4">
      <c r="A9" s="10" t="s">
        <v>8314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4">
      <c r="A10" s="10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4">
      <c r="A11" s="10" t="s">
        <v>8315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4">
      <c r="A12" s="10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4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4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workbookViewId="0">
      <selection activeCell="G30" sqref="G30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8365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8324</v>
      </c>
      <c r="B5" s="12"/>
      <c r="C5" s="12">
        <v>100</v>
      </c>
      <c r="D5" s="12"/>
      <c r="E5" s="12"/>
      <c r="F5" s="12">
        <v>100</v>
      </c>
    </row>
    <row r="6" spans="1:6" x14ac:dyDescent="0.4">
      <c r="A6" s="10" t="s">
        <v>8325</v>
      </c>
      <c r="B6" s="12">
        <v>20</v>
      </c>
      <c r="C6" s="12"/>
      <c r="D6" s="12"/>
      <c r="E6" s="12"/>
      <c r="F6" s="12">
        <v>20</v>
      </c>
    </row>
    <row r="7" spans="1:6" x14ac:dyDescent="0.4">
      <c r="A7" s="10" t="s">
        <v>8326</v>
      </c>
      <c r="B7" s="12">
        <v>24</v>
      </c>
      <c r="C7" s="12"/>
      <c r="D7" s="12"/>
      <c r="E7" s="12"/>
      <c r="F7" s="12">
        <v>24</v>
      </c>
    </row>
    <row r="8" spans="1:6" x14ac:dyDescent="0.4">
      <c r="A8" s="10" t="s">
        <v>8327</v>
      </c>
      <c r="B8" s="12"/>
      <c r="C8" s="12">
        <v>40</v>
      </c>
      <c r="D8" s="12"/>
      <c r="E8" s="12"/>
      <c r="F8" s="12">
        <v>40</v>
      </c>
    </row>
    <row r="9" spans="1:6" x14ac:dyDescent="0.4">
      <c r="A9" s="10" t="s">
        <v>8328</v>
      </c>
      <c r="B9" s="12"/>
      <c r="C9" s="12"/>
      <c r="D9" s="12"/>
      <c r="E9" s="12">
        <v>40</v>
      </c>
      <c r="F9" s="12">
        <v>40</v>
      </c>
    </row>
    <row r="10" spans="1:6" x14ac:dyDescent="0.4">
      <c r="A10" s="10" t="s">
        <v>8329</v>
      </c>
      <c r="B10" s="12"/>
      <c r="C10" s="12"/>
      <c r="D10" s="12"/>
      <c r="E10" s="12">
        <v>180</v>
      </c>
      <c r="F10" s="12">
        <v>180</v>
      </c>
    </row>
    <row r="11" spans="1:6" x14ac:dyDescent="0.4">
      <c r="A11" s="10" t="s">
        <v>8330</v>
      </c>
      <c r="B11" s="12"/>
      <c r="C11" s="12">
        <v>80</v>
      </c>
      <c r="D11" s="12"/>
      <c r="E11" s="12"/>
      <c r="F11" s="12">
        <v>80</v>
      </c>
    </row>
    <row r="12" spans="1:6" x14ac:dyDescent="0.4">
      <c r="A12" s="10" t="s">
        <v>8331</v>
      </c>
      <c r="B12" s="12"/>
      <c r="C12" s="12"/>
      <c r="D12" s="12"/>
      <c r="E12" s="12">
        <v>40</v>
      </c>
      <c r="F12" s="12">
        <v>40</v>
      </c>
    </row>
    <row r="13" spans="1:6" x14ac:dyDescent="0.4">
      <c r="A13" s="10" t="s">
        <v>8332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4">
      <c r="A14" s="10" t="s">
        <v>8333</v>
      </c>
      <c r="B14" s="12"/>
      <c r="C14" s="12">
        <v>40</v>
      </c>
      <c r="D14" s="12"/>
      <c r="E14" s="12"/>
      <c r="F14" s="12">
        <v>40</v>
      </c>
    </row>
    <row r="15" spans="1:6" x14ac:dyDescent="0.4">
      <c r="A15" s="10" t="s">
        <v>8334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4">
      <c r="A16" s="10" t="s">
        <v>8335</v>
      </c>
      <c r="B16" s="12"/>
      <c r="C16" s="12">
        <v>20</v>
      </c>
      <c r="D16" s="12"/>
      <c r="E16" s="12"/>
      <c r="F16" s="12">
        <v>20</v>
      </c>
    </row>
    <row r="17" spans="1:6" x14ac:dyDescent="0.4">
      <c r="A17" s="10" t="s">
        <v>8336</v>
      </c>
      <c r="B17" s="12"/>
      <c r="C17" s="12"/>
      <c r="D17" s="12"/>
      <c r="E17" s="12">
        <v>140</v>
      </c>
      <c r="F17" s="12">
        <v>140</v>
      </c>
    </row>
    <row r="18" spans="1:6" x14ac:dyDescent="0.4">
      <c r="A18" s="10" t="s">
        <v>8337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4">
      <c r="A19" s="10" t="s">
        <v>8338</v>
      </c>
      <c r="B19" s="12"/>
      <c r="C19" s="12">
        <v>60</v>
      </c>
      <c r="D19" s="12"/>
      <c r="E19" s="12"/>
      <c r="F19" s="12">
        <v>60</v>
      </c>
    </row>
    <row r="20" spans="1:6" x14ac:dyDescent="0.4">
      <c r="A20" s="10" t="s">
        <v>8339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4">
      <c r="A21" s="10" t="s">
        <v>8340</v>
      </c>
      <c r="B21" s="12"/>
      <c r="C21" s="12"/>
      <c r="D21" s="12"/>
      <c r="E21" s="12">
        <v>20</v>
      </c>
      <c r="F21" s="12">
        <v>20</v>
      </c>
    </row>
    <row r="22" spans="1:6" x14ac:dyDescent="0.4">
      <c r="A22" s="10" t="s">
        <v>8341</v>
      </c>
      <c r="B22" s="12"/>
      <c r="C22" s="12">
        <v>40</v>
      </c>
      <c r="D22" s="12"/>
      <c r="E22" s="12"/>
      <c r="F22" s="12">
        <v>40</v>
      </c>
    </row>
    <row r="23" spans="1:6" x14ac:dyDescent="0.4">
      <c r="A23" s="10" t="s">
        <v>8342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4">
      <c r="A24" s="10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4">
      <c r="A25" s="10" t="s">
        <v>8344</v>
      </c>
      <c r="B25" s="12"/>
      <c r="C25" s="12"/>
      <c r="D25" s="12"/>
      <c r="E25" s="12">
        <v>60</v>
      </c>
      <c r="F25" s="12">
        <v>60</v>
      </c>
    </row>
    <row r="26" spans="1:6" x14ac:dyDescent="0.4">
      <c r="A26" s="10" t="s">
        <v>8345</v>
      </c>
      <c r="B26" s="12"/>
      <c r="C26" s="12">
        <v>20</v>
      </c>
      <c r="D26" s="12"/>
      <c r="E26" s="12"/>
      <c r="F26" s="12">
        <v>20</v>
      </c>
    </row>
    <row r="27" spans="1:6" x14ac:dyDescent="0.4">
      <c r="A27" s="10" t="s">
        <v>8346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4">
      <c r="A28" s="10" t="s">
        <v>8347</v>
      </c>
      <c r="B28" s="12"/>
      <c r="C28" s="12">
        <v>20</v>
      </c>
      <c r="D28" s="12"/>
      <c r="E28" s="12"/>
      <c r="F28" s="12">
        <v>20</v>
      </c>
    </row>
    <row r="29" spans="1:6" x14ac:dyDescent="0.4">
      <c r="A29" s="10" t="s">
        <v>8348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4">
      <c r="A30" s="10" t="s">
        <v>8349</v>
      </c>
      <c r="B30" s="12"/>
      <c r="C30" s="12"/>
      <c r="D30" s="12"/>
      <c r="E30" s="12">
        <v>40</v>
      </c>
      <c r="F30" s="12">
        <v>40</v>
      </c>
    </row>
    <row r="31" spans="1:6" x14ac:dyDescent="0.4">
      <c r="A31" s="10" t="s">
        <v>8350</v>
      </c>
      <c r="B31" s="12"/>
      <c r="C31" s="12"/>
      <c r="D31" s="12"/>
      <c r="E31" s="12">
        <v>20</v>
      </c>
      <c r="F31" s="12">
        <v>20</v>
      </c>
    </row>
    <row r="32" spans="1:6" x14ac:dyDescent="0.4">
      <c r="A32" s="10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4">
      <c r="A33" s="10" t="s">
        <v>8352</v>
      </c>
      <c r="B33" s="12"/>
      <c r="C33" s="12"/>
      <c r="D33" s="12"/>
      <c r="E33" s="12">
        <v>260</v>
      </c>
      <c r="F33" s="12">
        <v>260</v>
      </c>
    </row>
    <row r="34" spans="1:6" x14ac:dyDescent="0.4">
      <c r="A34" s="10" t="s">
        <v>8353</v>
      </c>
      <c r="B34" s="12">
        <v>40</v>
      </c>
      <c r="C34" s="12"/>
      <c r="D34" s="12"/>
      <c r="E34" s="12"/>
      <c r="F34" s="12">
        <v>40</v>
      </c>
    </row>
    <row r="35" spans="1:6" x14ac:dyDescent="0.4">
      <c r="A35" s="10" t="s">
        <v>8354</v>
      </c>
      <c r="B35" s="12"/>
      <c r="C35" s="12"/>
      <c r="D35" s="12"/>
      <c r="E35" s="12">
        <v>60</v>
      </c>
      <c r="F35" s="12">
        <v>60</v>
      </c>
    </row>
    <row r="36" spans="1:6" x14ac:dyDescent="0.4">
      <c r="A36" s="10" t="s">
        <v>8355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4">
      <c r="A37" s="10" t="s">
        <v>8356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4">
      <c r="A38" s="10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4">
      <c r="A39" s="10" t="s">
        <v>8358</v>
      </c>
      <c r="B39" s="12"/>
      <c r="C39" s="12"/>
      <c r="D39" s="12"/>
      <c r="E39" s="12">
        <v>80</v>
      </c>
      <c r="F39" s="12">
        <v>80</v>
      </c>
    </row>
    <row r="40" spans="1:6" x14ac:dyDescent="0.4">
      <c r="A40" s="10" t="s">
        <v>8359</v>
      </c>
      <c r="B40" s="12"/>
      <c r="C40" s="12"/>
      <c r="D40" s="12"/>
      <c r="E40" s="12">
        <v>60</v>
      </c>
      <c r="F40" s="12">
        <v>60</v>
      </c>
    </row>
    <row r="41" spans="1:6" x14ac:dyDescent="0.4">
      <c r="A41" s="10" t="s">
        <v>8360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4">
      <c r="A42" s="10" t="s">
        <v>8361</v>
      </c>
      <c r="B42" s="12"/>
      <c r="C42" s="12">
        <v>100</v>
      </c>
      <c r="D42" s="12"/>
      <c r="E42" s="12"/>
      <c r="F42" s="12">
        <v>100</v>
      </c>
    </row>
    <row r="43" spans="1:6" x14ac:dyDescent="0.4">
      <c r="A43" s="10" t="s">
        <v>8362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4">
      <c r="A44" s="10" t="s">
        <v>8363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4">
      <c r="A45" s="10" t="s">
        <v>8364</v>
      </c>
      <c r="B45" s="12">
        <v>20</v>
      </c>
      <c r="C45" s="12"/>
      <c r="D45" s="12"/>
      <c r="E45" s="12"/>
      <c r="F45" s="12">
        <v>20</v>
      </c>
    </row>
    <row r="46" spans="1:6" x14ac:dyDescent="0.4">
      <c r="A46" s="10" t="s">
        <v>8311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F14"/>
  <sheetViews>
    <sheetView workbookViewId="0">
      <selection activeCell="A3" sqref="A3:F14"/>
    </sheetView>
  </sheetViews>
  <sheetFormatPr defaultRowHeight="14.6" x14ac:dyDescent="0.4"/>
  <cols>
    <col min="1" max="1" width="21.53515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9" t="s">
        <v>8366</v>
      </c>
      <c r="B1" t="s">
        <v>8321</v>
      </c>
    </row>
    <row r="3" spans="1:6" x14ac:dyDescent="0.4">
      <c r="A3" s="9" t="s">
        <v>8377</v>
      </c>
      <c r="B3" s="9" t="s">
        <v>8320</v>
      </c>
    </row>
    <row r="4" spans="1:6" x14ac:dyDescent="0.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">
      <c r="A5" s="10" t="s">
        <v>8368</v>
      </c>
      <c r="B5" s="14">
        <v>1</v>
      </c>
      <c r="C5" s="14">
        <v>4</v>
      </c>
      <c r="D5" s="14"/>
      <c r="E5" s="14">
        <v>9</v>
      </c>
      <c r="F5" s="14">
        <v>14</v>
      </c>
    </row>
    <row r="6" spans="1:6" x14ac:dyDescent="0.4">
      <c r="A6" s="10" t="s">
        <v>8369</v>
      </c>
      <c r="B6" s="14">
        <v>1</v>
      </c>
      <c r="C6" s="14">
        <v>15</v>
      </c>
      <c r="D6" s="14"/>
      <c r="E6" s="14">
        <v>49</v>
      </c>
      <c r="F6" s="14">
        <v>65</v>
      </c>
    </row>
    <row r="7" spans="1:6" x14ac:dyDescent="0.4">
      <c r="A7" s="10" t="s">
        <v>8370</v>
      </c>
      <c r="B7" s="14">
        <v>7</v>
      </c>
      <c r="C7" s="14">
        <v>28</v>
      </c>
      <c r="D7" s="14"/>
      <c r="E7" s="14">
        <v>136</v>
      </c>
      <c r="F7" s="14">
        <v>171</v>
      </c>
    </row>
    <row r="8" spans="1:6" x14ac:dyDescent="0.4">
      <c r="A8" s="10" t="s">
        <v>8371</v>
      </c>
      <c r="B8" s="14">
        <v>6</v>
      </c>
      <c r="C8" s="14">
        <v>60</v>
      </c>
      <c r="D8" s="14"/>
      <c r="E8" s="14">
        <v>216</v>
      </c>
      <c r="F8" s="14">
        <v>282</v>
      </c>
    </row>
    <row r="9" spans="1:6" x14ac:dyDescent="0.4">
      <c r="A9" s="10" t="s">
        <v>8372</v>
      </c>
      <c r="B9" s="14">
        <v>7</v>
      </c>
      <c r="C9" s="14">
        <v>67</v>
      </c>
      <c r="D9" s="14"/>
      <c r="E9" s="14">
        <v>200</v>
      </c>
      <c r="F9" s="14">
        <v>274</v>
      </c>
    </row>
    <row r="10" spans="1:6" x14ac:dyDescent="0.4">
      <c r="A10" s="10" t="s">
        <v>8373</v>
      </c>
      <c r="B10" s="14">
        <v>80</v>
      </c>
      <c r="C10" s="14">
        <v>422</v>
      </c>
      <c r="D10" s="14"/>
      <c r="E10" s="14">
        <v>474</v>
      </c>
      <c r="F10" s="14">
        <v>976</v>
      </c>
    </row>
    <row r="11" spans="1:6" x14ac:dyDescent="0.4">
      <c r="A11" s="10" t="s">
        <v>8374</v>
      </c>
      <c r="B11" s="14">
        <v>131</v>
      </c>
      <c r="C11" s="14">
        <v>527</v>
      </c>
      <c r="D11" s="14"/>
      <c r="E11" s="14">
        <v>567</v>
      </c>
      <c r="F11" s="14">
        <v>1225</v>
      </c>
    </row>
    <row r="12" spans="1:6" x14ac:dyDescent="0.4">
      <c r="A12" s="10" t="s">
        <v>8375</v>
      </c>
      <c r="B12" s="14">
        <v>99</v>
      </c>
      <c r="C12" s="14">
        <v>376</v>
      </c>
      <c r="D12" s="14"/>
      <c r="E12" s="14">
        <v>475</v>
      </c>
      <c r="F12" s="14">
        <v>950</v>
      </c>
    </row>
    <row r="13" spans="1:6" x14ac:dyDescent="0.4">
      <c r="A13" s="10" t="s">
        <v>8376</v>
      </c>
      <c r="B13" s="14">
        <v>17</v>
      </c>
      <c r="C13" s="14">
        <v>31</v>
      </c>
      <c r="D13" s="14">
        <v>50</v>
      </c>
      <c r="E13" s="14">
        <v>59</v>
      </c>
      <c r="F13" s="14">
        <v>157</v>
      </c>
    </row>
    <row r="14" spans="1:6" x14ac:dyDescent="0.4">
      <c r="A14" s="10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tabSelected="1" zoomScale="84" workbookViewId="0">
      <selection activeCell="A37" sqref="A37"/>
    </sheetView>
  </sheetViews>
  <sheetFormatPr defaultRowHeight="14.6" x14ac:dyDescent="0.4"/>
  <cols>
    <col min="1" max="1" width="28.92187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4">
      <c r="A2" t="s">
        <v>8386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4">
      <c r="A3" t="s">
        <v>8387</v>
      </c>
      <c r="B3">
        <f>COUNTIFS(Sheet1!F2:'Sheet1'!F4115,"successful",Sheet1!D2:'Sheet1'!D4115,"&lt;5000")-B2</f>
        <v>932</v>
      </c>
      <c r="C3">
        <f>COUNTIFS(Sheet1!F2:'Sheet1'!F4115,"failed",Sheet1!D2:'Sheet1'!D4115,"&lt;5000")</f>
        <v>533</v>
      </c>
      <c r="D3">
        <f>COUNTIFS(Sheet1!F2:'Sheet1'!F4115,"canceled",Sheet1!D2:'Sheet1'!D4115,"&lt;5000")-D2</f>
        <v>60</v>
      </c>
      <c r="E3">
        <f t="shared" ref="E3:E13" si="0">B3+C3+D3</f>
        <v>1525</v>
      </c>
      <c r="F3" s="15">
        <f t="shared" ref="F3:F13" si="1">B3/E3</f>
        <v>0.61114754098360657</v>
      </c>
      <c r="G3" s="15">
        <f t="shared" ref="G3:G13" si="2">C3/E3</f>
        <v>0.34950819672131145</v>
      </c>
      <c r="H3" s="15">
        <f t="shared" ref="H3:H13" si="3">D3/E3</f>
        <v>3.9344262295081971E-2</v>
      </c>
    </row>
    <row r="4" spans="1:8" x14ac:dyDescent="0.4">
      <c r="A4" t="s">
        <v>8388</v>
      </c>
      <c r="B4">
        <f>COUNTIFS(Sheet1!F2:'Sheet1'!F4115,"successful",Sheet1!D2:'Sheet1'!D4115,"&lt;10000")-B3</f>
        <v>703</v>
      </c>
      <c r="C4">
        <f>COUNTIFS(Sheet1!F2:'Sheet1'!F4115,"failed",Sheet1!D2:'Sheet1'!D4115,"&lt;10000")-C2</f>
        <v>703</v>
      </c>
      <c r="D4">
        <f>COUNTIFS(Sheet1!F2:'Sheet1'!F4115,"canceled",Sheet1!D2:'Sheet1'!D4115,"&lt;10000")-D3</f>
        <v>70</v>
      </c>
      <c r="E4">
        <f t="shared" si="0"/>
        <v>1476</v>
      </c>
      <c r="F4" s="15">
        <f t="shared" si="1"/>
        <v>0.47628726287262874</v>
      </c>
      <c r="G4" s="15">
        <f t="shared" si="2"/>
        <v>0.47628726287262874</v>
      </c>
      <c r="H4" s="15">
        <f t="shared" si="3"/>
        <v>4.7425474254742549E-2</v>
      </c>
    </row>
    <row r="5" spans="1:8" x14ac:dyDescent="0.4">
      <c r="A5" t="s">
        <v>8389</v>
      </c>
      <c r="B5">
        <f>COUNTIFS(Sheet1!F2:'Sheet1'!F4115,"successful",Sheet1!D2:'Sheet1'!D4115,"&lt;15000")-B4</f>
        <v>1100</v>
      </c>
      <c r="C5">
        <f>COUNTIFS(Sheet1!F2:'Sheet1'!F4115,"failed",Sheet1!D2:'Sheet1'!D4115,"&lt;15000")-C4</f>
        <v>257</v>
      </c>
      <c r="D5">
        <f>COUNTIFS(Sheet1!F2:'Sheet1'!F4115,"canceled",Sheet1!D2:'Sheet1'!D4115,"&lt;15000")-D4</f>
        <v>100</v>
      </c>
      <c r="E5">
        <f t="shared" si="0"/>
        <v>1457</v>
      </c>
      <c r="F5" s="15">
        <f t="shared" si="1"/>
        <v>0.75497597803706251</v>
      </c>
      <c r="G5" s="15">
        <f t="shared" si="2"/>
        <v>0.17638984214138642</v>
      </c>
      <c r="H5" s="15">
        <f t="shared" si="3"/>
        <v>6.8634179821551136E-2</v>
      </c>
    </row>
    <row r="6" spans="1:8" x14ac:dyDescent="0.4">
      <c r="A6" t="s">
        <v>8390</v>
      </c>
      <c r="B6">
        <f>COUNTIFS(Sheet1!F2:'Sheet1'!F4115,"successful",Sheet1!D2:'Sheet1'!D4115,"&lt;20000")-B5</f>
        <v>797</v>
      </c>
      <c r="C6">
        <f>COUNTIFS(Sheet1!F2:'Sheet1'!F4115,"failed",Sheet1!D2:'Sheet1'!D4115,"&lt;20000")-C5</f>
        <v>793</v>
      </c>
      <c r="D6">
        <f>COUNTIFS(Sheet1!F2:'Sheet1'!F4115,"canceled",Sheet1!D2:'Sheet1'!D4115,"&lt;20000")-D5</f>
        <v>87</v>
      </c>
      <c r="E6">
        <f t="shared" si="0"/>
        <v>1677</v>
      </c>
      <c r="F6" s="15">
        <f t="shared" si="1"/>
        <v>0.47525342874180082</v>
      </c>
      <c r="G6" s="15">
        <f t="shared" si="2"/>
        <v>0.47286821705426357</v>
      </c>
      <c r="H6" s="15">
        <f t="shared" si="3"/>
        <v>5.1878354203935599E-2</v>
      </c>
    </row>
    <row r="7" spans="1:8" x14ac:dyDescent="0.4">
      <c r="A7" t="s">
        <v>8391</v>
      </c>
      <c r="B7">
        <f>COUNTIFS(Sheet1!F2:'Sheet1'!F4115,"successful",Sheet1!D2:'Sheet1'!D4115,"&lt;25000")-B6</f>
        <v>1162</v>
      </c>
      <c r="C7">
        <f>COUNTIFS(Sheet1!F2:'Sheet1'!F4115,"failed",Sheet1!D2:'Sheet1'!D4115,"&lt;25000")-C6</f>
        <v>329</v>
      </c>
      <c r="D7">
        <f>COUNTIFS(Sheet1!F2:'Sheet1'!F4115,"canceled",Sheet1!D2:'Sheet1'!D4115,"&lt;25000")-D6</f>
        <v>114</v>
      </c>
      <c r="E7">
        <f t="shared" si="0"/>
        <v>1605</v>
      </c>
      <c r="F7" s="15">
        <f t="shared" si="1"/>
        <v>0.72398753894080992</v>
      </c>
      <c r="G7" s="15">
        <f t="shared" si="2"/>
        <v>0.20498442367601247</v>
      </c>
      <c r="H7" s="15">
        <f t="shared" si="3"/>
        <v>7.1028037383177575E-2</v>
      </c>
    </row>
    <row r="8" spans="1:8" x14ac:dyDescent="0.4">
      <c r="A8" t="s">
        <v>8392</v>
      </c>
      <c r="B8">
        <f>COUNTIFS(Sheet1!F2:'Sheet1'!F4115,"successful",Sheet1!D2:'Sheet1'!D4115,"&lt;30000")-B7</f>
        <v>852</v>
      </c>
      <c r="C8">
        <f>COUNTIFS(Sheet1!F2:'Sheet1'!F4115,"failed",Sheet1!D2:'Sheet1'!D4115,"&lt;15000")-C7</f>
        <v>631</v>
      </c>
      <c r="D8">
        <f>COUNTIFS(Sheet1!F2:'Sheet1'!F4115,"canceled",Sheet1!D2:'Sheet1'!D4115,"&lt;30000")-D7</f>
        <v>105</v>
      </c>
      <c r="E8">
        <f t="shared" si="0"/>
        <v>1588</v>
      </c>
      <c r="F8" s="15">
        <f t="shared" si="1"/>
        <v>0.53652392947103278</v>
      </c>
      <c r="G8" s="15">
        <f t="shared" si="2"/>
        <v>0.3973551637279597</v>
      </c>
      <c r="H8" s="15">
        <f t="shared" si="3"/>
        <v>6.6120906801007559E-2</v>
      </c>
    </row>
    <row r="9" spans="1:8" x14ac:dyDescent="0.4">
      <c r="A9" t="s">
        <v>8393</v>
      </c>
      <c r="B9">
        <f>COUNTIFS(Sheet1!F2:'Sheet1'!F4115,"successful",Sheet1!D2:'Sheet1'!D4115,"&lt;35000")-B8</f>
        <v>1194</v>
      </c>
      <c r="C9">
        <f>COUNTIFS(Sheet1!F2:'Sheet1'!F4115,"failed",Sheet1!D2:'Sheet1'!D4115,"&lt;35000")-C8</f>
        <v>592</v>
      </c>
      <c r="D9">
        <f>COUNTIFS(Sheet1!F2:'Sheet1'!F4115,"canceled",Sheet1!D2:'Sheet1'!D4115,"&lt;35000")-D8</f>
        <v>127</v>
      </c>
      <c r="E9">
        <f t="shared" si="0"/>
        <v>1913</v>
      </c>
      <c r="F9" s="15">
        <f t="shared" si="1"/>
        <v>0.62415054887611077</v>
      </c>
      <c r="G9" s="15">
        <f t="shared" si="2"/>
        <v>0.30946157867224255</v>
      </c>
      <c r="H9" s="15">
        <f t="shared" si="3"/>
        <v>6.6387872451646623E-2</v>
      </c>
    </row>
    <row r="10" spans="1:8" x14ac:dyDescent="0.4">
      <c r="A10" t="s">
        <v>8394</v>
      </c>
      <c r="B10">
        <f>COUNTIFS(Sheet1!F2:'Sheet1'!F4115,"successful",Sheet1!D2:'Sheet1'!D4115,"&lt;40000")-B9</f>
        <v>878</v>
      </c>
      <c r="C10">
        <f>COUNTIFS(Sheet1!F2:'Sheet1'!F4115,"failed",Sheet1!D2:'Sheet1'!D4115,"&lt;40000")-C9</f>
        <v>653</v>
      </c>
      <c r="D10">
        <f>COUNTIFS(Sheet1!F2:'Sheet1'!F4115,"canceled",Sheet1!D2:'Sheet1'!D4115,"&lt;40000")-D9</f>
        <v>112</v>
      </c>
      <c r="E10">
        <f t="shared" si="0"/>
        <v>1643</v>
      </c>
      <c r="F10" s="15">
        <f t="shared" si="1"/>
        <v>0.53438831405964704</v>
      </c>
      <c r="G10" s="15">
        <f t="shared" si="2"/>
        <v>0.39744370054777844</v>
      </c>
      <c r="H10" s="15">
        <f t="shared" si="3"/>
        <v>6.8167985392574557E-2</v>
      </c>
    </row>
    <row r="11" spans="1:8" x14ac:dyDescent="0.4">
      <c r="A11" t="s">
        <v>8395</v>
      </c>
      <c r="B11">
        <f>COUNTIFS(Sheet1!F2:'Sheet1'!F4115,"successful",Sheet1!D2:'Sheet1'!D4115,"&lt;45000")-B10</f>
        <v>1215</v>
      </c>
      <c r="C11">
        <f>COUNTIFS(Sheet1!F2:'Sheet1'!F4115,"failed",Sheet1!D2:'Sheet1'!D4115,"&lt;45000")-C10</f>
        <v>608</v>
      </c>
      <c r="D11">
        <f>COUNTIFS(Sheet1!F2:'Sheet1'!F4115,"canceled",Sheet1!D2:'Sheet1'!D4115,"&lt;45000")-D10</f>
        <v>133</v>
      </c>
      <c r="E11">
        <f t="shared" si="0"/>
        <v>1956</v>
      </c>
      <c r="F11" s="15">
        <f t="shared" si="1"/>
        <v>0.62116564417177911</v>
      </c>
      <c r="G11" s="15">
        <f t="shared" si="2"/>
        <v>0.31083844580777098</v>
      </c>
      <c r="H11" s="15">
        <f t="shared" si="3"/>
        <v>6.7995910020449898E-2</v>
      </c>
    </row>
    <row r="12" spans="1:8" x14ac:dyDescent="0.4">
      <c r="A12" t="s">
        <v>8396</v>
      </c>
      <c r="B12">
        <f>COUNTIFS(Sheet1!F2:'Sheet1'!F4115,"successful",Sheet1!D2:'Sheet1'!D4115,"&lt;50000")-B11</f>
        <v>884</v>
      </c>
      <c r="C12">
        <f>COUNTIFS(Sheet1!F2:'Sheet1'!F4115,"failed",Sheet1!D2:'Sheet1'!D4115,"&lt;50000")-C11</f>
        <v>664</v>
      </c>
      <c r="D12">
        <f>COUNTIFS(Sheet1!F2:'Sheet1'!F4115,"canceled",Sheet1!D2:'Sheet1'!D4115,"&lt;50000")-D11</f>
        <v>116</v>
      </c>
      <c r="E12">
        <f t="shared" si="0"/>
        <v>1664</v>
      </c>
      <c r="F12" s="15">
        <f t="shared" si="1"/>
        <v>0.53125</v>
      </c>
      <c r="G12" s="15">
        <f t="shared" si="2"/>
        <v>0.39903846153846156</v>
      </c>
      <c r="H12" s="15">
        <f t="shared" si="3"/>
        <v>6.9711538461538464E-2</v>
      </c>
    </row>
    <row r="13" spans="1:8" x14ac:dyDescent="0.4">
      <c r="A13" t="s">
        <v>8397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44" zoomScaleNormal="44" workbookViewId="0">
      <selection activeCell="N2" sqref="N2"/>
    </sheetView>
  </sheetViews>
  <sheetFormatPr defaultRowHeight="14.6" x14ac:dyDescent="0.4"/>
  <cols>
    <col min="1" max="1" width="9.23046875" style="4"/>
    <col min="2" max="2" width="38.3828125" style="5" customWidth="1"/>
    <col min="3" max="3" width="40.3046875" style="5" customWidth="1"/>
    <col min="4" max="4" width="9.23046875" style="4"/>
    <col min="5" max="5" width="16.3828125" style="4" customWidth="1"/>
    <col min="6" max="6" width="21.3046875" style="4" customWidth="1"/>
    <col min="7" max="7" width="17.84375" style="4" customWidth="1"/>
    <col min="8" max="8" width="19.84375" style="4" customWidth="1"/>
    <col min="9" max="9" width="19.3046875" style="4" customWidth="1"/>
    <col min="10" max="10" width="17.84375" style="4" customWidth="1"/>
    <col min="11" max="11" width="15.3828125" style="4" customWidth="1"/>
    <col min="12" max="12" width="24.53515625" style="4" customWidth="1"/>
    <col min="13" max="13" width="36.3828125" style="4" customWidth="1"/>
    <col min="14" max="14" width="41.15234375" style="4" customWidth="1"/>
    <col min="15" max="15" width="20" style="6" customWidth="1"/>
    <col min="16" max="16" width="18.3828125" style="4" customWidth="1"/>
    <col min="17" max="17" width="14.69140625" style="4" customWidth="1"/>
    <col min="18" max="18" width="15.61328125" style="4" customWidth="1"/>
    <col min="19" max="19" width="24.07421875" style="4" customWidth="1"/>
    <col min="20" max="20" width="23.15234375" style="4" customWidth="1"/>
    <col min="21" max="16384" width="9.23046875" style="4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4" t="s">
        <v>8307</v>
      </c>
      <c r="Q1" s="4" t="s">
        <v>8308</v>
      </c>
      <c r="R1" s="4" t="s">
        <v>8309</v>
      </c>
      <c r="S1" s="4" t="s">
        <v>8366</v>
      </c>
      <c r="T1" s="4" t="s">
        <v>8367</v>
      </c>
    </row>
    <row r="2" spans="1:20" ht="43.75" x14ac:dyDescent="0.4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>E2/D2</f>
        <v>1.3685882352941177</v>
      </c>
      <c r="P2" s="8">
        <f>IF(E2=0,"0",E2/L2)</f>
        <v>63.917582417582416</v>
      </c>
      <c r="Q2" s="4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4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.15" x14ac:dyDescent="0.4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ref="O3:O66" si="0">E3/D3</f>
        <v>1.4260827250608272</v>
      </c>
      <c r="P3" s="8">
        <f t="shared" ref="P3:P66" si="1">IF(E3=0,"0",E3/L3)</f>
        <v>185.48101265822785</v>
      </c>
      <c r="Q3" s="4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4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75" x14ac:dyDescent="0.4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8">
        <f t="shared" si="1"/>
        <v>15</v>
      </c>
      <c r="Q4" s="4" t="str">
        <f t="shared" si="2"/>
        <v>Film</v>
      </c>
      <c r="R4" s="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9.15" x14ac:dyDescent="0.4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8">
        <f t="shared" si="1"/>
        <v>69.266666666666666</v>
      </c>
      <c r="Q5" s="4" t="str">
        <f t="shared" si="2"/>
        <v>Film</v>
      </c>
      <c r="R5" s="4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8.3" x14ac:dyDescent="0.4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8">
        <f t="shared" si="1"/>
        <v>190.55028169014085</v>
      </c>
      <c r="Q6" s="4" t="str">
        <f t="shared" si="2"/>
        <v>Film</v>
      </c>
      <c r="R6" s="4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75" x14ac:dyDescent="0.4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8">
        <f t="shared" si="1"/>
        <v>93.40425531914893</v>
      </c>
      <c r="Q7" s="4" t="str">
        <f t="shared" si="2"/>
        <v>Film</v>
      </c>
      <c r="R7" s="4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75" x14ac:dyDescent="0.4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8">
        <f t="shared" si="1"/>
        <v>146.87931034482759</v>
      </c>
      <c r="Q8" s="4" t="str">
        <f t="shared" si="2"/>
        <v>Film</v>
      </c>
      <c r="R8" s="4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8.3" x14ac:dyDescent="0.4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8">
        <f t="shared" si="1"/>
        <v>159.82456140350877</v>
      </c>
      <c r="Q9" s="4" t="str">
        <f t="shared" si="2"/>
        <v>Film</v>
      </c>
      <c r="R9" s="4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9.15" x14ac:dyDescent="0.4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8">
        <f t="shared" si="1"/>
        <v>291.79333333333335</v>
      </c>
      <c r="Q10" s="4" t="str">
        <f t="shared" si="2"/>
        <v>Film</v>
      </c>
      <c r="R10" s="4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75" x14ac:dyDescent="0.4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8">
        <f t="shared" si="1"/>
        <v>31.499500000000001</v>
      </c>
      <c r="Q11" s="4" t="str">
        <f t="shared" si="2"/>
        <v>Film</v>
      </c>
      <c r="R11" s="4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75" x14ac:dyDescent="0.4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8">
        <f t="shared" si="1"/>
        <v>158.68421052631578</v>
      </c>
      <c r="Q12" s="4" t="str">
        <f t="shared" si="2"/>
        <v>Film</v>
      </c>
      <c r="R12" s="4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8.3" x14ac:dyDescent="0.4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8">
        <f t="shared" si="1"/>
        <v>80.333333333333329</v>
      </c>
      <c r="Q13" s="4" t="str">
        <f t="shared" si="2"/>
        <v>Film</v>
      </c>
      <c r="R13" s="4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8.3" x14ac:dyDescent="0.4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8">
        <f t="shared" si="1"/>
        <v>59.961305925030231</v>
      </c>
      <c r="Q14" s="4" t="str">
        <f t="shared" si="2"/>
        <v>Film</v>
      </c>
      <c r="R14" s="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75" x14ac:dyDescent="0.4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8">
        <f t="shared" si="1"/>
        <v>109.78431372549019</v>
      </c>
      <c r="Q15" s="4" t="str">
        <f t="shared" si="2"/>
        <v>Film</v>
      </c>
      <c r="R15" s="4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9.15" x14ac:dyDescent="0.4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8">
        <f t="shared" si="1"/>
        <v>147.70731707317074</v>
      </c>
      <c r="Q16" s="4" t="str">
        <f t="shared" si="2"/>
        <v>Film</v>
      </c>
      <c r="R16" s="4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75" x14ac:dyDescent="0.4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8">
        <f t="shared" si="1"/>
        <v>21.755102040816325</v>
      </c>
      <c r="Q17" s="4" t="str">
        <f t="shared" si="2"/>
        <v>Film</v>
      </c>
      <c r="R17" s="4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75" x14ac:dyDescent="0.4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8">
        <f t="shared" si="1"/>
        <v>171.84285714285716</v>
      </c>
      <c r="Q18" s="4" t="str">
        <f t="shared" si="2"/>
        <v>Film</v>
      </c>
      <c r="R18" s="4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75" x14ac:dyDescent="0.4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8">
        <f t="shared" si="1"/>
        <v>41.944444444444443</v>
      </c>
      <c r="Q19" s="4" t="str">
        <f t="shared" si="2"/>
        <v>Film</v>
      </c>
      <c r="R19" s="4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75" x14ac:dyDescent="0.4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8">
        <f t="shared" si="1"/>
        <v>93.264122807017543</v>
      </c>
      <c r="Q20" s="4" t="str">
        <f t="shared" si="2"/>
        <v>Film</v>
      </c>
      <c r="R20" s="4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75" x14ac:dyDescent="0.4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8">
        <f t="shared" si="1"/>
        <v>56.136363636363633</v>
      </c>
      <c r="Q21" s="4" t="str">
        <f t="shared" si="2"/>
        <v>Film</v>
      </c>
      <c r="R21" s="4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75" x14ac:dyDescent="0.4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8">
        <f t="shared" si="1"/>
        <v>80.16</v>
      </c>
      <c r="Q22" s="4" t="str">
        <f t="shared" si="2"/>
        <v>Film</v>
      </c>
      <c r="R22" s="4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75" x14ac:dyDescent="0.4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8">
        <f t="shared" si="1"/>
        <v>199.9009900990099</v>
      </c>
      <c r="Q23" s="4" t="str">
        <f t="shared" si="2"/>
        <v>Film</v>
      </c>
      <c r="R23" s="4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.15" x14ac:dyDescent="0.4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8">
        <f t="shared" si="1"/>
        <v>51.25</v>
      </c>
      <c r="Q24" s="4" t="str">
        <f t="shared" si="2"/>
        <v>Film</v>
      </c>
      <c r="R24" s="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75" x14ac:dyDescent="0.4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8">
        <f t="shared" si="1"/>
        <v>103.04347826086956</v>
      </c>
      <c r="Q25" s="4" t="str">
        <f t="shared" si="2"/>
        <v>Film</v>
      </c>
      <c r="R25" s="4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.15" x14ac:dyDescent="0.4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8">
        <f t="shared" si="1"/>
        <v>66.346149825783982</v>
      </c>
      <c r="Q26" s="4" t="str">
        <f t="shared" si="2"/>
        <v>Film</v>
      </c>
      <c r="R26" s="4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75" x14ac:dyDescent="0.4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8">
        <f t="shared" si="1"/>
        <v>57.142857142857146</v>
      </c>
      <c r="Q27" s="4" t="str">
        <f t="shared" si="2"/>
        <v>Film</v>
      </c>
      <c r="R27" s="4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75" x14ac:dyDescent="0.4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8">
        <f t="shared" si="1"/>
        <v>102.10526315789474</v>
      </c>
      <c r="Q28" s="4" t="str">
        <f t="shared" si="2"/>
        <v>Film</v>
      </c>
      <c r="R28" s="4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75" x14ac:dyDescent="0.4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8">
        <f t="shared" si="1"/>
        <v>148.96666666666667</v>
      </c>
      <c r="Q29" s="4" t="str">
        <f t="shared" si="2"/>
        <v>Film</v>
      </c>
      <c r="R29" s="4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.15" x14ac:dyDescent="0.4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8">
        <f t="shared" si="1"/>
        <v>169.6056338028169</v>
      </c>
      <c r="Q30" s="4" t="str">
        <f t="shared" si="2"/>
        <v>Film</v>
      </c>
      <c r="R30" s="4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75" x14ac:dyDescent="0.4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8">
        <f t="shared" si="1"/>
        <v>31.623931623931625</v>
      </c>
      <c r="Q31" s="4" t="str">
        <f t="shared" si="2"/>
        <v>Film</v>
      </c>
      <c r="R31" s="4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75" x14ac:dyDescent="0.4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8">
        <f t="shared" si="1"/>
        <v>76.45264150943396</v>
      </c>
      <c r="Q32" s="4" t="str">
        <f t="shared" si="2"/>
        <v>Film</v>
      </c>
      <c r="R32" s="4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75" x14ac:dyDescent="0.4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8">
        <f t="shared" si="1"/>
        <v>13</v>
      </c>
      <c r="Q33" s="4" t="str">
        <f t="shared" si="2"/>
        <v>Film</v>
      </c>
      <c r="R33" s="4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.3" x14ac:dyDescent="0.4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8">
        <f t="shared" si="1"/>
        <v>320.44943820224717</v>
      </c>
      <c r="Q34" s="4" t="str">
        <f t="shared" si="2"/>
        <v>Film</v>
      </c>
      <c r="R34" s="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75" x14ac:dyDescent="0.4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8">
        <f t="shared" si="1"/>
        <v>83.75</v>
      </c>
      <c r="Q35" s="4" t="str">
        <f t="shared" si="2"/>
        <v>Film</v>
      </c>
      <c r="R35" s="4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75" x14ac:dyDescent="0.4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8">
        <f t="shared" si="1"/>
        <v>49.882352941176471</v>
      </c>
      <c r="Q36" s="4" t="str">
        <f t="shared" si="2"/>
        <v>Film</v>
      </c>
      <c r="R36" s="4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75" x14ac:dyDescent="0.4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8">
        <f t="shared" si="1"/>
        <v>59.464285714285715</v>
      </c>
      <c r="Q37" s="4" t="str">
        <f t="shared" si="2"/>
        <v>Film</v>
      </c>
      <c r="R37" s="4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.15" x14ac:dyDescent="0.4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8">
        <f t="shared" si="1"/>
        <v>193.84090909090909</v>
      </c>
      <c r="Q38" s="4" t="str">
        <f t="shared" si="2"/>
        <v>Film</v>
      </c>
      <c r="R38" s="4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75" x14ac:dyDescent="0.4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8">
        <f t="shared" si="1"/>
        <v>159.51383399209487</v>
      </c>
      <c r="Q39" s="4" t="str">
        <f t="shared" si="2"/>
        <v>Film</v>
      </c>
      <c r="R39" s="4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75" x14ac:dyDescent="0.4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8">
        <f t="shared" si="1"/>
        <v>41.68181818181818</v>
      </c>
      <c r="Q40" s="4" t="str">
        <f t="shared" si="2"/>
        <v>Film</v>
      </c>
      <c r="R40" s="4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.3" x14ac:dyDescent="0.4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8">
        <f t="shared" si="1"/>
        <v>150.89861751152074</v>
      </c>
      <c r="Q41" s="4" t="str">
        <f t="shared" si="2"/>
        <v>Film</v>
      </c>
      <c r="R41" s="4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75" x14ac:dyDescent="0.4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8">
        <f t="shared" si="1"/>
        <v>126.6875</v>
      </c>
      <c r="Q42" s="4" t="str">
        <f t="shared" si="2"/>
        <v>Film</v>
      </c>
      <c r="R42" s="4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75" x14ac:dyDescent="0.4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8">
        <f t="shared" si="1"/>
        <v>105.26315789473684</v>
      </c>
      <c r="Q43" s="4" t="str">
        <f t="shared" si="2"/>
        <v>Film</v>
      </c>
      <c r="R43" s="4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75" x14ac:dyDescent="0.4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8">
        <f t="shared" si="1"/>
        <v>117.51479289940828</v>
      </c>
      <c r="Q44" s="4" t="str">
        <f t="shared" si="2"/>
        <v>Film</v>
      </c>
      <c r="R44" s="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75" x14ac:dyDescent="0.4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8">
        <f t="shared" si="1"/>
        <v>117.36121673003802</v>
      </c>
      <c r="Q45" s="4" t="str">
        <f t="shared" si="2"/>
        <v>Film</v>
      </c>
      <c r="R45" s="4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.3" x14ac:dyDescent="0.4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8">
        <f t="shared" si="1"/>
        <v>133.33333333333334</v>
      </c>
      <c r="Q46" s="4" t="str">
        <f t="shared" si="2"/>
        <v>Film</v>
      </c>
      <c r="R46" s="4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75" x14ac:dyDescent="0.4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8">
        <f t="shared" si="1"/>
        <v>98.360655737704917</v>
      </c>
      <c r="Q47" s="4" t="str">
        <f t="shared" si="2"/>
        <v>Film</v>
      </c>
      <c r="R47" s="4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75" x14ac:dyDescent="0.4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8">
        <f t="shared" si="1"/>
        <v>194.44444444444446</v>
      </c>
      <c r="Q48" s="4" t="str">
        <f t="shared" si="2"/>
        <v>Film</v>
      </c>
      <c r="R48" s="4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.3" x14ac:dyDescent="0.4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8">
        <f t="shared" si="1"/>
        <v>76.865000000000009</v>
      </c>
      <c r="Q49" s="4" t="str">
        <f t="shared" si="2"/>
        <v>Film</v>
      </c>
      <c r="R49" s="4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75" x14ac:dyDescent="0.4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8">
        <f t="shared" si="1"/>
        <v>56.815789473684212</v>
      </c>
      <c r="Q50" s="4" t="str">
        <f t="shared" si="2"/>
        <v>Film</v>
      </c>
      <c r="R50" s="4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4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8">
        <f t="shared" si="1"/>
        <v>137.93103448275863</v>
      </c>
      <c r="Q51" s="4" t="str">
        <f t="shared" si="2"/>
        <v>Film</v>
      </c>
      <c r="R51" s="4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75" x14ac:dyDescent="0.4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8">
        <f t="shared" si="1"/>
        <v>27.272727272727273</v>
      </c>
      <c r="Q52" s="4" t="str">
        <f t="shared" si="2"/>
        <v>Film</v>
      </c>
      <c r="R52" s="4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75" x14ac:dyDescent="0.4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8">
        <f t="shared" si="1"/>
        <v>118.33613445378151</v>
      </c>
      <c r="Q53" s="4" t="str">
        <f t="shared" si="2"/>
        <v>Film</v>
      </c>
      <c r="R53" s="4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75" x14ac:dyDescent="0.4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8">
        <f t="shared" si="1"/>
        <v>223.48076923076923</v>
      </c>
      <c r="Q54" s="4" t="str">
        <f t="shared" si="2"/>
        <v>Film</v>
      </c>
      <c r="R54" s="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.15" x14ac:dyDescent="0.4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8">
        <f t="shared" si="1"/>
        <v>28.111111111111111</v>
      </c>
      <c r="Q55" s="4" t="str">
        <f t="shared" si="2"/>
        <v>Film</v>
      </c>
      <c r="R55" s="4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.3" x14ac:dyDescent="0.4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8">
        <f t="shared" si="1"/>
        <v>194.23076923076923</v>
      </c>
      <c r="Q56" s="4" t="str">
        <f t="shared" si="2"/>
        <v>Film</v>
      </c>
      <c r="R56" s="4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75" x14ac:dyDescent="0.4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8">
        <f t="shared" si="1"/>
        <v>128.95348837209303</v>
      </c>
      <c r="Q57" s="4" t="str">
        <f t="shared" si="2"/>
        <v>Film</v>
      </c>
      <c r="R57" s="4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.15" x14ac:dyDescent="0.4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8">
        <f t="shared" si="1"/>
        <v>49.316091954022987</v>
      </c>
      <c r="Q58" s="4" t="str">
        <f t="shared" si="2"/>
        <v>Film</v>
      </c>
      <c r="R58" s="4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75" x14ac:dyDescent="0.4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8">
        <f t="shared" si="1"/>
        <v>221.52173913043478</v>
      </c>
      <c r="Q59" s="4" t="str">
        <f t="shared" si="2"/>
        <v>Film</v>
      </c>
      <c r="R59" s="4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75" x14ac:dyDescent="0.4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8">
        <f t="shared" si="1"/>
        <v>137.21333333333334</v>
      </c>
      <c r="Q60" s="4" t="str">
        <f t="shared" si="2"/>
        <v>Film</v>
      </c>
      <c r="R60" s="4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75" x14ac:dyDescent="0.4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8">
        <f t="shared" si="1"/>
        <v>606.82242424242418</v>
      </c>
      <c r="Q61" s="4" t="str">
        <f t="shared" si="2"/>
        <v>Film</v>
      </c>
      <c r="R61" s="4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75" x14ac:dyDescent="0.4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8">
        <f t="shared" si="1"/>
        <v>43.040092592592593</v>
      </c>
      <c r="Q62" s="4" t="str">
        <f t="shared" si="2"/>
        <v>Film</v>
      </c>
      <c r="R62" s="4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75" x14ac:dyDescent="0.4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8">
        <f t="shared" si="1"/>
        <v>322.39130434782606</v>
      </c>
      <c r="Q63" s="4" t="str">
        <f t="shared" si="2"/>
        <v>Film</v>
      </c>
      <c r="R63" s="4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75" x14ac:dyDescent="0.4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8">
        <f t="shared" si="1"/>
        <v>96.708333333333329</v>
      </c>
      <c r="Q64" s="4" t="str">
        <f t="shared" si="2"/>
        <v>Film</v>
      </c>
      <c r="R64" s="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75" x14ac:dyDescent="0.4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8">
        <f t="shared" si="1"/>
        <v>35.474531249999998</v>
      </c>
      <c r="Q65" s="4" t="str">
        <f t="shared" si="2"/>
        <v>Film</v>
      </c>
      <c r="R65" s="4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75" x14ac:dyDescent="0.4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si="0"/>
        <v>1.7333333333333334</v>
      </c>
      <c r="P66" s="8">
        <f t="shared" si="1"/>
        <v>86.666666666666671</v>
      </c>
      <c r="Q66" s="4" t="str">
        <f t="shared" si="2"/>
        <v>Film</v>
      </c>
      <c r="R66" s="4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75" x14ac:dyDescent="0.4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ref="O67:O130" si="6">E67/D67</f>
        <v>1.0752857142857142</v>
      </c>
      <c r="P67" s="8">
        <f t="shared" ref="P67:P130" si="7">IF(E67=0,"0",E67/L67)</f>
        <v>132.05263157894737</v>
      </c>
      <c r="Q67" s="4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4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9.15" x14ac:dyDescent="0.4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6"/>
        <v>1.1859999999999999</v>
      </c>
      <c r="P68" s="8">
        <f t="shared" si="7"/>
        <v>91.230769230769226</v>
      </c>
      <c r="Q68" s="4" t="str">
        <f t="shared" si="8"/>
        <v>Film</v>
      </c>
      <c r="R68" s="4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75" x14ac:dyDescent="0.4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6"/>
        <v>1.1625000000000001</v>
      </c>
      <c r="P69" s="8">
        <f t="shared" si="7"/>
        <v>116.25</v>
      </c>
      <c r="Q69" s="4" t="str">
        <f t="shared" si="8"/>
        <v>Film</v>
      </c>
      <c r="R69" s="4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8.3" x14ac:dyDescent="0.4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6"/>
        <v>1.2716666666666667</v>
      </c>
      <c r="P70" s="8">
        <f t="shared" si="7"/>
        <v>21.194444444444443</v>
      </c>
      <c r="Q70" s="4" t="str">
        <f t="shared" si="8"/>
        <v>Film</v>
      </c>
      <c r="R70" s="4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75" x14ac:dyDescent="0.4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6"/>
        <v>1.109423</v>
      </c>
      <c r="P71" s="8">
        <f t="shared" si="7"/>
        <v>62.327134831460668</v>
      </c>
      <c r="Q71" s="4" t="str">
        <f t="shared" si="8"/>
        <v>Film</v>
      </c>
      <c r="R71" s="4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75" x14ac:dyDescent="0.4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6"/>
        <v>1.272</v>
      </c>
      <c r="P72" s="8">
        <f t="shared" si="7"/>
        <v>37.411764705882355</v>
      </c>
      <c r="Q72" s="4" t="str">
        <f t="shared" si="8"/>
        <v>Film</v>
      </c>
      <c r="R72" s="4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75" x14ac:dyDescent="0.4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6"/>
        <v>1.2394444444444443</v>
      </c>
      <c r="P73" s="8">
        <f t="shared" si="7"/>
        <v>69.71875</v>
      </c>
      <c r="Q73" s="4" t="str">
        <f t="shared" si="8"/>
        <v>Film</v>
      </c>
      <c r="R73" s="4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75" x14ac:dyDescent="0.4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6"/>
        <v>1.084090909090909</v>
      </c>
      <c r="P74" s="8">
        <f t="shared" si="7"/>
        <v>58.170731707317074</v>
      </c>
      <c r="Q74" s="4" t="str">
        <f t="shared" si="8"/>
        <v>Film</v>
      </c>
      <c r="R74" s="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75" x14ac:dyDescent="0.4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6"/>
        <v>1</v>
      </c>
      <c r="P75" s="8">
        <f t="shared" si="7"/>
        <v>50</v>
      </c>
      <c r="Q75" s="4" t="str">
        <f t="shared" si="8"/>
        <v>Film</v>
      </c>
      <c r="R75" s="4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75" x14ac:dyDescent="0.4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6"/>
        <v>1.1293199999999999</v>
      </c>
      <c r="P76" s="8">
        <f t="shared" si="7"/>
        <v>19.471034482758618</v>
      </c>
      <c r="Q76" s="4" t="str">
        <f t="shared" si="8"/>
        <v>Film</v>
      </c>
      <c r="R76" s="4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75" x14ac:dyDescent="0.4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6"/>
        <v>1.1542857142857144</v>
      </c>
      <c r="P77" s="8">
        <f t="shared" si="7"/>
        <v>85.957446808510639</v>
      </c>
      <c r="Q77" s="4" t="str">
        <f t="shared" si="8"/>
        <v>Film</v>
      </c>
      <c r="R77" s="4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75" x14ac:dyDescent="0.4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6"/>
        <v>1.5333333333333334</v>
      </c>
      <c r="P78" s="8">
        <f t="shared" si="7"/>
        <v>30.666666666666668</v>
      </c>
      <c r="Q78" s="4" t="str">
        <f t="shared" si="8"/>
        <v>Film</v>
      </c>
      <c r="R78" s="4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75" x14ac:dyDescent="0.4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6"/>
        <v>3.9249999999999998</v>
      </c>
      <c r="P79" s="8">
        <f t="shared" si="7"/>
        <v>60.384615384615387</v>
      </c>
      <c r="Q79" s="4" t="str">
        <f t="shared" si="8"/>
        <v>Film</v>
      </c>
      <c r="R79" s="4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7.45" x14ac:dyDescent="0.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6"/>
        <v>27.02</v>
      </c>
      <c r="P80" s="8">
        <f t="shared" si="7"/>
        <v>38.6</v>
      </c>
      <c r="Q80" s="4" t="str">
        <f t="shared" si="8"/>
        <v>Film</v>
      </c>
      <c r="R80" s="4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75" x14ac:dyDescent="0.4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6"/>
        <v>1.27</v>
      </c>
      <c r="P81" s="8">
        <f t="shared" si="7"/>
        <v>40.268292682926827</v>
      </c>
      <c r="Q81" s="4" t="str">
        <f t="shared" si="8"/>
        <v>Film</v>
      </c>
      <c r="R81" s="4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75" x14ac:dyDescent="0.4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6"/>
        <v>1.0725</v>
      </c>
      <c r="P82" s="8">
        <f t="shared" si="7"/>
        <v>273.82978723404256</v>
      </c>
      <c r="Q82" s="4" t="str">
        <f t="shared" si="8"/>
        <v>Film</v>
      </c>
      <c r="R82" s="4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75" x14ac:dyDescent="0.4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6"/>
        <v>1.98</v>
      </c>
      <c r="P83" s="8">
        <f t="shared" si="7"/>
        <v>53.035714285714285</v>
      </c>
      <c r="Q83" s="4" t="str">
        <f t="shared" si="8"/>
        <v>Film</v>
      </c>
      <c r="R83" s="4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75" x14ac:dyDescent="0.4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6"/>
        <v>1.0001249999999999</v>
      </c>
      <c r="P84" s="8">
        <f t="shared" si="7"/>
        <v>40.005000000000003</v>
      </c>
      <c r="Q84" s="4" t="str">
        <f t="shared" si="8"/>
        <v>Film</v>
      </c>
      <c r="R84" s="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75" x14ac:dyDescent="0.4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6"/>
        <v>1.0249999999999999</v>
      </c>
      <c r="P85" s="8">
        <f t="shared" si="7"/>
        <v>15.76923076923077</v>
      </c>
      <c r="Q85" s="4" t="str">
        <f t="shared" si="8"/>
        <v>Film</v>
      </c>
      <c r="R85" s="4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75" x14ac:dyDescent="0.4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6"/>
        <v>1</v>
      </c>
      <c r="P86" s="8">
        <f t="shared" si="7"/>
        <v>71.428571428571431</v>
      </c>
      <c r="Q86" s="4" t="str">
        <f t="shared" si="8"/>
        <v>Film</v>
      </c>
      <c r="R86" s="4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75" x14ac:dyDescent="0.4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6"/>
        <v>1.2549999999999999</v>
      </c>
      <c r="P87" s="8">
        <f t="shared" si="7"/>
        <v>71.714285714285708</v>
      </c>
      <c r="Q87" s="4" t="str">
        <f t="shared" si="8"/>
        <v>Film</v>
      </c>
      <c r="R87" s="4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8.3" x14ac:dyDescent="0.4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6"/>
        <v>1.0646666666666667</v>
      </c>
      <c r="P88" s="8">
        <f t="shared" si="7"/>
        <v>375.76470588235293</v>
      </c>
      <c r="Q88" s="4" t="str">
        <f t="shared" si="8"/>
        <v>Film</v>
      </c>
      <c r="R88" s="4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75" x14ac:dyDescent="0.4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6"/>
        <v>1.046</v>
      </c>
      <c r="P89" s="8">
        <f t="shared" si="7"/>
        <v>104.6</v>
      </c>
      <c r="Q89" s="4" t="str">
        <f t="shared" si="8"/>
        <v>Film</v>
      </c>
      <c r="R89" s="4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75" x14ac:dyDescent="0.4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6"/>
        <v>1.0285714285714285</v>
      </c>
      <c r="P90" s="8">
        <f t="shared" si="7"/>
        <v>60</v>
      </c>
      <c r="Q90" s="4" t="str">
        <f t="shared" si="8"/>
        <v>Film</v>
      </c>
      <c r="R90" s="4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75" x14ac:dyDescent="0.4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6"/>
        <v>1.1506666666666667</v>
      </c>
      <c r="P91" s="8">
        <f t="shared" si="7"/>
        <v>123.28571428571429</v>
      </c>
      <c r="Q91" s="4" t="str">
        <f t="shared" si="8"/>
        <v>Film</v>
      </c>
      <c r="R91" s="4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9.15" x14ac:dyDescent="0.4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6"/>
        <v>1.004</v>
      </c>
      <c r="P92" s="8">
        <f t="shared" si="7"/>
        <v>31.375</v>
      </c>
      <c r="Q92" s="4" t="str">
        <f t="shared" si="8"/>
        <v>Film</v>
      </c>
      <c r="R92" s="4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75" x14ac:dyDescent="0.4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6"/>
        <v>1.2</v>
      </c>
      <c r="P93" s="8">
        <f t="shared" si="7"/>
        <v>78.260869565217391</v>
      </c>
      <c r="Q93" s="4" t="str">
        <f t="shared" si="8"/>
        <v>Film</v>
      </c>
      <c r="R93" s="4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75" x14ac:dyDescent="0.4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6"/>
        <v>1.052</v>
      </c>
      <c r="P94" s="8">
        <f t="shared" si="7"/>
        <v>122.32558139534883</v>
      </c>
      <c r="Q94" s="4" t="str">
        <f t="shared" si="8"/>
        <v>Film</v>
      </c>
      <c r="R94" s="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8.3" x14ac:dyDescent="0.4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6"/>
        <v>1.1060000000000001</v>
      </c>
      <c r="P95" s="8">
        <f t="shared" si="7"/>
        <v>73.733333333333334</v>
      </c>
      <c r="Q95" s="4" t="str">
        <f t="shared" si="8"/>
        <v>Film</v>
      </c>
      <c r="R95" s="4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75" x14ac:dyDescent="0.4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6"/>
        <v>1.04</v>
      </c>
      <c r="P96" s="8">
        <f t="shared" si="7"/>
        <v>21.666666666666668</v>
      </c>
      <c r="Q96" s="4" t="str">
        <f t="shared" si="8"/>
        <v>Film</v>
      </c>
      <c r="R96" s="4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75" x14ac:dyDescent="0.4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6"/>
        <v>1.3142857142857143</v>
      </c>
      <c r="P97" s="8">
        <f t="shared" si="7"/>
        <v>21.904761904761905</v>
      </c>
      <c r="Q97" s="4" t="str">
        <f t="shared" si="8"/>
        <v>Film</v>
      </c>
      <c r="R97" s="4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8.3" x14ac:dyDescent="0.4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6"/>
        <v>1.1466666666666667</v>
      </c>
      <c r="P98" s="8">
        <f t="shared" si="7"/>
        <v>50.588235294117645</v>
      </c>
      <c r="Q98" s="4" t="str">
        <f t="shared" si="8"/>
        <v>Film</v>
      </c>
      <c r="R98" s="4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75" x14ac:dyDescent="0.4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6"/>
        <v>1.0625</v>
      </c>
      <c r="P99" s="8">
        <f t="shared" si="7"/>
        <v>53.125</v>
      </c>
      <c r="Q99" s="4" t="str">
        <f t="shared" si="8"/>
        <v>Film</v>
      </c>
      <c r="R99" s="4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75" x14ac:dyDescent="0.4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6"/>
        <v>1.0625</v>
      </c>
      <c r="P100" s="8">
        <f t="shared" si="7"/>
        <v>56.666666666666664</v>
      </c>
      <c r="Q100" s="4" t="str">
        <f t="shared" si="8"/>
        <v>Film</v>
      </c>
      <c r="R100" s="4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9.15" x14ac:dyDescent="0.4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6"/>
        <v>1.0601933333333333</v>
      </c>
      <c r="P101" s="8">
        <f t="shared" si="7"/>
        <v>40.776666666666664</v>
      </c>
      <c r="Q101" s="4" t="str">
        <f t="shared" si="8"/>
        <v>Film</v>
      </c>
      <c r="R101" s="4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75" x14ac:dyDescent="0.4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6"/>
        <v>1</v>
      </c>
      <c r="P102" s="8">
        <f t="shared" si="7"/>
        <v>192.30769230769232</v>
      </c>
      <c r="Q102" s="4" t="str">
        <f t="shared" si="8"/>
        <v>Film</v>
      </c>
      <c r="R102" s="4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75" x14ac:dyDescent="0.4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6"/>
        <v>1</v>
      </c>
      <c r="P103" s="8">
        <f t="shared" si="7"/>
        <v>100</v>
      </c>
      <c r="Q103" s="4" t="str">
        <f t="shared" si="8"/>
        <v>Film</v>
      </c>
      <c r="R103" s="4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75" x14ac:dyDescent="0.4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6"/>
        <v>1.2775000000000001</v>
      </c>
      <c r="P104" s="8">
        <f t="shared" si="7"/>
        <v>117.92307692307692</v>
      </c>
      <c r="Q104" s="4" t="str">
        <f t="shared" si="8"/>
        <v>Film</v>
      </c>
      <c r="R104" s="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75" x14ac:dyDescent="0.4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6"/>
        <v>1.0515384615384615</v>
      </c>
      <c r="P105" s="8">
        <f t="shared" si="7"/>
        <v>27.897959183673468</v>
      </c>
      <c r="Q105" s="4" t="str">
        <f t="shared" si="8"/>
        <v>Film</v>
      </c>
      <c r="R105" s="4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9.15" x14ac:dyDescent="0.4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6"/>
        <v>1.2</v>
      </c>
      <c r="P106" s="8">
        <f t="shared" si="7"/>
        <v>60</v>
      </c>
      <c r="Q106" s="4" t="str">
        <f t="shared" si="8"/>
        <v>Film</v>
      </c>
      <c r="R106" s="4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75" x14ac:dyDescent="0.4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6"/>
        <v>1.074090909090909</v>
      </c>
      <c r="P107" s="8">
        <f t="shared" si="7"/>
        <v>39.383333333333333</v>
      </c>
      <c r="Q107" s="4" t="str">
        <f t="shared" si="8"/>
        <v>Film</v>
      </c>
      <c r="R107" s="4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4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6"/>
        <v>1.0049999999999999</v>
      </c>
      <c r="P108" s="8">
        <f t="shared" si="7"/>
        <v>186.11111111111111</v>
      </c>
      <c r="Q108" s="4" t="str">
        <f t="shared" si="8"/>
        <v>Film</v>
      </c>
      <c r="R108" s="4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75" x14ac:dyDescent="0.4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6"/>
        <v>1.0246666666666666</v>
      </c>
      <c r="P109" s="8">
        <f t="shared" si="7"/>
        <v>111.37681159420291</v>
      </c>
      <c r="Q109" s="4" t="str">
        <f t="shared" si="8"/>
        <v>Film</v>
      </c>
      <c r="R109" s="4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75" x14ac:dyDescent="0.4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6"/>
        <v>2.4666666666666668</v>
      </c>
      <c r="P110" s="8">
        <f t="shared" si="7"/>
        <v>78.723404255319153</v>
      </c>
      <c r="Q110" s="4" t="str">
        <f t="shared" si="8"/>
        <v>Film</v>
      </c>
      <c r="R110" s="4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75" x14ac:dyDescent="0.4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6"/>
        <v>2.1949999999999998</v>
      </c>
      <c r="P111" s="8">
        <f t="shared" si="7"/>
        <v>46.702127659574465</v>
      </c>
      <c r="Q111" s="4" t="str">
        <f t="shared" si="8"/>
        <v>Film</v>
      </c>
      <c r="R111" s="4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75" x14ac:dyDescent="0.4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6"/>
        <v>1.3076923076923077</v>
      </c>
      <c r="P112" s="8">
        <f t="shared" si="7"/>
        <v>65.384615384615387</v>
      </c>
      <c r="Q112" s="4" t="str">
        <f t="shared" si="8"/>
        <v>Film</v>
      </c>
      <c r="R112" s="4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75" x14ac:dyDescent="0.4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6"/>
        <v>1.5457142857142858</v>
      </c>
      <c r="P113" s="8">
        <f t="shared" si="7"/>
        <v>102.0754716981132</v>
      </c>
      <c r="Q113" s="4" t="str">
        <f t="shared" si="8"/>
        <v>Film</v>
      </c>
      <c r="R113" s="4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75" x14ac:dyDescent="0.4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6"/>
        <v>1.04</v>
      </c>
      <c r="P114" s="8">
        <f t="shared" si="7"/>
        <v>64.197530864197532</v>
      </c>
      <c r="Q114" s="4" t="str">
        <f t="shared" si="8"/>
        <v>Film</v>
      </c>
      <c r="R114" s="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9.15" x14ac:dyDescent="0.4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6"/>
        <v>1.41</v>
      </c>
      <c r="P115" s="8">
        <f t="shared" si="7"/>
        <v>90.384615384615387</v>
      </c>
      <c r="Q115" s="4" t="str">
        <f t="shared" si="8"/>
        <v>Film</v>
      </c>
      <c r="R115" s="4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75" x14ac:dyDescent="0.4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6"/>
        <v>1.0333333333333334</v>
      </c>
      <c r="P116" s="8">
        <f t="shared" si="7"/>
        <v>88.571428571428569</v>
      </c>
      <c r="Q116" s="4" t="str">
        <f t="shared" si="8"/>
        <v>Film</v>
      </c>
      <c r="R116" s="4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4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6"/>
        <v>1.4044444444444444</v>
      </c>
      <c r="P117" s="8">
        <f t="shared" si="7"/>
        <v>28.727272727272727</v>
      </c>
      <c r="Q117" s="4" t="str">
        <f t="shared" si="8"/>
        <v>Film</v>
      </c>
      <c r="R117" s="4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75" x14ac:dyDescent="0.4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6"/>
        <v>1.1365714285714286</v>
      </c>
      <c r="P118" s="8">
        <f t="shared" si="7"/>
        <v>69.78947368421052</v>
      </c>
      <c r="Q118" s="4" t="str">
        <f t="shared" si="8"/>
        <v>Film</v>
      </c>
      <c r="R118" s="4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8.3" x14ac:dyDescent="0.4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6"/>
        <v>1.0049377777777779</v>
      </c>
      <c r="P119" s="8">
        <f t="shared" si="7"/>
        <v>167.48962962962963</v>
      </c>
      <c r="Q119" s="4" t="str">
        <f t="shared" si="8"/>
        <v>Film</v>
      </c>
      <c r="R119" s="4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9.15" x14ac:dyDescent="0.4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6"/>
        <v>1.1303159999999999</v>
      </c>
      <c r="P120" s="8">
        <f t="shared" si="7"/>
        <v>144.91230769230768</v>
      </c>
      <c r="Q120" s="4" t="str">
        <f t="shared" si="8"/>
        <v>Film</v>
      </c>
      <c r="R120" s="4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75" x14ac:dyDescent="0.4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6"/>
        <v>1.0455692307692308</v>
      </c>
      <c r="P121" s="8">
        <f t="shared" si="7"/>
        <v>91.840540540540545</v>
      </c>
      <c r="Q121" s="4" t="str">
        <f t="shared" si="8"/>
        <v>Film</v>
      </c>
      <c r="R121" s="4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8.3" x14ac:dyDescent="0.4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6"/>
        <v>1.4285714285714287E-4</v>
      </c>
      <c r="P122" s="8">
        <f t="shared" si="7"/>
        <v>10</v>
      </c>
      <c r="Q122" s="4" t="str">
        <f t="shared" si="8"/>
        <v>Film</v>
      </c>
      <c r="R122" s="4" t="str">
        <f t="shared" si="9"/>
        <v>Sci-Fi</v>
      </c>
      <c r="S122" s="13">
        <f t="shared" si="10"/>
        <v>42616.049849537041</v>
      </c>
      <c r="T122" s="13">
        <f t="shared" si="11"/>
        <v>42646.049849537041</v>
      </c>
    </row>
    <row r="123" spans="1:20" ht="58.3" x14ac:dyDescent="0.4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6"/>
        <v>3.3333333333333332E-4</v>
      </c>
      <c r="P123" s="8">
        <f t="shared" si="7"/>
        <v>1</v>
      </c>
      <c r="Q123" s="4" t="str">
        <f t="shared" si="8"/>
        <v>Film</v>
      </c>
      <c r="R123" s="4" t="str">
        <f t="shared" si="9"/>
        <v>Sci-Fi</v>
      </c>
      <c r="S123" s="13">
        <f t="shared" si="10"/>
        <v>42096.704976851848</v>
      </c>
      <c r="T123" s="13">
        <f t="shared" si="11"/>
        <v>42112.427777777775</v>
      </c>
    </row>
    <row r="124" spans="1:20" ht="29.15" x14ac:dyDescent="0.4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6"/>
        <v>0</v>
      </c>
      <c r="P124" s="8" t="str">
        <f t="shared" si="7"/>
        <v>0</v>
      </c>
      <c r="Q124" s="4" t="str">
        <f t="shared" si="8"/>
        <v>Film</v>
      </c>
      <c r="R124" s="4" t="str">
        <f t="shared" si="9"/>
        <v>Sci-Fi</v>
      </c>
      <c r="S124" s="13">
        <f t="shared" si="10"/>
        <v>42593.431793981479</v>
      </c>
      <c r="T124" s="13">
        <f t="shared" si="11"/>
        <v>42653.431793981479</v>
      </c>
    </row>
    <row r="125" spans="1:20" ht="58.3" x14ac:dyDescent="0.4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6"/>
        <v>2.7454545454545453E-3</v>
      </c>
      <c r="P125" s="8">
        <f t="shared" si="7"/>
        <v>25.166666666666668</v>
      </c>
      <c r="Q125" s="4" t="str">
        <f t="shared" si="8"/>
        <v>Film</v>
      </c>
      <c r="R125" s="4" t="str">
        <f t="shared" si="9"/>
        <v>Sci-Fi</v>
      </c>
      <c r="S125" s="13">
        <f t="shared" si="10"/>
        <v>41904.781990740739</v>
      </c>
      <c r="T125" s="13">
        <f t="shared" si="11"/>
        <v>41940.916666666664</v>
      </c>
    </row>
    <row r="126" spans="1:20" ht="43.75" x14ac:dyDescent="0.4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6"/>
        <v>0</v>
      </c>
      <c r="P126" s="8" t="str">
        <f t="shared" si="7"/>
        <v>0</v>
      </c>
      <c r="Q126" s="4" t="str">
        <f t="shared" si="8"/>
        <v>Film</v>
      </c>
      <c r="R126" s="4" t="str">
        <f t="shared" si="9"/>
        <v>Sci-Fi</v>
      </c>
      <c r="S126" s="13">
        <f t="shared" si="10"/>
        <v>42114.928726851853</v>
      </c>
      <c r="T126" s="13">
        <f t="shared" si="11"/>
        <v>42139.928726851853</v>
      </c>
    </row>
    <row r="127" spans="1:20" ht="43.75" x14ac:dyDescent="0.4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6"/>
        <v>0.14000000000000001</v>
      </c>
      <c r="P127" s="8">
        <f t="shared" si="7"/>
        <v>11.666666666666666</v>
      </c>
      <c r="Q127" s="4" t="str">
        <f t="shared" si="8"/>
        <v>Film</v>
      </c>
      <c r="R127" s="4" t="str">
        <f t="shared" si="9"/>
        <v>Sci-Fi</v>
      </c>
      <c r="S127" s="13">
        <f t="shared" si="10"/>
        <v>42709.993981481486</v>
      </c>
      <c r="T127" s="13">
        <f t="shared" si="11"/>
        <v>42769.993981481486</v>
      </c>
    </row>
    <row r="128" spans="1:20" ht="43.75" x14ac:dyDescent="0.4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6"/>
        <v>5.5480000000000002E-2</v>
      </c>
      <c r="P128" s="8">
        <f t="shared" si="7"/>
        <v>106.69230769230769</v>
      </c>
      <c r="Q128" s="4" t="str">
        <f t="shared" si="8"/>
        <v>Film</v>
      </c>
      <c r="R128" s="4" t="str">
        <f t="shared" si="9"/>
        <v>Sci-Fi</v>
      </c>
      <c r="S128" s="13">
        <f t="shared" si="10"/>
        <v>42135.589548611111</v>
      </c>
      <c r="T128" s="13">
        <f t="shared" si="11"/>
        <v>42166.083333333328</v>
      </c>
    </row>
    <row r="129" spans="1:20" ht="43.75" x14ac:dyDescent="0.4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6"/>
        <v>2.375E-2</v>
      </c>
      <c r="P129" s="8">
        <f t="shared" si="7"/>
        <v>47.5</v>
      </c>
      <c r="Q129" s="4" t="str">
        <f t="shared" si="8"/>
        <v>Film</v>
      </c>
      <c r="R129" s="4" t="str">
        <f t="shared" si="9"/>
        <v>Sci-Fi</v>
      </c>
      <c r="S129" s="13">
        <f t="shared" si="10"/>
        <v>42067.62431712963</v>
      </c>
      <c r="T129" s="13">
        <f t="shared" si="11"/>
        <v>42097.582650462966</v>
      </c>
    </row>
    <row r="130" spans="1:20" ht="29.15" x14ac:dyDescent="0.4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si="6"/>
        <v>1.8669999999999999E-2</v>
      </c>
      <c r="P130" s="8">
        <f t="shared" si="7"/>
        <v>311.16666666666669</v>
      </c>
      <c r="Q130" s="4" t="str">
        <f t="shared" si="8"/>
        <v>Film</v>
      </c>
      <c r="R130" s="4" t="str">
        <f t="shared" si="9"/>
        <v>Sci-Fi</v>
      </c>
      <c r="S130" s="13">
        <f t="shared" si="10"/>
        <v>42628.22792824074</v>
      </c>
      <c r="T130" s="13">
        <f t="shared" si="11"/>
        <v>42663.22792824074</v>
      </c>
    </row>
    <row r="131" spans="1:20" ht="58.3" x14ac:dyDescent="0.4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ref="O131:O194" si="12">E131/D131</f>
        <v>0</v>
      </c>
      <c r="P131" s="8" t="str">
        <f t="shared" ref="P131:P194" si="13">IF(E131=0,"0",E131/L131)</f>
        <v>0</v>
      </c>
      <c r="Q131" s="4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4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75" x14ac:dyDescent="0.4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12"/>
        <v>0</v>
      </c>
      <c r="P132" s="8" t="str">
        <f t="shared" si="13"/>
        <v>0</v>
      </c>
      <c r="Q132" s="4" t="str">
        <f t="shared" si="14"/>
        <v>Film</v>
      </c>
      <c r="R132" s="4" t="str">
        <f t="shared" si="15"/>
        <v>Sci-Fi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4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12"/>
        <v>0</v>
      </c>
      <c r="P133" s="8" t="str">
        <f t="shared" si="13"/>
        <v>0</v>
      </c>
      <c r="Q133" s="4" t="str">
        <f t="shared" si="14"/>
        <v>Film</v>
      </c>
      <c r="R133" s="4" t="str">
        <f t="shared" si="15"/>
        <v>Sci-Fi</v>
      </c>
      <c r="S133" s="13">
        <f t="shared" si="16"/>
        <v>42541.837511574078</v>
      </c>
      <c r="T133" s="13">
        <f t="shared" si="17"/>
        <v>42557</v>
      </c>
    </row>
    <row r="134" spans="1:20" ht="43.75" x14ac:dyDescent="0.4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12"/>
        <v>9.5687499999999995E-2</v>
      </c>
      <c r="P134" s="8">
        <f t="shared" si="13"/>
        <v>94.506172839506178</v>
      </c>
      <c r="Q134" s="4" t="str">
        <f t="shared" si="14"/>
        <v>Film</v>
      </c>
      <c r="R134" s="4" t="str">
        <f t="shared" si="15"/>
        <v>Sci-Fi</v>
      </c>
      <c r="S134" s="13">
        <f t="shared" si="16"/>
        <v>41905.812581018516</v>
      </c>
      <c r="T134" s="13">
        <f t="shared" si="17"/>
        <v>41950.854247685187</v>
      </c>
    </row>
    <row r="135" spans="1:20" ht="29.15" x14ac:dyDescent="0.4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12"/>
        <v>0</v>
      </c>
      <c r="P135" s="8" t="str">
        <f t="shared" si="13"/>
        <v>0</v>
      </c>
      <c r="Q135" s="4" t="str">
        <f t="shared" si="14"/>
        <v>Film</v>
      </c>
      <c r="R135" s="4" t="str">
        <f t="shared" si="15"/>
        <v>Sci-Fi</v>
      </c>
      <c r="S135" s="13">
        <f t="shared" si="16"/>
        <v>42491.80768518518</v>
      </c>
      <c r="T135" s="13">
        <f t="shared" si="17"/>
        <v>42521.729861111111</v>
      </c>
    </row>
    <row r="136" spans="1:20" ht="29.15" x14ac:dyDescent="0.4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12"/>
        <v>0</v>
      </c>
      <c r="P136" s="8" t="str">
        <f t="shared" si="13"/>
        <v>0</v>
      </c>
      <c r="Q136" s="4" t="str">
        <f t="shared" si="14"/>
        <v>Film</v>
      </c>
      <c r="R136" s="4" t="str">
        <f t="shared" si="15"/>
        <v>Sci-Fi</v>
      </c>
      <c r="S136" s="13">
        <f t="shared" si="16"/>
        <v>42221.909930555557</v>
      </c>
      <c r="T136" s="13">
        <f t="shared" si="17"/>
        <v>42251.708333333328</v>
      </c>
    </row>
    <row r="137" spans="1:20" ht="43.75" x14ac:dyDescent="0.4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12"/>
        <v>0.13433333333333333</v>
      </c>
      <c r="P137" s="8">
        <f t="shared" si="13"/>
        <v>80.599999999999994</v>
      </c>
      <c r="Q137" s="4" t="str">
        <f t="shared" si="14"/>
        <v>Film</v>
      </c>
      <c r="R137" s="4" t="str">
        <f t="shared" si="15"/>
        <v>Sci-Fi</v>
      </c>
      <c r="S137" s="13">
        <f t="shared" si="16"/>
        <v>41788.381909722222</v>
      </c>
      <c r="T137" s="13">
        <f t="shared" si="17"/>
        <v>41821.791666666664</v>
      </c>
    </row>
    <row r="138" spans="1:20" ht="58.3" x14ac:dyDescent="0.4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12"/>
        <v>0</v>
      </c>
      <c r="P138" s="8" t="str">
        <f t="shared" si="13"/>
        <v>0</v>
      </c>
      <c r="Q138" s="4" t="str">
        <f t="shared" si="14"/>
        <v>Film</v>
      </c>
      <c r="R138" s="4" t="str">
        <f t="shared" si="15"/>
        <v>Sci-Fi</v>
      </c>
      <c r="S138" s="13">
        <f t="shared" si="16"/>
        <v>42096.410115740742</v>
      </c>
      <c r="T138" s="13">
        <f t="shared" si="17"/>
        <v>42140.427777777775</v>
      </c>
    </row>
    <row r="139" spans="1:20" ht="43.75" x14ac:dyDescent="0.4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12"/>
        <v>0</v>
      </c>
      <c r="P139" s="8" t="str">
        <f t="shared" si="13"/>
        <v>0</v>
      </c>
      <c r="Q139" s="4" t="str">
        <f t="shared" si="14"/>
        <v>Film</v>
      </c>
      <c r="R139" s="4" t="str">
        <f t="shared" si="15"/>
        <v>Sci-Fi</v>
      </c>
      <c r="S139" s="13">
        <f t="shared" si="16"/>
        <v>42239.573993055557</v>
      </c>
      <c r="T139" s="13">
        <f t="shared" si="17"/>
        <v>42289.573993055557</v>
      </c>
    </row>
    <row r="140" spans="1:20" ht="43.75" x14ac:dyDescent="0.4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12"/>
        <v>3.1413333333333335E-2</v>
      </c>
      <c r="P140" s="8">
        <f t="shared" si="13"/>
        <v>81.241379310344826</v>
      </c>
      <c r="Q140" s="4" t="str">
        <f t="shared" si="14"/>
        <v>Film</v>
      </c>
      <c r="R140" s="4" t="str">
        <f t="shared" si="15"/>
        <v>Sci-Fi</v>
      </c>
      <c r="S140" s="13">
        <f t="shared" si="16"/>
        <v>42186.257418981477</v>
      </c>
      <c r="T140" s="13">
        <f t="shared" si="17"/>
        <v>42217.207638888889</v>
      </c>
    </row>
    <row r="141" spans="1:20" ht="43.75" x14ac:dyDescent="0.4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12"/>
        <v>1</v>
      </c>
      <c r="P141" s="8">
        <f t="shared" si="13"/>
        <v>500</v>
      </c>
      <c r="Q141" s="4" t="str">
        <f t="shared" si="14"/>
        <v>Film</v>
      </c>
      <c r="R141" s="4" t="str">
        <f t="shared" si="15"/>
        <v>Sci-Fi</v>
      </c>
      <c r="S141" s="13">
        <f t="shared" si="16"/>
        <v>42187.920972222222</v>
      </c>
      <c r="T141" s="13">
        <f t="shared" si="17"/>
        <v>42197.920972222222</v>
      </c>
    </row>
    <row r="142" spans="1:20" ht="43.75" x14ac:dyDescent="0.4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12"/>
        <v>0</v>
      </c>
      <c r="P142" s="8" t="str">
        <f t="shared" si="13"/>
        <v>0</v>
      </c>
      <c r="Q142" s="4" t="str">
        <f t="shared" si="14"/>
        <v>Film</v>
      </c>
      <c r="R142" s="4" t="str">
        <f t="shared" si="15"/>
        <v>Sci-Fi</v>
      </c>
      <c r="S142" s="13">
        <f t="shared" si="16"/>
        <v>42053.198287037041</v>
      </c>
      <c r="T142" s="13">
        <f t="shared" si="17"/>
        <v>42083.15662037037</v>
      </c>
    </row>
    <row r="143" spans="1:20" ht="43.75" x14ac:dyDescent="0.4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12"/>
        <v>0.10775</v>
      </c>
      <c r="P143" s="8">
        <f t="shared" si="13"/>
        <v>46.178571428571431</v>
      </c>
      <c r="Q143" s="4" t="str">
        <f t="shared" si="14"/>
        <v>Film</v>
      </c>
      <c r="R143" s="4" t="str">
        <f t="shared" si="15"/>
        <v>Sci-Fi</v>
      </c>
      <c r="S143" s="13">
        <f t="shared" si="16"/>
        <v>42110.153043981481</v>
      </c>
      <c r="T143" s="13">
        <f t="shared" si="17"/>
        <v>42155.153043981481</v>
      </c>
    </row>
    <row r="144" spans="1:20" ht="43.75" x14ac:dyDescent="0.4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12"/>
        <v>3.3333333333333335E-3</v>
      </c>
      <c r="P144" s="8">
        <f t="shared" si="13"/>
        <v>10</v>
      </c>
      <c r="Q144" s="4" t="str">
        <f t="shared" si="14"/>
        <v>Film</v>
      </c>
      <c r="R144" s="4" t="str">
        <f t="shared" si="15"/>
        <v>Sci-Fi</v>
      </c>
      <c r="S144" s="13">
        <f t="shared" si="16"/>
        <v>41938.893263888887</v>
      </c>
      <c r="T144" s="13">
        <f t="shared" si="17"/>
        <v>41959.934930555552</v>
      </c>
    </row>
    <row r="145" spans="1:20" ht="43.75" x14ac:dyDescent="0.4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12"/>
        <v>0</v>
      </c>
      <c r="P145" s="8" t="str">
        <f t="shared" si="13"/>
        <v>0</v>
      </c>
      <c r="Q145" s="4" t="str">
        <f t="shared" si="14"/>
        <v>Film</v>
      </c>
      <c r="R145" s="4" t="str">
        <f t="shared" si="15"/>
        <v>Sci-Fi</v>
      </c>
      <c r="S145" s="13">
        <f t="shared" si="16"/>
        <v>42559.064143518524</v>
      </c>
      <c r="T145" s="13">
        <f t="shared" si="17"/>
        <v>42616.246527777781</v>
      </c>
    </row>
    <row r="146" spans="1:20" ht="43.75" x14ac:dyDescent="0.4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12"/>
        <v>0.27600000000000002</v>
      </c>
      <c r="P146" s="8">
        <f t="shared" si="13"/>
        <v>55.945945945945944</v>
      </c>
      <c r="Q146" s="4" t="str">
        <f t="shared" si="14"/>
        <v>Film</v>
      </c>
      <c r="R146" s="4" t="str">
        <f t="shared" si="15"/>
        <v>Sci-Fi</v>
      </c>
      <c r="S146" s="13">
        <f t="shared" si="16"/>
        <v>42047.762407407412</v>
      </c>
      <c r="T146" s="13">
        <f t="shared" si="17"/>
        <v>42107.72074074074</v>
      </c>
    </row>
    <row r="147" spans="1:20" ht="43.75" x14ac:dyDescent="0.4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12"/>
        <v>7.5111111111111115E-2</v>
      </c>
      <c r="P147" s="8">
        <f t="shared" si="13"/>
        <v>37.555555555555557</v>
      </c>
      <c r="Q147" s="4" t="str">
        <f t="shared" si="14"/>
        <v>Film</v>
      </c>
      <c r="R147" s="4" t="str">
        <f t="shared" si="15"/>
        <v>Sci-Fi</v>
      </c>
      <c r="S147" s="13">
        <f t="shared" si="16"/>
        <v>42200.542268518519</v>
      </c>
      <c r="T147" s="13">
        <f t="shared" si="17"/>
        <v>42227.542268518519</v>
      </c>
    </row>
    <row r="148" spans="1:20" ht="43.75" x14ac:dyDescent="0.4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12"/>
        <v>5.7499999999999999E-3</v>
      </c>
      <c r="P148" s="8">
        <f t="shared" si="13"/>
        <v>38.333333333333336</v>
      </c>
      <c r="Q148" s="4" t="str">
        <f t="shared" si="14"/>
        <v>Film</v>
      </c>
      <c r="R148" s="4" t="str">
        <f t="shared" si="15"/>
        <v>Sci-Fi</v>
      </c>
      <c r="S148" s="13">
        <f t="shared" si="16"/>
        <v>42693.016180555554</v>
      </c>
      <c r="T148" s="13">
        <f t="shared" si="17"/>
        <v>42753.016180555554</v>
      </c>
    </row>
    <row r="149" spans="1:20" ht="29.15" x14ac:dyDescent="0.4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12"/>
        <v>0</v>
      </c>
      <c r="P149" s="8" t="str">
        <f t="shared" si="13"/>
        <v>0</v>
      </c>
      <c r="Q149" s="4" t="str">
        <f t="shared" si="14"/>
        <v>Film</v>
      </c>
      <c r="R149" s="4" t="str">
        <f t="shared" si="15"/>
        <v>Sci-Fi</v>
      </c>
      <c r="S149" s="13">
        <f t="shared" si="16"/>
        <v>41969.767824074079</v>
      </c>
      <c r="T149" s="13">
        <f t="shared" si="17"/>
        <v>42012.762499999997</v>
      </c>
    </row>
    <row r="150" spans="1:20" ht="43.75" x14ac:dyDescent="0.4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12"/>
        <v>8.0000000000000004E-4</v>
      </c>
      <c r="P150" s="8">
        <f t="shared" si="13"/>
        <v>20</v>
      </c>
      <c r="Q150" s="4" t="str">
        <f t="shared" si="14"/>
        <v>Film</v>
      </c>
      <c r="R150" s="4" t="str">
        <f t="shared" si="15"/>
        <v>Sci-Fi</v>
      </c>
      <c r="S150" s="13">
        <f t="shared" si="16"/>
        <v>42397.281666666662</v>
      </c>
      <c r="T150" s="13">
        <f t="shared" si="17"/>
        <v>42427.281666666662</v>
      </c>
    </row>
    <row r="151" spans="1:20" ht="43.75" x14ac:dyDescent="0.4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12"/>
        <v>9.1999999999999998E-3</v>
      </c>
      <c r="P151" s="8">
        <f t="shared" si="13"/>
        <v>15.333333333333334</v>
      </c>
      <c r="Q151" s="4" t="str">
        <f t="shared" si="14"/>
        <v>Film</v>
      </c>
      <c r="R151" s="4" t="str">
        <f t="shared" si="15"/>
        <v>Sci-Fi</v>
      </c>
      <c r="S151" s="13">
        <f t="shared" si="16"/>
        <v>41968.172106481477</v>
      </c>
      <c r="T151" s="13">
        <f t="shared" si="17"/>
        <v>41998.333333333328</v>
      </c>
    </row>
    <row r="152" spans="1:20" ht="43.75" x14ac:dyDescent="0.4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12"/>
        <v>0.23163076923076922</v>
      </c>
      <c r="P152" s="8">
        <f t="shared" si="13"/>
        <v>449.43283582089555</v>
      </c>
      <c r="Q152" s="4" t="str">
        <f t="shared" si="14"/>
        <v>Film</v>
      </c>
      <c r="R152" s="4" t="str">
        <f t="shared" si="15"/>
        <v>Sci-Fi</v>
      </c>
      <c r="S152" s="13">
        <f t="shared" si="16"/>
        <v>42090.161828703705</v>
      </c>
      <c r="T152" s="13">
        <f t="shared" si="17"/>
        <v>42150.161828703705</v>
      </c>
    </row>
    <row r="153" spans="1:20" ht="43.75" x14ac:dyDescent="0.4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12"/>
        <v>5.5999999999999995E-4</v>
      </c>
      <c r="P153" s="8">
        <f t="shared" si="13"/>
        <v>28</v>
      </c>
      <c r="Q153" s="4" t="str">
        <f t="shared" si="14"/>
        <v>Film</v>
      </c>
      <c r="R153" s="4" t="str">
        <f t="shared" si="15"/>
        <v>Sci-Fi</v>
      </c>
      <c r="S153" s="13">
        <f t="shared" si="16"/>
        <v>42113.550821759258</v>
      </c>
      <c r="T153" s="13">
        <f t="shared" si="17"/>
        <v>42173.550821759258</v>
      </c>
    </row>
    <row r="154" spans="1:20" ht="29.15" x14ac:dyDescent="0.4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12"/>
        <v>7.8947368421052633E-5</v>
      </c>
      <c r="P154" s="8">
        <f t="shared" si="13"/>
        <v>15</v>
      </c>
      <c r="Q154" s="4" t="str">
        <f t="shared" si="14"/>
        <v>Film</v>
      </c>
      <c r="R154" s="4" t="str">
        <f t="shared" si="15"/>
        <v>Sci-Fi</v>
      </c>
      <c r="S154" s="13">
        <f t="shared" si="16"/>
        <v>41875.077546296299</v>
      </c>
      <c r="T154" s="13">
        <f t="shared" si="17"/>
        <v>41905.077546296299</v>
      </c>
    </row>
    <row r="155" spans="1:20" ht="43.75" x14ac:dyDescent="0.4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12"/>
        <v>7.1799999999999998E-3</v>
      </c>
      <c r="P155" s="8">
        <f t="shared" si="13"/>
        <v>35.9</v>
      </c>
      <c r="Q155" s="4" t="str">
        <f t="shared" si="14"/>
        <v>Film</v>
      </c>
      <c r="R155" s="4" t="str">
        <f t="shared" si="15"/>
        <v>Sci-Fi</v>
      </c>
      <c r="S155" s="13">
        <f t="shared" si="16"/>
        <v>41933.586157407408</v>
      </c>
      <c r="T155" s="13">
        <f t="shared" si="17"/>
        <v>41975.627824074079</v>
      </c>
    </row>
    <row r="156" spans="1:20" ht="43.75" x14ac:dyDescent="0.4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12"/>
        <v>2.6666666666666668E-2</v>
      </c>
      <c r="P156" s="8">
        <f t="shared" si="13"/>
        <v>13.333333333333334</v>
      </c>
      <c r="Q156" s="4" t="str">
        <f t="shared" si="14"/>
        <v>Film</v>
      </c>
      <c r="R156" s="4" t="str">
        <f t="shared" si="15"/>
        <v>Sci-Fi</v>
      </c>
      <c r="S156" s="13">
        <f t="shared" si="16"/>
        <v>42115.547395833331</v>
      </c>
      <c r="T156" s="13">
        <f t="shared" si="17"/>
        <v>42158.547395833331</v>
      </c>
    </row>
    <row r="157" spans="1:20" ht="58.3" x14ac:dyDescent="0.4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12"/>
        <v>6.0000000000000002E-5</v>
      </c>
      <c r="P157" s="8">
        <f t="shared" si="13"/>
        <v>20.25</v>
      </c>
      <c r="Q157" s="4" t="str">
        <f t="shared" si="14"/>
        <v>Film</v>
      </c>
      <c r="R157" s="4" t="str">
        <f t="shared" si="15"/>
        <v>Sci-Fi</v>
      </c>
      <c r="S157" s="13">
        <f t="shared" si="16"/>
        <v>42168.559432870374</v>
      </c>
      <c r="T157" s="13">
        <f t="shared" si="17"/>
        <v>42208.559432870374</v>
      </c>
    </row>
    <row r="158" spans="1:20" ht="58.3" x14ac:dyDescent="0.4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12"/>
        <v>5.0999999999999997E-2</v>
      </c>
      <c r="P158" s="8">
        <f t="shared" si="13"/>
        <v>119</v>
      </c>
      <c r="Q158" s="4" t="str">
        <f t="shared" si="14"/>
        <v>Film</v>
      </c>
      <c r="R158" s="4" t="str">
        <f t="shared" si="15"/>
        <v>Sci-Fi</v>
      </c>
      <c r="S158" s="13">
        <f t="shared" si="16"/>
        <v>41794.124953703707</v>
      </c>
      <c r="T158" s="13">
        <f t="shared" si="17"/>
        <v>41854.124953703707</v>
      </c>
    </row>
    <row r="159" spans="1:20" ht="43.75" x14ac:dyDescent="0.4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12"/>
        <v>2.671118530884808E-3</v>
      </c>
      <c r="P159" s="8">
        <f t="shared" si="13"/>
        <v>4</v>
      </c>
      <c r="Q159" s="4" t="str">
        <f t="shared" si="14"/>
        <v>Film</v>
      </c>
      <c r="R159" s="4" t="str">
        <f t="shared" si="15"/>
        <v>Sci-Fi</v>
      </c>
      <c r="S159" s="13">
        <f t="shared" si="16"/>
        <v>42396.911712962959</v>
      </c>
      <c r="T159" s="13">
        <f t="shared" si="17"/>
        <v>42426.911712962959</v>
      </c>
    </row>
    <row r="160" spans="1:20" ht="43.75" x14ac:dyDescent="0.4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12"/>
        <v>0</v>
      </c>
      <c r="P160" s="8" t="str">
        <f t="shared" si="13"/>
        <v>0</v>
      </c>
      <c r="Q160" s="4" t="str">
        <f t="shared" si="14"/>
        <v>Film</v>
      </c>
      <c r="R160" s="4" t="str">
        <f t="shared" si="15"/>
        <v>Sci-Fi</v>
      </c>
      <c r="S160" s="13">
        <f t="shared" si="16"/>
        <v>41904.07671296296</v>
      </c>
      <c r="T160" s="13">
        <f t="shared" si="17"/>
        <v>41934.07671296296</v>
      </c>
    </row>
    <row r="161" spans="1:20" ht="43.75" x14ac:dyDescent="0.4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12"/>
        <v>2.0000000000000002E-5</v>
      </c>
      <c r="P161" s="8">
        <f t="shared" si="13"/>
        <v>10</v>
      </c>
      <c r="Q161" s="4" t="str">
        <f t="shared" si="14"/>
        <v>Film</v>
      </c>
      <c r="R161" s="4" t="str">
        <f t="shared" si="15"/>
        <v>Sci-Fi</v>
      </c>
      <c r="S161" s="13">
        <f t="shared" si="16"/>
        <v>42514.434548611112</v>
      </c>
      <c r="T161" s="13">
        <f t="shared" si="17"/>
        <v>42554.434548611112</v>
      </c>
    </row>
    <row r="162" spans="1:20" ht="43.75" x14ac:dyDescent="0.4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12"/>
        <v>0</v>
      </c>
      <c r="P162" s="8" t="str">
        <f t="shared" si="13"/>
        <v>0</v>
      </c>
      <c r="Q162" s="4" t="str">
        <f t="shared" si="14"/>
        <v>Film</v>
      </c>
      <c r="R162" s="4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75" x14ac:dyDescent="0.4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12"/>
        <v>1E-4</v>
      </c>
      <c r="P163" s="8">
        <f t="shared" si="13"/>
        <v>5</v>
      </c>
      <c r="Q163" s="4" t="str">
        <f t="shared" si="14"/>
        <v>Film</v>
      </c>
      <c r="R163" s="4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75" x14ac:dyDescent="0.4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12"/>
        <v>0.15535714285714286</v>
      </c>
      <c r="P164" s="8">
        <f t="shared" si="13"/>
        <v>43.5</v>
      </c>
      <c r="Q164" s="4" t="str">
        <f t="shared" si="14"/>
        <v>Film</v>
      </c>
      <c r="R164" s="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8.3" x14ac:dyDescent="0.4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12"/>
        <v>0</v>
      </c>
      <c r="P165" s="8" t="str">
        <f t="shared" si="13"/>
        <v>0</v>
      </c>
      <c r="Q165" s="4" t="str">
        <f t="shared" si="14"/>
        <v>Film</v>
      </c>
      <c r="R165" s="4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75" x14ac:dyDescent="0.4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12"/>
        <v>5.3333333333333332E-3</v>
      </c>
      <c r="P166" s="8">
        <f t="shared" si="13"/>
        <v>91.428571428571431</v>
      </c>
      <c r="Q166" s="4" t="str">
        <f t="shared" si="14"/>
        <v>Film</v>
      </c>
      <c r="R166" s="4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9.15" x14ac:dyDescent="0.4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12"/>
        <v>0</v>
      </c>
      <c r="P167" s="8" t="str">
        <f t="shared" si="13"/>
        <v>0</v>
      </c>
      <c r="Q167" s="4" t="str">
        <f t="shared" si="14"/>
        <v>Film</v>
      </c>
      <c r="R167" s="4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75" x14ac:dyDescent="0.4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12"/>
        <v>0.6</v>
      </c>
      <c r="P168" s="8">
        <f t="shared" si="13"/>
        <v>3000</v>
      </c>
      <c r="Q168" s="4" t="str">
        <f t="shared" si="14"/>
        <v>Film</v>
      </c>
      <c r="R168" s="4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75" x14ac:dyDescent="0.4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12"/>
        <v>1E-4</v>
      </c>
      <c r="P169" s="8">
        <f t="shared" si="13"/>
        <v>5.5</v>
      </c>
      <c r="Q169" s="4" t="str">
        <f t="shared" si="14"/>
        <v>Film</v>
      </c>
      <c r="R169" s="4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75" x14ac:dyDescent="0.4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12"/>
        <v>4.0625000000000001E-2</v>
      </c>
      <c r="P170" s="8">
        <f t="shared" si="13"/>
        <v>108.33333333333333</v>
      </c>
      <c r="Q170" s="4" t="str">
        <f t="shared" si="14"/>
        <v>Film</v>
      </c>
      <c r="R170" s="4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75" x14ac:dyDescent="0.4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12"/>
        <v>0.224</v>
      </c>
      <c r="P171" s="8">
        <f t="shared" si="13"/>
        <v>56</v>
      </c>
      <c r="Q171" s="4" t="str">
        <f t="shared" si="14"/>
        <v>Film</v>
      </c>
      <c r="R171" s="4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75" x14ac:dyDescent="0.4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12"/>
        <v>3.2500000000000001E-2</v>
      </c>
      <c r="P172" s="8">
        <f t="shared" si="13"/>
        <v>32.5</v>
      </c>
      <c r="Q172" s="4" t="str">
        <f t="shared" si="14"/>
        <v>Film</v>
      </c>
      <c r="R172" s="4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75" x14ac:dyDescent="0.4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12"/>
        <v>2.0000000000000002E-5</v>
      </c>
      <c r="P173" s="8">
        <f t="shared" si="13"/>
        <v>1</v>
      </c>
      <c r="Q173" s="4" t="str">
        <f t="shared" si="14"/>
        <v>Film</v>
      </c>
      <c r="R173" s="4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75" x14ac:dyDescent="0.4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12"/>
        <v>0</v>
      </c>
      <c r="P174" s="8" t="str">
        <f t="shared" si="13"/>
        <v>0</v>
      </c>
      <c r="Q174" s="4" t="str">
        <f t="shared" si="14"/>
        <v>Film</v>
      </c>
      <c r="R174" s="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75" x14ac:dyDescent="0.4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12"/>
        <v>0</v>
      </c>
      <c r="P175" s="8" t="str">
        <f t="shared" si="13"/>
        <v>0</v>
      </c>
      <c r="Q175" s="4" t="str">
        <f t="shared" si="14"/>
        <v>Film</v>
      </c>
      <c r="R175" s="4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75" x14ac:dyDescent="0.4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12"/>
        <v>0</v>
      </c>
      <c r="P176" s="8" t="str">
        <f t="shared" si="13"/>
        <v>0</v>
      </c>
      <c r="Q176" s="4" t="str">
        <f t="shared" si="14"/>
        <v>Film</v>
      </c>
      <c r="R176" s="4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75" x14ac:dyDescent="0.4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12"/>
        <v>6.4850000000000005E-2</v>
      </c>
      <c r="P177" s="8">
        <f t="shared" si="13"/>
        <v>49.884615384615387</v>
      </c>
      <c r="Q177" s="4" t="str">
        <f t="shared" si="14"/>
        <v>Film</v>
      </c>
      <c r="R177" s="4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75" x14ac:dyDescent="0.4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12"/>
        <v>0</v>
      </c>
      <c r="P178" s="8" t="str">
        <f t="shared" si="13"/>
        <v>0</v>
      </c>
      <c r="Q178" s="4" t="str">
        <f t="shared" si="14"/>
        <v>Film</v>
      </c>
      <c r="R178" s="4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9.15" x14ac:dyDescent="0.4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12"/>
        <v>0.4</v>
      </c>
      <c r="P179" s="8">
        <f t="shared" si="13"/>
        <v>25.714285714285715</v>
      </c>
      <c r="Q179" s="4" t="str">
        <f t="shared" si="14"/>
        <v>Film</v>
      </c>
      <c r="R179" s="4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9.15" x14ac:dyDescent="0.4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12"/>
        <v>0</v>
      </c>
      <c r="P180" s="8" t="str">
        <f t="shared" si="13"/>
        <v>0</v>
      </c>
      <c r="Q180" s="4" t="str">
        <f t="shared" si="14"/>
        <v>Film</v>
      </c>
      <c r="R180" s="4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9.15" x14ac:dyDescent="0.4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12"/>
        <v>0.2</v>
      </c>
      <c r="P181" s="8">
        <f t="shared" si="13"/>
        <v>100</v>
      </c>
      <c r="Q181" s="4" t="str">
        <f t="shared" si="14"/>
        <v>Film</v>
      </c>
      <c r="R181" s="4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75" x14ac:dyDescent="0.4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12"/>
        <v>0.33416666666666667</v>
      </c>
      <c r="P182" s="8">
        <f t="shared" si="13"/>
        <v>30.846153846153847</v>
      </c>
      <c r="Q182" s="4" t="str">
        <f t="shared" si="14"/>
        <v>Film</v>
      </c>
      <c r="R182" s="4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75" x14ac:dyDescent="0.4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12"/>
        <v>0.21092608822670172</v>
      </c>
      <c r="P183" s="8">
        <f t="shared" si="13"/>
        <v>180.5</v>
      </c>
      <c r="Q183" s="4" t="str">
        <f t="shared" si="14"/>
        <v>Film</v>
      </c>
      <c r="R183" s="4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75" x14ac:dyDescent="0.4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12"/>
        <v>0</v>
      </c>
      <c r="P184" s="8" t="str">
        <f t="shared" si="13"/>
        <v>0</v>
      </c>
      <c r="Q184" s="4" t="str">
        <f t="shared" si="14"/>
        <v>Film</v>
      </c>
      <c r="R184" s="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4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12"/>
        <v>0.35855999999999999</v>
      </c>
      <c r="P185" s="8">
        <f t="shared" si="13"/>
        <v>373.5</v>
      </c>
      <c r="Q185" s="4" t="str">
        <f t="shared" si="14"/>
        <v>Film</v>
      </c>
      <c r="R185" s="4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75" x14ac:dyDescent="0.4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12"/>
        <v>3.4000000000000002E-2</v>
      </c>
      <c r="P186" s="8">
        <f t="shared" si="13"/>
        <v>25.5</v>
      </c>
      <c r="Q186" s="4" t="str">
        <f t="shared" si="14"/>
        <v>Film</v>
      </c>
      <c r="R186" s="4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4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12"/>
        <v>5.5E-2</v>
      </c>
      <c r="P187" s="8">
        <f t="shared" si="13"/>
        <v>220</v>
      </c>
      <c r="Q187" s="4" t="str">
        <f t="shared" si="14"/>
        <v>Film</v>
      </c>
      <c r="R187" s="4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75" x14ac:dyDescent="0.4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12"/>
        <v>0</v>
      </c>
      <c r="P188" s="8" t="str">
        <f t="shared" si="13"/>
        <v>0</v>
      </c>
      <c r="Q188" s="4" t="str">
        <f t="shared" si="14"/>
        <v>Film</v>
      </c>
      <c r="R188" s="4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75" x14ac:dyDescent="0.4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12"/>
        <v>0.16</v>
      </c>
      <c r="P189" s="8">
        <f t="shared" si="13"/>
        <v>160</v>
      </c>
      <c r="Q189" s="4" t="str">
        <f t="shared" si="14"/>
        <v>Film</v>
      </c>
      <c r="R189" s="4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58.3" x14ac:dyDescent="0.4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12"/>
        <v>0</v>
      </c>
      <c r="P190" s="8" t="str">
        <f t="shared" si="13"/>
        <v>0</v>
      </c>
      <c r="Q190" s="4" t="str">
        <f t="shared" si="14"/>
        <v>Film</v>
      </c>
      <c r="R190" s="4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75" x14ac:dyDescent="0.4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12"/>
        <v>6.8999999999999997E-4</v>
      </c>
      <c r="P191" s="8">
        <f t="shared" si="13"/>
        <v>69</v>
      </c>
      <c r="Q191" s="4" t="str">
        <f t="shared" si="14"/>
        <v>Film</v>
      </c>
      <c r="R191" s="4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4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12"/>
        <v>4.1666666666666666E-3</v>
      </c>
      <c r="P192" s="8">
        <f t="shared" si="13"/>
        <v>50</v>
      </c>
      <c r="Q192" s="4" t="str">
        <f t="shared" si="14"/>
        <v>Film</v>
      </c>
      <c r="R192" s="4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75" x14ac:dyDescent="0.4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12"/>
        <v>0.05</v>
      </c>
      <c r="P193" s="8">
        <f t="shared" si="13"/>
        <v>83.333333333333329</v>
      </c>
      <c r="Q193" s="4" t="str">
        <f t="shared" si="14"/>
        <v>Film</v>
      </c>
      <c r="R193" s="4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8.3" x14ac:dyDescent="0.4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si="12"/>
        <v>1.7E-5</v>
      </c>
      <c r="P194" s="8">
        <f t="shared" si="13"/>
        <v>5.666666666666667</v>
      </c>
      <c r="Q194" s="4" t="str">
        <f t="shared" si="14"/>
        <v>Film</v>
      </c>
      <c r="R194" s="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8.3" x14ac:dyDescent="0.4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ref="O195:O258" si="18">E195/D195</f>
        <v>0</v>
      </c>
      <c r="P195" s="8" t="str">
        <f t="shared" ref="P195:P258" si="19">IF(E195=0,"0",E195/L195)</f>
        <v>0</v>
      </c>
      <c r="Q195" s="4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4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75" x14ac:dyDescent="0.4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8"/>
        <v>1.1999999999999999E-3</v>
      </c>
      <c r="P196" s="8">
        <f t="shared" si="19"/>
        <v>1</v>
      </c>
      <c r="Q196" s="4" t="str">
        <f t="shared" si="20"/>
        <v>Film</v>
      </c>
      <c r="R196" s="4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75" x14ac:dyDescent="0.4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8"/>
        <v>0</v>
      </c>
      <c r="P197" s="8" t="str">
        <f t="shared" si="19"/>
        <v>0</v>
      </c>
      <c r="Q197" s="4" t="str">
        <f t="shared" si="20"/>
        <v>Film</v>
      </c>
      <c r="R197" s="4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75" x14ac:dyDescent="0.4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8"/>
        <v>0.41857142857142859</v>
      </c>
      <c r="P198" s="8">
        <f t="shared" si="19"/>
        <v>77.10526315789474</v>
      </c>
      <c r="Q198" s="4" t="str">
        <f t="shared" si="20"/>
        <v>Film</v>
      </c>
      <c r="R198" s="4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75" x14ac:dyDescent="0.4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8"/>
        <v>0.1048</v>
      </c>
      <c r="P199" s="8">
        <f t="shared" si="19"/>
        <v>32.75</v>
      </c>
      <c r="Q199" s="4" t="str">
        <f t="shared" si="20"/>
        <v>Film</v>
      </c>
      <c r="R199" s="4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75" x14ac:dyDescent="0.4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8"/>
        <v>1.116E-2</v>
      </c>
      <c r="P200" s="8">
        <f t="shared" si="19"/>
        <v>46.5</v>
      </c>
      <c r="Q200" s="4" t="str">
        <f t="shared" si="20"/>
        <v>Film</v>
      </c>
      <c r="R200" s="4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75" x14ac:dyDescent="0.4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8"/>
        <v>0</v>
      </c>
      <c r="P201" s="8" t="str">
        <f t="shared" si="19"/>
        <v>0</v>
      </c>
      <c r="Q201" s="4" t="str">
        <f t="shared" si="20"/>
        <v>Film</v>
      </c>
      <c r="R201" s="4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9.15" x14ac:dyDescent="0.4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8"/>
        <v>0.26192500000000002</v>
      </c>
      <c r="P202" s="8">
        <f t="shared" si="19"/>
        <v>87.308333333333337</v>
      </c>
      <c r="Q202" s="4" t="str">
        <f t="shared" si="20"/>
        <v>Film</v>
      </c>
      <c r="R202" s="4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75" x14ac:dyDescent="0.4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8"/>
        <v>0.58461538461538465</v>
      </c>
      <c r="P203" s="8">
        <f t="shared" si="19"/>
        <v>54.285714285714285</v>
      </c>
      <c r="Q203" s="4" t="str">
        <f t="shared" si="20"/>
        <v>Film</v>
      </c>
      <c r="R203" s="4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4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8"/>
        <v>0</v>
      </c>
      <c r="P204" s="8" t="str">
        <f t="shared" si="19"/>
        <v>0</v>
      </c>
      <c r="Q204" s="4" t="str">
        <f t="shared" si="20"/>
        <v>Film</v>
      </c>
      <c r="R204" s="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75" x14ac:dyDescent="0.4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8"/>
        <v>0.2984</v>
      </c>
      <c r="P205" s="8">
        <f t="shared" si="19"/>
        <v>93.25</v>
      </c>
      <c r="Q205" s="4" t="str">
        <f t="shared" si="20"/>
        <v>Film</v>
      </c>
      <c r="R205" s="4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75" x14ac:dyDescent="0.4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8"/>
        <v>0.50721666666666665</v>
      </c>
      <c r="P206" s="8">
        <f t="shared" si="19"/>
        <v>117.68368136117556</v>
      </c>
      <c r="Q206" s="4" t="str">
        <f t="shared" si="20"/>
        <v>Film</v>
      </c>
      <c r="R206" s="4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75" x14ac:dyDescent="0.4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8"/>
        <v>0.16250000000000001</v>
      </c>
      <c r="P207" s="8">
        <f t="shared" si="19"/>
        <v>76.470588235294116</v>
      </c>
      <c r="Q207" s="4" t="str">
        <f t="shared" si="20"/>
        <v>Film</v>
      </c>
      <c r="R207" s="4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75" x14ac:dyDescent="0.4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8"/>
        <v>0</v>
      </c>
      <c r="P208" s="8" t="str">
        <f t="shared" si="19"/>
        <v>0</v>
      </c>
      <c r="Q208" s="4" t="str">
        <f t="shared" si="20"/>
        <v>Film</v>
      </c>
      <c r="R208" s="4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75" x14ac:dyDescent="0.4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8"/>
        <v>0.15214285714285714</v>
      </c>
      <c r="P209" s="8">
        <f t="shared" si="19"/>
        <v>163.84615384615384</v>
      </c>
      <c r="Q209" s="4" t="str">
        <f t="shared" si="20"/>
        <v>Film</v>
      </c>
      <c r="R209" s="4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58.3" x14ac:dyDescent="0.4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8"/>
        <v>0</v>
      </c>
      <c r="P210" s="8" t="str">
        <f t="shared" si="19"/>
        <v>0</v>
      </c>
      <c r="Q210" s="4" t="str">
        <f t="shared" si="20"/>
        <v>Film</v>
      </c>
      <c r="R210" s="4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75" x14ac:dyDescent="0.4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8"/>
        <v>0</v>
      </c>
      <c r="P211" s="8" t="str">
        <f t="shared" si="19"/>
        <v>0</v>
      </c>
      <c r="Q211" s="4" t="str">
        <f t="shared" si="20"/>
        <v>Film</v>
      </c>
      <c r="R211" s="4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75" x14ac:dyDescent="0.4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8"/>
        <v>0.2525</v>
      </c>
      <c r="P212" s="8">
        <f t="shared" si="19"/>
        <v>91.818181818181813</v>
      </c>
      <c r="Q212" s="4" t="str">
        <f t="shared" si="20"/>
        <v>Film</v>
      </c>
      <c r="R212" s="4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75" x14ac:dyDescent="0.4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8"/>
        <v>0.44600000000000001</v>
      </c>
      <c r="P213" s="8">
        <f t="shared" si="19"/>
        <v>185.83333333333334</v>
      </c>
      <c r="Q213" s="4" t="str">
        <f t="shared" si="20"/>
        <v>Film</v>
      </c>
      <c r="R213" s="4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9.15" x14ac:dyDescent="0.4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8"/>
        <v>1.5873015873015873E-4</v>
      </c>
      <c r="P214" s="8">
        <f t="shared" si="19"/>
        <v>1</v>
      </c>
      <c r="Q214" s="4" t="str">
        <f t="shared" si="20"/>
        <v>Film</v>
      </c>
      <c r="R214" s="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75" x14ac:dyDescent="0.4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8"/>
        <v>4.0000000000000002E-4</v>
      </c>
      <c r="P215" s="8">
        <f t="shared" si="19"/>
        <v>20</v>
      </c>
      <c r="Q215" s="4" t="str">
        <f t="shared" si="20"/>
        <v>Film</v>
      </c>
      <c r="R215" s="4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58.3" x14ac:dyDescent="0.4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8"/>
        <v>8.0000000000000007E-5</v>
      </c>
      <c r="P216" s="8">
        <f t="shared" si="19"/>
        <v>1</v>
      </c>
      <c r="Q216" s="4" t="str">
        <f t="shared" si="20"/>
        <v>Film</v>
      </c>
      <c r="R216" s="4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75" x14ac:dyDescent="0.4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8"/>
        <v>2.2727272727272726E-3</v>
      </c>
      <c r="P217" s="8">
        <f t="shared" si="19"/>
        <v>10</v>
      </c>
      <c r="Q217" s="4" t="str">
        <f t="shared" si="20"/>
        <v>Film</v>
      </c>
      <c r="R217" s="4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75" x14ac:dyDescent="0.4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8"/>
        <v>0.55698440000000005</v>
      </c>
      <c r="P218" s="8">
        <f t="shared" si="19"/>
        <v>331.53833333333336</v>
      </c>
      <c r="Q218" s="4" t="str">
        <f t="shared" si="20"/>
        <v>Film</v>
      </c>
      <c r="R218" s="4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4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8"/>
        <v>0.11942999999999999</v>
      </c>
      <c r="P219" s="8">
        <f t="shared" si="19"/>
        <v>314.28947368421052</v>
      </c>
      <c r="Q219" s="4" t="str">
        <f t="shared" si="20"/>
        <v>Film</v>
      </c>
      <c r="R219" s="4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75" x14ac:dyDescent="0.4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8"/>
        <v>0.02</v>
      </c>
      <c r="P220" s="8">
        <f t="shared" si="19"/>
        <v>100</v>
      </c>
      <c r="Q220" s="4" t="str">
        <f t="shared" si="20"/>
        <v>Film</v>
      </c>
      <c r="R220" s="4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9.15" x14ac:dyDescent="0.4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8"/>
        <v>0.17630000000000001</v>
      </c>
      <c r="P221" s="8">
        <f t="shared" si="19"/>
        <v>115.98684210526316</v>
      </c>
      <c r="Q221" s="4" t="str">
        <f t="shared" si="20"/>
        <v>Film</v>
      </c>
      <c r="R221" s="4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75" x14ac:dyDescent="0.4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8"/>
        <v>7.1999999999999998E-3</v>
      </c>
      <c r="P222" s="8">
        <f t="shared" si="19"/>
        <v>120</v>
      </c>
      <c r="Q222" s="4" t="str">
        <f t="shared" si="20"/>
        <v>Film</v>
      </c>
      <c r="R222" s="4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4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8"/>
        <v>0</v>
      </c>
      <c r="P223" s="8" t="str">
        <f t="shared" si="19"/>
        <v>0</v>
      </c>
      <c r="Q223" s="4" t="str">
        <f t="shared" si="20"/>
        <v>Film</v>
      </c>
      <c r="R223" s="4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75" x14ac:dyDescent="0.4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8"/>
        <v>0.13</v>
      </c>
      <c r="P224" s="8">
        <f t="shared" si="19"/>
        <v>65</v>
      </c>
      <c r="Q224" s="4" t="str">
        <f t="shared" si="20"/>
        <v>Film</v>
      </c>
      <c r="R224" s="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75" x14ac:dyDescent="0.4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8"/>
        <v>0</v>
      </c>
      <c r="P225" s="8" t="str">
        <f t="shared" si="19"/>
        <v>0</v>
      </c>
      <c r="Q225" s="4" t="str">
        <f t="shared" si="20"/>
        <v>Film</v>
      </c>
      <c r="R225" s="4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58.3" x14ac:dyDescent="0.4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8"/>
        <v>0</v>
      </c>
      <c r="P226" s="8" t="str">
        <f t="shared" si="19"/>
        <v>0</v>
      </c>
      <c r="Q226" s="4" t="str">
        <f t="shared" si="20"/>
        <v>Film</v>
      </c>
      <c r="R226" s="4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75" x14ac:dyDescent="0.4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8"/>
        <v>0</v>
      </c>
      <c r="P227" s="8" t="str">
        <f t="shared" si="19"/>
        <v>0</v>
      </c>
      <c r="Q227" s="4" t="str">
        <f t="shared" si="20"/>
        <v>Film</v>
      </c>
      <c r="R227" s="4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75" x14ac:dyDescent="0.4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8"/>
        <v>8.6206896551724137E-3</v>
      </c>
      <c r="P228" s="8">
        <f t="shared" si="19"/>
        <v>125</v>
      </c>
      <c r="Q228" s="4" t="str">
        <f t="shared" si="20"/>
        <v>Film</v>
      </c>
      <c r="R228" s="4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75" x14ac:dyDescent="0.4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8"/>
        <v>0</v>
      </c>
      <c r="P229" s="8" t="str">
        <f t="shared" si="19"/>
        <v>0</v>
      </c>
      <c r="Q229" s="4" t="str">
        <f t="shared" si="20"/>
        <v>Film</v>
      </c>
      <c r="R229" s="4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9.15" x14ac:dyDescent="0.4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8"/>
        <v>0</v>
      </c>
      <c r="P230" s="8" t="str">
        <f t="shared" si="19"/>
        <v>0</v>
      </c>
      <c r="Q230" s="4" t="str">
        <f t="shared" si="20"/>
        <v>Film</v>
      </c>
      <c r="R230" s="4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75" x14ac:dyDescent="0.4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8"/>
        <v>0</v>
      </c>
      <c r="P231" s="8" t="str">
        <f t="shared" si="19"/>
        <v>0</v>
      </c>
      <c r="Q231" s="4" t="str">
        <f t="shared" si="20"/>
        <v>Film</v>
      </c>
      <c r="R231" s="4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75" x14ac:dyDescent="0.4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8"/>
        <v>4.0000000000000001E-3</v>
      </c>
      <c r="P232" s="8">
        <f t="shared" si="19"/>
        <v>30</v>
      </c>
      <c r="Q232" s="4" t="str">
        <f t="shared" si="20"/>
        <v>Film</v>
      </c>
      <c r="R232" s="4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75" x14ac:dyDescent="0.4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8"/>
        <v>0</v>
      </c>
      <c r="P233" s="8" t="str">
        <f t="shared" si="19"/>
        <v>0</v>
      </c>
      <c r="Q233" s="4" t="str">
        <f t="shared" si="20"/>
        <v>Film</v>
      </c>
      <c r="R233" s="4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75" x14ac:dyDescent="0.4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8"/>
        <v>2.75E-2</v>
      </c>
      <c r="P234" s="8">
        <f t="shared" si="19"/>
        <v>15.714285714285714</v>
      </c>
      <c r="Q234" s="4" t="str">
        <f t="shared" si="20"/>
        <v>Film</v>
      </c>
      <c r="R234" s="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75" x14ac:dyDescent="0.4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8"/>
        <v>0</v>
      </c>
      <c r="P235" s="8" t="str">
        <f t="shared" si="19"/>
        <v>0</v>
      </c>
      <c r="Q235" s="4" t="str">
        <f t="shared" si="20"/>
        <v>Film</v>
      </c>
      <c r="R235" s="4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75" x14ac:dyDescent="0.4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8"/>
        <v>0.40100000000000002</v>
      </c>
      <c r="P236" s="8">
        <f t="shared" si="19"/>
        <v>80.2</v>
      </c>
      <c r="Q236" s="4" t="str">
        <f t="shared" si="20"/>
        <v>Film</v>
      </c>
      <c r="R236" s="4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75" x14ac:dyDescent="0.4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8"/>
        <v>0</v>
      </c>
      <c r="P237" s="8" t="str">
        <f t="shared" si="19"/>
        <v>0</v>
      </c>
      <c r="Q237" s="4" t="str">
        <f t="shared" si="20"/>
        <v>Film</v>
      </c>
      <c r="R237" s="4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75" x14ac:dyDescent="0.4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8"/>
        <v>0</v>
      </c>
      <c r="P238" s="8" t="str">
        <f t="shared" si="19"/>
        <v>0</v>
      </c>
      <c r="Q238" s="4" t="str">
        <f t="shared" si="20"/>
        <v>Film</v>
      </c>
      <c r="R238" s="4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9.15" x14ac:dyDescent="0.4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8"/>
        <v>3.3333333333333335E-3</v>
      </c>
      <c r="P239" s="8">
        <f t="shared" si="19"/>
        <v>50</v>
      </c>
      <c r="Q239" s="4" t="str">
        <f t="shared" si="20"/>
        <v>Film</v>
      </c>
      <c r="R239" s="4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75" x14ac:dyDescent="0.4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8"/>
        <v>0</v>
      </c>
      <c r="P240" s="8" t="str">
        <f t="shared" si="19"/>
        <v>0</v>
      </c>
      <c r="Q240" s="4" t="str">
        <f t="shared" si="20"/>
        <v>Film</v>
      </c>
      <c r="R240" s="4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75" x14ac:dyDescent="0.4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8"/>
        <v>0.25</v>
      </c>
      <c r="P241" s="8">
        <f t="shared" si="19"/>
        <v>50</v>
      </c>
      <c r="Q241" s="4" t="str">
        <f t="shared" si="20"/>
        <v>Film</v>
      </c>
      <c r="R241" s="4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8.3" x14ac:dyDescent="0.4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8"/>
        <v>1.0763413333333334</v>
      </c>
      <c r="P242" s="8">
        <f t="shared" si="19"/>
        <v>117.84759124087591</v>
      </c>
      <c r="Q242" s="4" t="str">
        <f t="shared" si="20"/>
        <v>Film</v>
      </c>
      <c r="R242" s="4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75" x14ac:dyDescent="0.4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8"/>
        <v>1.1263736263736264</v>
      </c>
      <c r="P243" s="8">
        <f t="shared" si="19"/>
        <v>109.04255319148936</v>
      </c>
      <c r="Q243" s="4" t="str">
        <f t="shared" si="20"/>
        <v>Film</v>
      </c>
      <c r="R243" s="4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75" x14ac:dyDescent="0.4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8"/>
        <v>1.1346153846153846</v>
      </c>
      <c r="P244" s="8">
        <f t="shared" si="19"/>
        <v>73.019801980198025</v>
      </c>
      <c r="Q244" s="4" t="str">
        <f t="shared" si="20"/>
        <v>Film</v>
      </c>
      <c r="R244" s="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75" x14ac:dyDescent="0.4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8"/>
        <v>1.0259199999999999</v>
      </c>
      <c r="P245" s="8">
        <f t="shared" si="19"/>
        <v>78.195121951219505</v>
      </c>
      <c r="Q245" s="4" t="str">
        <f t="shared" si="20"/>
        <v>Film</v>
      </c>
      <c r="R245" s="4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8.3" x14ac:dyDescent="0.4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8"/>
        <v>1.1375714285714287</v>
      </c>
      <c r="P246" s="8">
        <f t="shared" si="19"/>
        <v>47.398809523809526</v>
      </c>
      <c r="Q246" s="4" t="str">
        <f t="shared" si="20"/>
        <v>Film</v>
      </c>
      <c r="R246" s="4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75" x14ac:dyDescent="0.4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8"/>
        <v>1.0371999999999999</v>
      </c>
      <c r="P247" s="8">
        <f t="shared" si="19"/>
        <v>54.020833333333336</v>
      </c>
      <c r="Q247" s="4" t="str">
        <f t="shared" si="20"/>
        <v>Film</v>
      </c>
      <c r="R247" s="4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75" x14ac:dyDescent="0.4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8"/>
        <v>3.0546000000000002</v>
      </c>
      <c r="P248" s="8">
        <f t="shared" si="19"/>
        <v>68.488789237668158</v>
      </c>
      <c r="Q248" s="4" t="str">
        <f t="shared" si="20"/>
        <v>Film</v>
      </c>
      <c r="R248" s="4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8.3" x14ac:dyDescent="0.4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8"/>
        <v>1.341</v>
      </c>
      <c r="P249" s="8">
        <f t="shared" si="19"/>
        <v>108.14516129032258</v>
      </c>
      <c r="Q249" s="4" t="str">
        <f t="shared" si="20"/>
        <v>Film</v>
      </c>
      <c r="R249" s="4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75" x14ac:dyDescent="0.4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8"/>
        <v>1.0133294117647058</v>
      </c>
      <c r="P250" s="8">
        <f t="shared" si="19"/>
        <v>589.95205479452056</v>
      </c>
      <c r="Q250" s="4" t="str">
        <f t="shared" si="20"/>
        <v>Film</v>
      </c>
      <c r="R250" s="4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8.3" x14ac:dyDescent="0.4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8"/>
        <v>1.1292</v>
      </c>
      <c r="P251" s="8">
        <f t="shared" si="19"/>
        <v>48.051063829787232</v>
      </c>
      <c r="Q251" s="4" t="str">
        <f t="shared" si="20"/>
        <v>Film</v>
      </c>
      <c r="R251" s="4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75" x14ac:dyDescent="0.4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8"/>
        <v>1.0558333333333334</v>
      </c>
      <c r="P252" s="8">
        <f t="shared" si="19"/>
        <v>72.482837528604122</v>
      </c>
      <c r="Q252" s="4" t="str">
        <f t="shared" si="20"/>
        <v>Film</v>
      </c>
      <c r="R252" s="4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75" x14ac:dyDescent="0.4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8"/>
        <v>1.2557142857142858</v>
      </c>
      <c r="P253" s="8">
        <f t="shared" si="19"/>
        <v>57.077922077922075</v>
      </c>
      <c r="Q253" s="4" t="str">
        <f t="shared" si="20"/>
        <v>Film</v>
      </c>
      <c r="R253" s="4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75" x14ac:dyDescent="0.4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8"/>
        <v>1.8455999999999999</v>
      </c>
      <c r="P254" s="8">
        <f t="shared" si="19"/>
        <v>85.444444444444443</v>
      </c>
      <c r="Q254" s="4" t="str">
        <f t="shared" si="20"/>
        <v>Film</v>
      </c>
      <c r="R254" s="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8.3" x14ac:dyDescent="0.4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8"/>
        <v>1.0073333333333334</v>
      </c>
      <c r="P255" s="8">
        <f t="shared" si="19"/>
        <v>215.85714285714286</v>
      </c>
      <c r="Q255" s="4" t="str">
        <f t="shared" si="20"/>
        <v>Film</v>
      </c>
      <c r="R255" s="4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75" x14ac:dyDescent="0.4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8"/>
        <v>1.1694724999999999</v>
      </c>
      <c r="P256" s="8">
        <f t="shared" si="19"/>
        <v>89.38643312101911</v>
      </c>
      <c r="Q256" s="4" t="str">
        <f t="shared" si="20"/>
        <v>Film</v>
      </c>
      <c r="R256" s="4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9.15" x14ac:dyDescent="0.4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8"/>
        <v>1.0673325</v>
      </c>
      <c r="P257" s="8">
        <f t="shared" si="19"/>
        <v>45.418404255319146</v>
      </c>
      <c r="Q257" s="4" t="str">
        <f t="shared" si="20"/>
        <v>Film</v>
      </c>
      <c r="R257" s="4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75" x14ac:dyDescent="0.4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si="18"/>
        <v>1.391</v>
      </c>
      <c r="P258" s="8">
        <f t="shared" si="19"/>
        <v>65.756363636363631</v>
      </c>
      <c r="Q258" s="4" t="str">
        <f t="shared" si="20"/>
        <v>Film</v>
      </c>
      <c r="R258" s="4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75" x14ac:dyDescent="0.4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ref="O259:O322" si="24">E259/D259</f>
        <v>1.0672648571428571</v>
      </c>
      <c r="P259" s="8">
        <f t="shared" ref="P259:P322" si="25">IF(E259=0,"0",E259/L259)</f>
        <v>66.70405357142856</v>
      </c>
      <c r="Q259" s="4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4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58.3" x14ac:dyDescent="0.4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24"/>
        <v>1.9114</v>
      </c>
      <c r="P260" s="8">
        <f t="shared" si="25"/>
        <v>83.345930232558146</v>
      </c>
      <c r="Q260" s="4" t="str">
        <f t="shared" si="26"/>
        <v>Film</v>
      </c>
      <c r="R260" s="4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8.3" x14ac:dyDescent="0.4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24"/>
        <v>1.3193789333333332</v>
      </c>
      <c r="P261" s="8">
        <f t="shared" si="25"/>
        <v>105.04609341825902</v>
      </c>
      <c r="Q261" s="4" t="str">
        <f t="shared" si="26"/>
        <v>Film</v>
      </c>
      <c r="R261" s="4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75" x14ac:dyDescent="0.4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24"/>
        <v>1.0640000000000001</v>
      </c>
      <c r="P262" s="8">
        <f t="shared" si="25"/>
        <v>120.90909090909091</v>
      </c>
      <c r="Q262" s="4" t="str">
        <f t="shared" si="26"/>
        <v>Film</v>
      </c>
      <c r="R262" s="4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9.15" x14ac:dyDescent="0.4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24"/>
        <v>1.0740000000000001</v>
      </c>
      <c r="P263" s="8">
        <f t="shared" si="25"/>
        <v>97.63636363636364</v>
      </c>
      <c r="Q263" s="4" t="str">
        <f t="shared" si="26"/>
        <v>Film</v>
      </c>
      <c r="R263" s="4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9.15" x14ac:dyDescent="0.4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24"/>
        <v>2.4</v>
      </c>
      <c r="P264" s="8">
        <f t="shared" si="25"/>
        <v>41.379310344827587</v>
      </c>
      <c r="Q264" s="4" t="str">
        <f t="shared" si="26"/>
        <v>Film</v>
      </c>
      <c r="R264" s="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8.3" x14ac:dyDescent="0.4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24"/>
        <v>1.1808107999999999</v>
      </c>
      <c r="P265" s="8">
        <f t="shared" si="25"/>
        <v>30.654485981308412</v>
      </c>
      <c r="Q265" s="4" t="str">
        <f t="shared" si="26"/>
        <v>Film</v>
      </c>
      <c r="R265" s="4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8.3" x14ac:dyDescent="0.4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24"/>
        <v>1.1819999999999999</v>
      </c>
      <c r="P266" s="8">
        <f t="shared" si="25"/>
        <v>64.945054945054949</v>
      </c>
      <c r="Q266" s="4" t="str">
        <f t="shared" si="26"/>
        <v>Film</v>
      </c>
      <c r="R266" s="4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8.3" x14ac:dyDescent="0.4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24"/>
        <v>1.111</v>
      </c>
      <c r="P267" s="8">
        <f t="shared" si="25"/>
        <v>95.775862068965523</v>
      </c>
      <c r="Q267" s="4" t="str">
        <f t="shared" si="26"/>
        <v>Film</v>
      </c>
      <c r="R267" s="4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8.3" x14ac:dyDescent="0.4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24"/>
        <v>1.4550000000000001</v>
      </c>
      <c r="P268" s="8">
        <f t="shared" si="25"/>
        <v>40.416666666666664</v>
      </c>
      <c r="Q268" s="4" t="str">
        <f t="shared" si="26"/>
        <v>Film</v>
      </c>
      <c r="R268" s="4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75" x14ac:dyDescent="0.4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24"/>
        <v>1.3162883248730965</v>
      </c>
      <c r="P269" s="8">
        <f t="shared" si="25"/>
        <v>78.578424242424248</v>
      </c>
      <c r="Q269" s="4" t="str">
        <f t="shared" si="26"/>
        <v>Film</v>
      </c>
      <c r="R269" s="4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75" x14ac:dyDescent="0.4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24"/>
        <v>1.1140000000000001</v>
      </c>
      <c r="P270" s="8">
        <f t="shared" si="25"/>
        <v>50.18018018018018</v>
      </c>
      <c r="Q270" s="4" t="str">
        <f t="shared" si="26"/>
        <v>Film</v>
      </c>
      <c r="R270" s="4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75" x14ac:dyDescent="0.4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24"/>
        <v>1.4723377</v>
      </c>
      <c r="P271" s="8">
        <f t="shared" si="25"/>
        <v>92.251735588972423</v>
      </c>
      <c r="Q271" s="4" t="str">
        <f t="shared" si="26"/>
        <v>Film</v>
      </c>
      <c r="R271" s="4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75" x14ac:dyDescent="0.4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24"/>
        <v>1.5260869565217392</v>
      </c>
      <c r="P272" s="8">
        <f t="shared" si="25"/>
        <v>57.540983606557376</v>
      </c>
      <c r="Q272" s="4" t="str">
        <f t="shared" si="26"/>
        <v>Film</v>
      </c>
      <c r="R272" s="4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75" x14ac:dyDescent="0.4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24"/>
        <v>1.0468</v>
      </c>
      <c r="P273" s="8">
        <f t="shared" si="25"/>
        <v>109.42160278745645</v>
      </c>
      <c r="Q273" s="4" t="str">
        <f t="shared" si="26"/>
        <v>Film</v>
      </c>
      <c r="R273" s="4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75" x14ac:dyDescent="0.4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24"/>
        <v>1.7743366666666667</v>
      </c>
      <c r="P274" s="8">
        <f t="shared" si="25"/>
        <v>81.892461538461546</v>
      </c>
      <c r="Q274" s="4" t="str">
        <f t="shared" si="26"/>
        <v>Film</v>
      </c>
      <c r="R274" s="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58.3" x14ac:dyDescent="0.4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24"/>
        <v>1.077758</v>
      </c>
      <c r="P275" s="8">
        <f t="shared" si="25"/>
        <v>45.667711864406776</v>
      </c>
      <c r="Q275" s="4" t="str">
        <f t="shared" si="26"/>
        <v>Film</v>
      </c>
      <c r="R275" s="4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75" x14ac:dyDescent="0.4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24"/>
        <v>1.56</v>
      </c>
      <c r="P276" s="8">
        <f t="shared" si="25"/>
        <v>55.221238938053098</v>
      </c>
      <c r="Q276" s="4" t="str">
        <f t="shared" si="26"/>
        <v>Film</v>
      </c>
      <c r="R276" s="4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75" x14ac:dyDescent="0.4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24"/>
        <v>1.08395</v>
      </c>
      <c r="P277" s="8">
        <f t="shared" si="25"/>
        <v>65.298192771084331</v>
      </c>
      <c r="Q277" s="4" t="str">
        <f t="shared" si="26"/>
        <v>Film</v>
      </c>
      <c r="R277" s="4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75" x14ac:dyDescent="0.4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24"/>
        <v>1.476</v>
      </c>
      <c r="P278" s="8">
        <f t="shared" si="25"/>
        <v>95.225806451612897</v>
      </c>
      <c r="Q278" s="4" t="str">
        <f t="shared" si="26"/>
        <v>Film</v>
      </c>
      <c r="R278" s="4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58.3" x14ac:dyDescent="0.4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24"/>
        <v>1.1038153846153846</v>
      </c>
      <c r="P279" s="8">
        <f t="shared" si="25"/>
        <v>75.444794952681391</v>
      </c>
      <c r="Q279" s="4" t="str">
        <f t="shared" si="26"/>
        <v>Film</v>
      </c>
      <c r="R279" s="4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9.15" x14ac:dyDescent="0.4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24"/>
        <v>1.5034814814814814</v>
      </c>
      <c r="P280" s="8">
        <f t="shared" si="25"/>
        <v>97.816867469879512</v>
      </c>
      <c r="Q280" s="4" t="str">
        <f t="shared" si="26"/>
        <v>Film</v>
      </c>
      <c r="R280" s="4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75" x14ac:dyDescent="0.4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24"/>
        <v>1.5731829411764706</v>
      </c>
      <c r="P281" s="8">
        <f t="shared" si="25"/>
        <v>87.685606557377056</v>
      </c>
      <c r="Q281" s="4" t="str">
        <f t="shared" si="26"/>
        <v>Film</v>
      </c>
      <c r="R281" s="4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75" x14ac:dyDescent="0.4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24"/>
        <v>1.5614399999999999</v>
      </c>
      <c r="P282" s="8">
        <f t="shared" si="25"/>
        <v>54.748948106591868</v>
      </c>
      <c r="Q282" s="4" t="str">
        <f t="shared" si="26"/>
        <v>Film</v>
      </c>
      <c r="R282" s="4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75" x14ac:dyDescent="0.4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24"/>
        <v>1.2058763636363636</v>
      </c>
      <c r="P283" s="8">
        <f t="shared" si="25"/>
        <v>83.953417721518989</v>
      </c>
      <c r="Q283" s="4" t="str">
        <f t="shared" si="26"/>
        <v>Film</v>
      </c>
      <c r="R283" s="4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75" x14ac:dyDescent="0.4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24"/>
        <v>1.0118888888888888</v>
      </c>
      <c r="P284" s="8">
        <f t="shared" si="25"/>
        <v>254.38547486033519</v>
      </c>
      <c r="Q284" s="4" t="str">
        <f t="shared" si="26"/>
        <v>Film</v>
      </c>
      <c r="R284" s="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9.15" x14ac:dyDescent="0.4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24"/>
        <v>1.142725</v>
      </c>
      <c r="P285" s="8">
        <f t="shared" si="25"/>
        <v>101.8269801980198</v>
      </c>
      <c r="Q285" s="4" t="str">
        <f t="shared" si="26"/>
        <v>Film</v>
      </c>
      <c r="R285" s="4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75" x14ac:dyDescent="0.4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24"/>
        <v>1.0462615</v>
      </c>
      <c r="P286" s="8">
        <f t="shared" si="25"/>
        <v>55.066394736842106</v>
      </c>
      <c r="Q286" s="4" t="str">
        <f t="shared" si="26"/>
        <v>Film</v>
      </c>
      <c r="R286" s="4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75" x14ac:dyDescent="0.4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24"/>
        <v>2.2882507142857142</v>
      </c>
      <c r="P287" s="8">
        <f t="shared" si="25"/>
        <v>56.901438721136763</v>
      </c>
      <c r="Q287" s="4" t="str">
        <f t="shared" si="26"/>
        <v>Film</v>
      </c>
      <c r="R287" s="4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75" x14ac:dyDescent="0.4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24"/>
        <v>1.0915333333333332</v>
      </c>
      <c r="P288" s="8">
        <f t="shared" si="25"/>
        <v>121.28148148148148</v>
      </c>
      <c r="Q288" s="4" t="str">
        <f t="shared" si="26"/>
        <v>Film</v>
      </c>
      <c r="R288" s="4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9.15" x14ac:dyDescent="0.4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24"/>
        <v>1.7629999999999999</v>
      </c>
      <c r="P289" s="8">
        <f t="shared" si="25"/>
        <v>91.189655172413794</v>
      </c>
      <c r="Q289" s="4" t="str">
        <f t="shared" si="26"/>
        <v>Film</v>
      </c>
      <c r="R289" s="4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8.3" x14ac:dyDescent="0.4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24"/>
        <v>1.0321061999999999</v>
      </c>
      <c r="P290" s="8">
        <f t="shared" si="25"/>
        <v>115.44812080536913</v>
      </c>
      <c r="Q290" s="4" t="str">
        <f t="shared" si="26"/>
        <v>Film</v>
      </c>
      <c r="R290" s="4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75" x14ac:dyDescent="0.4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24"/>
        <v>1.0482</v>
      </c>
      <c r="P291" s="8">
        <f t="shared" si="25"/>
        <v>67.771551724137936</v>
      </c>
      <c r="Q291" s="4" t="str">
        <f t="shared" si="26"/>
        <v>Film</v>
      </c>
      <c r="R291" s="4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9.15" x14ac:dyDescent="0.4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24"/>
        <v>1.0668444444444445</v>
      </c>
      <c r="P292" s="8">
        <f t="shared" si="25"/>
        <v>28.576190476190476</v>
      </c>
      <c r="Q292" s="4" t="str">
        <f t="shared" si="26"/>
        <v>Film</v>
      </c>
      <c r="R292" s="4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75" x14ac:dyDescent="0.4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24"/>
        <v>1.2001999999999999</v>
      </c>
      <c r="P293" s="8">
        <f t="shared" si="25"/>
        <v>46.8828125</v>
      </c>
      <c r="Q293" s="4" t="str">
        <f t="shared" si="26"/>
        <v>Film</v>
      </c>
      <c r="R293" s="4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8.3" x14ac:dyDescent="0.4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24"/>
        <v>1.0150693333333334</v>
      </c>
      <c r="P294" s="8">
        <f t="shared" si="25"/>
        <v>154.42231237322514</v>
      </c>
      <c r="Q294" s="4" t="str">
        <f t="shared" si="26"/>
        <v>Film</v>
      </c>
      <c r="R294" s="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75" x14ac:dyDescent="0.4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24"/>
        <v>1.0138461538461538</v>
      </c>
      <c r="P295" s="8">
        <f t="shared" si="25"/>
        <v>201.22137404580153</v>
      </c>
      <c r="Q295" s="4" t="str">
        <f t="shared" si="26"/>
        <v>Film</v>
      </c>
      <c r="R295" s="4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.900000000000006" x14ac:dyDescent="0.4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24"/>
        <v>1</v>
      </c>
      <c r="P296" s="8">
        <f t="shared" si="25"/>
        <v>100</v>
      </c>
      <c r="Q296" s="4" t="str">
        <f t="shared" si="26"/>
        <v>Film</v>
      </c>
      <c r="R296" s="4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75" x14ac:dyDescent="0.4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24"/>
        <v>1.3310911999999999</v>
      </c>
      <c r="P297" s="8">
        <f t="shared" si="25"/>
        <v>100.08204511278196</v>
      </c>
      <c r="Q297" s="4" t="str">
        <f t="shared" si="26"/>
        <v>Film</v>
      </c>
      <c r="R297" s="4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75" x14ac:dyDescent="0.4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24"/>
        <v>1.187262</v>
      </c>
      <c r="P298" s="8">
        <f t="shared" si="25"/>
        <v>230.08953488372092</v>
      </c>
      <c r="Q298" s="4" t="str">
        <f t="shared" si="26"/>
        <v>Film</v>
      </c>
      <c r="R298" s="4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75" x14ac:dyDescent="0.4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24"/>
        <v>1.0064</v>
      </c>
      <c r="P299" s="8">
        <f t="shared" si="25"/>
        <v>141.74647887323943</v>
      </c>
      <c r="Q299" s="4" t="str">
        <f t="shared" si="26"/>
        <v>Film</v>
      </c>
      <c r="R299" s="4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9.15" x14ac:dyDescent="0.4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24"/>
        <v>1.089324126984127</v>
      </c>
      <c r="P300" s="8">
        <f t="shared" si="25"/>
        <v>56.344351395730705</v>
      </c>
      <c r="Q300" s="4" t="str">
        <f t="shared" si="26"/>
        <v>Film</v>
      </c>
      <c r="R300" s="4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8.3" x14ac:dyDescent="0.4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24"/>
        <v>1.789525</v>
      </c>
      <c r="P301" s="8">
        <f t="shared" si="25"/>
        <v>73.341188524590166</v>
      </c>
      <c r="Q301" s="4" t="str">
        <f t="shared" si="26"/>
        <v>Film</v>
      </c>
      <c r="R301" s="4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75" x14ac:dyDescent="0.4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24"/>
        <v>1.0172264</v>
      </c>
      <c r="P302" s="8">
        <f t="shared" si="25"/>
        <v>85.337785234899329</v>
      </c>
      <c r="Q302" s="4" t="str">
        <f t="shared" si="26"/>
        <v>Film</v>
      </c>
      <c r="R302" s="4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75" x14ac:dyDescent="0.4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24"/>
        <v>1.1873499999999999</v>
      </c>
      <c r="P303" s="8">
        <f t="shared" si="25"/>
        <v>61.496215139442228</v>
      </c>
      <c r="Q303" s="4" t="str">
        <f t="shared" si="26"/>
        <v>Film</v>
      </c>
      <c r="R303" s="4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8.3" x14ac:dyDescent="0.4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24"/>
        <v>1.0045999999999999</v>
      </c>
      <c r="P304" s="8">
        <f t="shared" si="25"/>
        <v>93.018518518518519</v>
      </c>
      <c r="Q304" s="4" t="str">
        <f t="shared" si="26"/>
        <v>Film</v>
      </c>
      <c r="R304" s="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75" x14ac:dyDescent="0.4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24"/>
        <v>1.3746666666666667</v>
      </c>
      <c r="P305" s="8">
        <f t="shared" si="25"/>
        <v>50.292682926829265</v>
      </c>
      <c r="Q305" s="4" t="str">
        <f t="shared" si="26"/>
        <v>Film</v>
      </c>
      <c r="R305" s="4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9.15" x14ac:dyDescent="0.4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24"/>
        <v>2.3164705882352941</v>
      </c>
      <c r="P306" s="8">
        <f t="shared" si="25"/>
        <v>106.43243243243244</v>
      </c>
      <c r="Q306" s="4" t="str">
        <f t="shared" si="26"/>
        <v>Film</v>
      </c>
      <c r="R306" s="4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75" x14ac:dyDescent="0.4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24"/>
        <v>1.3033333333333332</v>
      </c>
      <c r="P307" s="8">
        <f t="shared" si="25"/>
        <v>51.719576719576722</v>
      </c>
      <c r="Q307" s="4" t="str">
        <f t="shared" si="26"/>
        <v>Film</v>
      </c>
      <c r="R307" s="4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9.15" x14ac:dyDescent="0.4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24"/>
        <v>2.9289999999999998</v>
      </c>
      <c r="P308" s="8">
        <f t="shared" si="25"/>
        <v>36.612499999999997</v>
      </c>
      <c r="Q308" s="4" t="str">
        <f t="shared" si="26"/>
        <v>Film</v>
      </c>
      <c r="R308" s="4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4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24"/>
        <v>1.1131818181818183</v>
      </c>
      <c r="P309" s="8">
        <f t="shared" si="25"/>
        <v>42.517361111111114</v>
      </c>
      <c r="Q309" s="4" t="str">
        <f t="shared" si="26"/>
        <v>Film</v>
      </c>
      <c r="R309" s="4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75" x14ac:dyDescent="0.4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24"/>
        <v>1.0556666666666668</v>
      </c>
      <c r="P310" s="8">
        <f t="shared" si="25"/>
        <v>62.712871287128714</v>
      </c>
      <c r="Q310" s="4" t="str">
        <f t="shared" si="26"/>
        <v>Film</v>
      </c>
      <c r="R310" s="4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75" x14ac:dyDescent="0.4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24"/>
        <v>1.1894444444444445</v>
      </c>
      <c r="P311" s="8">
        <f t="shared" si="25"/>
        <v>89.957983193277315</v>
      </c>
      <c r="Q311" s="4" t="str">
        <f t="shared" si="26"/>
        <v>Film</v>
      </c>
      <c r="R311" s="4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75" x14ac:dyDescent="0.4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24"/>
        <v>1.04129</v>
      </c>
      <c r="P312" s="8">
        <f t="shared" si="25"/>
        <v>28.924722222222222</v>
      </c>
      <c r="Q312" s="4" t="str">
        <f t="shared" si="26"/>
        <v>Film</v>
      </c>
      <c r="R312" s="4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75" x14ac:dyDescent="0.4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24"/>
        <v>1.0410165</v>
      </c>
      <c r="P313" s="8">
        <f t="shared" si="25"/>
        <v>138.8022</v>
      </c>
      <c r="Q313" s="4" t="str">
        <f t="shared" si="26"/>
        <v>Film</v>
      </c>
      <c r="R313" s="4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8.3" x14ac:dyDescent="0.4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24"/>
        <v>1.1187499999999999</v>
      </c>
      <c r="P314" s="8">
        <f t="shared" si="25"/>
        <v>61.301369863013697</v>
      </c>
      <c r="Q314" s="4" t="str">
        <f t="shared" si="26"/>
        <v>Film</v>
      </c>
      <c r="R314" s="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8.3" x14ac:dyDescent="0.4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24"/>
        <v>1.0473529411764706</v>
      </c>
      <c r="P315" s="8">
        <f t="shared" si="25"/>
        <v>80.202702702702709</v>
      </c>
      <c r="Q315" s="4" t="str">
        <f t="shared" si="26"/>
        <v>Film</v>
      </c>
      <c r="R315" s="4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75" x14ac:dyDescent="0.4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24"/>
        <v>3.8515000000000001</v>
      </c>
      <c r="P316" s="8">
        <f t="shared" si="25"/>
        <v>32.095833333333331</v>
      </c>
      <c r="Q316" s="4" t="str">
        <f t="shared" si="26"/>
        <v>Film</v>
      </c>
      <c r="R316" s="4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75" x14ac:dyDescent="0.4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24"/>
        <v>1.01248</v>
      </c>
      <c r="P317" s="8">
        <f t="shared" si="25"/>
        <v>200.88888888888889</v>
      </c>
      <c r="Q317" s="4" t="str">
        <f t="shared" si="26"/>
        <v>Film</v>
      </c>
      <c r="R317" s="4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9.15" x14ac:dyDescent="0.4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24"/>
        <v>1.1377333333333333</v>
      </c>
      <c r="P318" s="8">
        <f t="shared" si="25"/>
        <v>108.01265822784811</v>
      </c>
      <c r="Q318" s="4" t="str">
        <f t="shared" si="26"/>
        <v>Film</v>
      </c>
      <c r="R318" s="4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75" x14ac:dyDescent="0.4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24"/>
        <v>1.0080333333333333</v>
      </c>
      <c r="P319" s="8">
        <f t="shared" si="25"/>
        <v>95.699367088607602</v>
      </c>
      <c r="Q319" s="4" t="str">
        <f t="shared" si="26"/>
        <v>Film</v>
      </c>
      <c r="R319" s="4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75" x14ac:dyDescent="0.4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24"/>
        <v>2.8332000000000002</v>
      </c>
      <c r="P320" s="8">
        <f t="shared" si="25"/>
        <v>49.880281690140848</v>
      </c>
      <c r="Q320" s="4" t="str">
        <f t="shared" si="26"/>
        <v>Film</v>
      </c>
      <c r="R320" s="4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8.3" x14ac:dyDescent="0.4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24"/>
        <v>1.1268</v>
      </c>
      <c r="P321" s="8">
        <f t="shared" si="25"/>
        <v>110.47058823529412</v>
      </c>
      <c r="Q321" s="4" t="str">
        <f t="shared" si="26"/>
        <v>Film</v>
      </c>
      <c r="R321" s="4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75" x14ac:dyDescent="0.4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si="24"/>
        <v>1.0658000000000001</v>
      </c>
      <c r="P322" s="8">
        <f t="shared" si="25"/>
        <v>134.91139240506328</v>
      </c>
      <c r="Q322" s="4" t="str">
        <f t="shared" si="26"/>
        <v>Film</v>
      </c>
      <c r="R322" s="4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75" x14ac:dyDescent="0.4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ref="O323:O386" si="30">E323/D323</f>
        <v>1.0266285714285714</v>
      </c>
      <c r="P323" s="8">
        <f t="shared" ref="P323:P386" si="31">IF(E323=0,"0",E323/L323)</f>
        <v>106.62314540059347</v>
      </c>
      <c r="Q323" s="4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4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75" x14ac:dyDescent="0.4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30"/>
        <v>1.0791200000000001</v>
      </c>
      <c r="P324" s="8">
        <f t="shared" si="31"/>
        <v>145.04301075268816</v>
      </c>
      <c r="Q324" s="4" t="str">
        <f t="shared" si="32"/>
        <v>Film</v>
      </c>
      <c r="R324" s="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75" x14ac:dyDescent="0.4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30"/>
        <v>1.2307407407407407</v>
      </c>
      <c r="P325" s="8">
        <f t="shared" si="31"/>
        <v>114.58620689655173</v>
      </c>
      <c r="Q325" s="4" t="str">
        <f t="shared" si="32"/>
        <v>Film</v>
      </c>
      <c r="R325" s="4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75" x14ac:dyDescent="0.4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30"/>
        <v>1.016</v>
      </c>
      <c r="P326" s="8">
        <f t="shared" si="31"/>
        <v>105.3170731707317</v>
      </c>
      <c r="Q326" s="4" t="str">
        <f t="shared" si="32"/>
        <v>Film</v>
      </c>
      <c r="R326" s="4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75" x14ac:dyDescent="0.4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30"/>
        <v>1.04396</v>
      </c>
      <c r="P327" s="8">
        <f t="shared" si="31"/>
        <v>70.921195652173907</v>
      </c>
      <c r="Q327" s="4" t="str">
        <f t="shared" si="32"/>
        <v>Film</v>
      </c>
      <c r="R327" s="4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75" x14ac:dyDescent="0.4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30"/>
        <v>1.1292973333333334</v>
      </c>
      <c r="P328" s="8">
        <f t="shared" si="31"/>
        <v>147.17167680278018</v>
      </c>
      <c r="Q328" s="4" t="str">
        <f t="shared" si="32"/>
        <v>Film</v>
      </c>
      <c r="R328" s="4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75" x14ac:dyDescent="0.4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30"/>
        <v>1.3640000000000001</v>
      </c>
      <c r="P329" s="8">
        <f t="shared" si="31"/>
        <v>160.47058823529412</v>
      </c>
      <c r="Q329" s="4" t="str">
        <f t="shared" si="32"/>
        <v>Film</v>
      </c>
      <c r="R329" s="4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75" x14ac:dyDescent="0.4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30"/>
        <v>1.036144</v>
      </c>
      <c r="P330" s="8">
        <f t="shared" si="31"/>
        <v>156.04578313253012</v>
      </c>
      <c r="Q330" s="4" t="str">
        <f t="shared" si="32"/>
        <v>Film</v>
      </c>
      <c r="R330" s="4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75" x14ac:dyDescent="0.4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30"/>
        <v>1.0549999999999999</v>
      </c>
      <c r="P331" s="8">
        <f t="shared" si="31"/>
        <v>63.17365269461078</v>
      </c>
      <c r="Q331" s="4" t="str">
        <f t="shared" si="32"/>
        <v>Film</v>
      </c>
      <c r="R331" s="4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75" x14ac:dyDescent="0.4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30"/>
        <v>1.0182857142857142</v>
      </c>
      <c r="P332" s="8">
        <f t="shared" si="31"/>
        <v>104.82352941176471</v>
      </c>
      <c r="Q332" s="4" t="str">
        <f t="shared" si="32"/>
        <v>Film</v>
      </c>
      <c r="R332" s="4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75" x14ac:dyDescent="0.4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30"/>
        <v>1.0660499999999999</v>
      </c>
      <c r="P333" s="8">
        <f t="shared" si="31"/>
        <v>97.356164383561648</v>
      </c>
      <c r="Q333" s="4" t="str">
        <f t="shared" si="32"/>
        <v>Film</v>
      </c>
      <c r="R333" s="4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75" x14ac:dyDescent="0.4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30"/>
        <v>1.13015</v>
      </c>
      <c r="P334" s="8">
        <f t="shared" si="31"/>
        <v>203.63063063063063</v>
      </c>
      <c r="Q334" s="4" t="str">
        <f t="shared" si="32"/>
        <v>Film</v>
      </c>
      <c r="R334" s="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75" x14ac:dyDescent="0.4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30"/>
        <v>1.252275</v>
      </c>
      <c r="P335" s="8">
        <f t="shared" si="31"/>
        <v>188.31203007518798</v>
      </c>
      <c r="Q335" s="4" t="str">
        <f t="shared" si="32"/>
        <v>Film</v>
      </c>
      <c r="R335" s="4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8.3" x14ac:dyDescent="0.4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30"/>
        <v>1.0119</v>
      </c>
      <c r="P336" s="8">
        <f t="shared" si="31"/>
        <v>146.65217391304347</v>
      </c>
      <c r="Q336" s="4" t="str">
        <f t="shared" si="32"/>
        <v>Film</v>
      </c>
      <c r="R336" s="4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75" x14ac:dyDescent="0.4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30"/>
        <v>1.0276470588235294</v>
      </c>
      <c r="P337" s="8">
        <f t="shared" si="31"/>
        <v>109.1875</v>
      </c>
      <c r="Q337" s="4" t="str">
        <f t="shared" si="32"/>
        <v>Film</v>
      </c>
      <c r="R337" s="4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75" x14ac:dyDescent="0.4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30"/>
        <v>1.1683911999999999</v>
      </c>
      <c r="P338" s="8">
        <f t="shared" si="31"/>
        <v>59.249046653144013</v>
      </c>
      <c r="Q338" s="4" t="str">
        <f t="shared" si="32"/>
        <v>Film</v>
      </c>
      <c r="R338" s="4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75" x14ac:dyDescent="0.4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30"/>
        <v>1.0116833333333335</v>
      </c>
      <c r="P339" s="8">
        <f t="shared" si="31"/>
        <v>97.904838709677421</v>
      </c>
      <c r="Q339" s="4" t="str">
        <f t="shared" si="32"/>
        <v>Film</v>
      </c>
      <c r="R339" s="4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75" x14ac:dyDescent="0.4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30"/>
        <v>1.1013360000000001</v>
      </c>
      <c r="P340" s="8">
        <f t="shared" si="31"/>
        <v>70.000169491525426</v>
      </c>
      <c r="Q340" s="4" t="str">
        <f t="shared" si="32"/>
        <v>Film</v>
      </c>
      <c r="R340" s="4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75" x14ac:dyDescent="0.4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30"/>
        <v>1.0808333333333333</v>
      </c>
      <c r="P341" s="8">
        <f t="shared" si="31"/>
        <v>72.865168539325836</v>
      </c>
      <c r="Q341" s="4" t="str">
        <f t="shared" si="32"/>
        <v>Film</v>
      </c>
      <c r="R341" s="4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75" x14ac:dyDescent="0.4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30"/>
        <v>1.2502285714285715</v>
      </c>
      <c r="P342" s="8">
        <f t="shared" si="31"/>
        <v>146.34782608695653</v>
      </c>
      <c r="Q342" s="4" t="str">
        <f t="shared" si="32"/>
        <v>Film</v>
      </c>
      <c r="R342" s="4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75" x14ac:dyDescent="0.4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30"/>
        <v>1.0671428571428572</v>
      </c>
      <c r="P343" s="8">
        <f t="shared" si="31"/>
        <v>67.909090909090907</v>
      </c>
      <c r="Q343" s="4" t="str">
        <f t="shared" si="32"/>
        <v>Film</v>
      </c>
      <c r="R343" s="4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9.15" x14ac:dyDescent="0.4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30"/>
        <v>1.0036639999999999</v>
      </c>
      <c r="P344" s="8">
        <f t="shared" si="31"/>
        <v>169.85083076923075</v>
      </c>
      <c r="Q344" s="4" t="str">
        <f t="shared" si="32"/>
        <v>Film</v>
      </c>
      <c r="R344" s="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75" x14ac:dyDescent="0.4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30"/>
        <v>1.0202863333333334</v>
      </c>
      <c r="P345" s="8">
        <f t="shared" si="31"/>
        <v>58.413339694656486</v>
      </c>
      <c r="Q345" s="4" t="str">
        <f t="shared" si="32"/>
        <v>Film</v>
      </c>
      <c r="R345" s="4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58.3" x14ac:dyDescent="0.4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30"/>
        <v>1.0208358208955224</v>
      </c>
      <c r="P346" s="8">
        <f t="shared" si="31"/>
        <v>119.99298245614035</v>
      </c>
      <c r="Q346" s="4" t="str">
        <f t="shared" si="32"/>
        <v>Film</v>
      </c>
      <c r="R346" s="4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75" x14ac:dyDescent="0.4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30"/>
        <v>1.2327586206896552</v>
      </c>
      <c r="P347" s="8">
        <f t="shared" si="31"/>
        <v>99.860335195530723</v>
      </c>
      <c r="Q347" s="4" t="str">
        <f t="shared" si="32"/>
        <v>Film</v>
      </c>
      <c r="R347" s="4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75" x14ac:dyDescent="0.4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30"/>
        <v>1.7028880000000002</v>
      </c>
      <c r="P348" s="8">
        <f t="shared" si="31"/>
        <v>90.579148936170213</v>
      </c>
      <c r="Q348" s="4" t="str">
        <f t="shared" si="32"/>
        <v>Film</v>
      </c>
      <c r="R348" s="4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75" x14ac:dyDescent="0.4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30"/>
        <v>1.1159049999999999</v>
      </c>
      <c r="P349" s="8">
        <f t="shared" si="31"/>
        <v>117.77361477572559</v>
      </c>
      <c r="Q349" s="4" t="str">
        <f t="shared" si="32"/>
        <v>Film</v>
      </c>
      <c r="R349" s="4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75" x14ac:dyDescent="0.4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30"/>
        <v>1.03</v>
      </c>
      <c r="P350" s="8">
        <f t="shared" si="31"/>
        <v>86.554621848739501</v>
      </c>
      <c r="Q350" s="4" t="str">
        <f t="shared" si="32"/>
        <v>Film</v>
      </c>
      <c r="R350" s="4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75" x14ac:dyDescent="0.4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30"/>
        <v>1.0663570159857905</v>
      </c>
      <c r="P351" s="8">
        <f t="shared" si="31"/>
        <v>71.899281437125751</v>
      </c>
      <c r="Q351" s="4" t="str">
        <f t="shared" si="32"/>
        <v>Film</v>
      </c>
      <c r="R351" s="4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75" x14ac:dyDescent="0.4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30"/>
        <v>1.1476</v>
      </c>
      <c r="P352" s="8">
        <f t="shared" si="31"/>
        <v>129.81900452488688</v>
      </c>
      <c r="Q352" s="4" t="str">
        <f t="shared" si="32"/>
        <v>Film</v>
      </c>
      <c r="R352" s="4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75" x14ac:dyDescent="0.4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30"/>
        <v>1.2734117647058822</v>
      </c>
      <c r="P353" s="8">
        <f t="shared" si="31"/>
        <v>44.912863070539416</v>
      </c>
      <c r="Q353" s="4" t="str">
        <f t="shared" si="32"/>
        <v>Film</v>
      </c>
      <c r="R353" s="4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75" x14ac:dyDescent="0.4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30"/>
        <v>1.1656</v>
      </c>
      <c r="P354" s="8">
        <f t="shared" si="31"/>
        <v>40.755244755244753</v>
      </c>
      <c r="Q354" s="4" t="str">
        <f t="shared" si="32"/>
        <v>Film</v>
      </c>
      <c r="R354" s="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58.3" x14ac:dyDescent="0.4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30"/>
        <v>1.0861819426615318</v>
      </c>
      <c r="P355" s="8">
        <f t="shared" si="31"/>
        <v>103.52394779771615</v>
      </c>
      <c r="Q355" s="4" t="str">
        <f t="shared" si="32"/>
        <v>Film</v>
      </c>
      <c r="R355" s="4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75" x14ac:dyDescent="0.4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30"/>
        <v>1.0394285714285714</v>
      </c>
      <c r="P356" s="8">
        <f t="shared" si="31"/>
        <v>125.44827586206897</v>
      </c>
      <c r="Q356" s="4" t="str">
        <f t="shared" si="32"/>
        <v>Film</v>
      </c>
      <c r="R356" s="4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75" x14ac:dyDescent="0.4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30"/>
        <v>1.1625714285714286</v>
      </c>
      <c r="P357" s="8">
        <f t="shared" si="31"/>
        <v>246.60606060606059</v>
      </c>
      <c r="Q357" s="4" t="str">
        <f t="shared" si="32"/>
        <v>Film</v>
      </c>
      <c r="R357" s="4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75" x14ac:dyDescent="0.4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30"/>
        <v>1.0269239999999999</v>
      </c>
      <c r="P358" s="8">
        <f t="shared" si="31"/>
        <v>79.401340206185566</v>
      </c>
      <c r="Q358" s="4" t="str">
        <f t="shared" si="32"/>
        <v>Film</v>
      </c>
      <c r="R358" s="4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58.3" x14ac:dyDescent="0.4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30"/>
        <v>1.74</v>
      </c>
      <c r="P359" s="8">
        <f t="shared" si="31"/>
        <v>86.138613861386133</v>
      </c>
      <c r="Q359" s="4" t="str">
        <f t="shared" si="32"/>
        <v>Film</v>
      </c>
      <c r="R359" s="4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75" x14ac:dyDescent="0.4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30"/>
        <v>1.03088</v>
      </c>
      <c r="P360" s="8">
        <f t="shared" si="31"/>
        <v>193.04868913857678</v>
      </c>
      <c r="Q360" s="4" t="str">
        <f t="shared" si="32"/>
        <v>Film</v>
      </c>
      <c r="R360" s="4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75" x14ac:dyDescent="0.4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30"/>
        <v>1.0485537190082646</v>
      </c>
      <c r="P361" s="8">
        <f t="shared" si="31"/>
        <v>84.023178807947019</v>
      </c>
      <c r="Q361" s="4" t="str">
        <f t="shared" si="32"/>
        <v>Film</v>
      </c>
      <c r="R361" s="4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75" x14ac:dyDescent="0.4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30"/>
        <v>1.0137499999999999</v>
      </c>
      <c r="P362" s="8">
        <f t="shared" si="31"/>
        <v>139.82758620689654</v>
      </c>
      <c r="Q362" s="4" t="str">
        <f t="shared" si="32"/>
        <v>Film</v>
      </c>
      <c r="R362" s="4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75" x14ac:dyDescent="0.4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30"/>
        <v>1.1107699999999998</v>
      </c>
      <c r="P363" s="8">
        <f t="shared" si="31"/>
        <v>109.82189265536722</v>
      </c>
      <c r="Q363" s="4" t="str">
        <f t="shared" si="32"/>
        <v>Film</v>
      </c>
      <c r="R363" s="4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8.3" x14ac:dyDescent="0.4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30"/>
        <v>1.2415933781686497</v>
      </c>
      <c r="P364" s="8">
        <f t="shared" si="31"/>
        <v>139.53488372093022</v>
      </c>
      <c r="Q364" s="4" t="str">
        <f t="shared" si="32"/>
        <v>Film</v>
      </c>
      <c r="R364" s="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8.3" x14ac:dyDescent="0.4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30"/>
        <v>1.0133333333333334</v>
      </c>
      <c r="P365" s="8">
        <f t="shared" si="31"/>
        <v>347.84615384615387</v>
      </c>
      <c r="Q365" s="4" t="str">
        <f t="shared" si="32"/>
        <v>Film</v>
      </c>
      <c r="R365" s="4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75" x14ac:dyDescent="0.4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30"/>
        <v>1.1016142857142857</v>
      </c>
      <c r="P366" s="8">
        <f t="shared" si="31"/>
        <v>68.24159292035398</v>
      </c>
      <c r="Q366" s="4" t="str">
        <f t="shared" si="32"/>
        <v>Film</v>
      </c>
      <c r="R366" s="4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75" x14ac:dyDescent="0.4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30"/>
        <v>1.0397333333333334</v>
      </c>
      <c r="P367" s="8">
        <f t="shared" si="31"/>
        <v>239.93846153846152</v>
      </c>
      <c r="Q367" s="4" t="str">
        <f t="shared" si="32"/>
        <v>Film</v>
      </c>
      <c r="R367" s="4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75" x14ac:dyDescent="0.4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30"/>
        <v>1.013157894736842</v>
      </c>
      <c r="P368" s="8">
        <f t="shared" si="31"/>
        <v>287.31343283582089</v>
      </c>
      <c r="Q368" s="4" t="str">
        <f t="shared" si="32"/>
        <v>Film</v>
      </c>
      <c r="R368" s="4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75" x14ac:dyDescent="0.4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30"/>
        <v>1.033501</v>
      </c>
      <c r="P369" s="8">
        <f t="shared" si="31"/>
        <v>86.84882352941176</v>
      </c>
      <c r="Q369" s="4" t="str">
        <f t="shared" si="32"/>
        <v>Film</v>
      </c>
      <c r="R369" s="4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75" x14ac:dyDescent="0.4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30"/>
        <v>1.04112</v>
      </c>
      <c r="P370" s="8">
        <f t="shared" si="31"/>
        <v>81.84905660377359</v>
      </c>
      <c r="Q370" s="4" t="str">
        <f t="shared" si="32"/>
        <v>Film</v>
      </c>
      <c r="R370" s="4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75" x14ac:dyDescent="0.4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30"/>
        <v>1.1015569230769231</v>
      </c>
      <c r="P371" s="8">
        <f t="shared" si="31"/>
        <v>42.874970059880241</v>
      </c>
      <c r="Q371" s="4" t="str">
        <f t="shared" si="32"/>
        <v>Film</v>
      </c>
      <c r="R371" s="4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75" x14ac:dyDescent="0.4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30"/>
        <v>1.2202</v>
      </c>
      <c r="P372" s="8">
        <f t="shared" si="31"/>
        <v>709.41860465116281</v>
      </c>
      <c r="Q372" s="4" t="str">
        <f t="shared" si="32"/>
        <v>Film</v>
      </c>
      <c r="R372" s="4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75" x14ac:dyDescent="0.4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30"/>
        <v>1.1416866666666667</v>
      </c>
      <c r="P373" s="8">
        <f t="shared" si="31"/>
        <v>161.25517890772127</v>
      </c>
      <c r="Q373" s="4" t="str">
        <f t="shared" si="32"/>
        <v>Film</v>
      </c>
      <c r="R373" s="4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9.15" x14ac:dyDescent="0.4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30"/>
        <v>1.2533333333333334</v>
      </c>
      <c r="P374" s="8">
        <f t="shared" si="31"/>
        <v>41.777777777777779</v>
      </c>
      <c r="Q374" s="4" t="str">
        <f t="shared" si="32"/>
        <v>Film</v>
      </c>
      <c r="R374" s="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75" x14ac:dyDescent="0.4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30"/>
        <v>1.0666666666666667</v>
      </c>
      <c r="P375" s="8">
        <f t="shared" si="31"/>
        <v>89.887640449438209</v>
      </c>
      <c r="Q375" s="4" t="str">
        <f t="shared" si="32"/>
        <v>Film</v>
      </c>
      <c r="R375" s="4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75" x14ac:dyDescent="0.4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30"/>
        <v>1.3065</v>
      </c>
      <c r="P376" s="8">
        <f t="shared" si="31"/>
        <v>45.051724137931032</v>
      </c>
      <c r="Q376" s="4" t="str">
        <f t="shared" si="32"/>
        <v>Film</v>
      </c>
      <c r="R376" s="4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75" x14ac:dyDescent="0.4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30"/>
        <v>1.2</v>
      </c>
      <c r="P377" s="8">
        <f t="shared" si="31"/>
        <v>42.857142857142854</v>
      </c>
      <c r="Q377" s="4" t="str">
        <f t="shared" si="32"/>
        <v>Film</v>
      </c>
      <c r="R377" s="4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75" x14ac:dyDescent="0.4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30"/>
        <v>1.0595918367346939</v>
      </c>
      <c r="P378" s="8">
        <f t="shared" si="31"/>
        <v>54.083333333333336</v>
      </c>
      <c r="Q378" s="4" t="str">
        <f t="shared" si="32"/>
        <v>Film</v>
      </c>
      <c r="R378" s="4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75" x14ac:dyDescent="0.4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30"/>
        <v>1.1439999999999999</v>
      </c>
      <c r="P379" s="8">
        <f t="shared" si="31"/>
        <v>103.21804511278195</v>
      </c>
      <c r="Q379" s="4" t="str">
        <f t="shared" si="32"/>
        <v>Film</v>
      </c>
      <c r="R379" s="4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8.3" x14ac:dyDescent="0.4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30"/>
        <v>1.1176666666666666</v>
      </c>
      <c r="P380" s="8">
        <f t="shared" si="31"/>
        <v>40.397590361445786</v>
      </c>
      <c r="Q380" s="4" t="str">
        <f t="shared" si="32"/>
        <v>Film</v>
      </c>
      <c r="R380" s="4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75" x14ac:dyDescent="0.4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30"/>
        <v>1.1608000000000001</v>
      </c>
      <c r="P381" s="8">
        <f t="shared" si="31"/>
        <v>116.85906040268456</v>
      </c>
      <c r="Q381" s="4" t="str">
        <f t="shared" si="32"/>
        <v>Film</v>
      </c>
      <c r="R381" s="4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8.3" x14ac:dyDescent="0.4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30"/>
        <v>1.415</v>
      </c>
      <c r="P382" s="8">
        <f t="shared" si="31"/>
        <v>115.51020408163265</v>
      </c>
      <c r="Q382" s="4" t="str">
        <f t="shared" si="32"/>
        <v>Film</v>
      </c>
      <c r="R382" s="4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75" x14ac:dyDescent="0.4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30"/>
        <v>1.0472999999999999</v>
      </c>
      <c r="P383" s="8">
        <f t="shared" si="31"/>
        <v>104.31274900398407</v>
      </c>
      <c r="Q383" s="4" t="str">
        <f t="shared" si="32"/>
        <v>Film</v>
      </c>
      <c r="R383" s="4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8.3" x14ac:dyDescent="0.4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30"/>
        <v>2.5583333333333331</v>
      </c>
      <c r="P384" s="8">
        <f t="shared" si="31"/>
        <v>69.772727272727266</v>
      </c>
      <c r="Q384" s="4" t="str">
        <f t="shared" si="32"/>
        <v>Film</v>
      </c>
      <c r="R384" s="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75" x14ac:dyDescent="0.4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30"/>
        <v>2.0670670670670672</v>
      </c>
      <c r="P385" s="8">
        <f t="shared" si="31"/>
        <v>43.020833333333336</v>
      </c>
      <c r="Q385" s="4" t="str">
        <f t="shared" si="32"/>
        <v>Film</v>
      </c>
      <c r="R385" s="4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75" x14ac:dyDescent="0.4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si="30"/>
        <v>1.1210500000000001</v>
      </c>
      <c r="P386" s="8">
        <f t="shared" si="31"/>
        <v>58.540469973890339</v>
      </c>
      <c r="Q386" s="4" t="str">
        <f t="shared" si="32"/>
        <v>Film</v>
      </c>
      <c r="R386" s="4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75" x14ac:dyDescent="0.4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ref="O387:O450" si="36">E387/D387</f>
        <v>1.05982</v>
      </c>
      <c r="P387" s="8">
        <f t="shared" ref="P387:P450" si="37">IF(E387=0,"0",E387/L387)</f>
        <v>111.79535864978902</v>
      </c>
      <c r="Q387" s="4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4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75" x14ac:dyDescent="0.4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36"/>
        <v>1.0016666666666667</v>
      </c>
      <c r="P388" s="8">
        <f t="shared" si="37"/>
        <v>46.230769230769234</v>
      </c>
      <c r="Q388" s="4" t="str">
        <f t="shared" si="38"/>
        <v>Film</v>
      </c>
      <c r="R388" s="4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8.3" x14ac:dyDescent="0.4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36"/>
        <v>2.1398947368421051</v>
      </c>
      <c r="P389" s="8">
        <f t="shared" si="37"/>
        <v>144.69039145907473</v>
      </c>
      <c r="Q389" s="4" t="str">
        <f t="shared" si="38"/>
        <v>Film</v>
      </c>
      <c r="R389" s="4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75" x14ac:dyDescent="0.4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36"/>
        <v>1.2616000000000001</v>
      </c>
      <c r="P390" s="8">
        <f t="shared" si="37"/>
        <v>88.845070422535215</v>
      </c>
      <c r="Q390" s="4" t="str">
        <f t="shared" si="38"/>
        <v>Film</v>
      </c>
      <c r="R390" s="4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8.3" x14ac:dyDescent="0.4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36"/>
        <v>1.8153547058823529</v>
      </c>
      <c r="P391" s="8">
        <f t="shared" si="37"/>
        <v>81.75107284768211</v>
      </c>
      <c r="Q391" s="4" t="str">
        <f t="shared" si="38"/>
        <v>Film</v>
      </c>
      <c r="R391" s="4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75" x14ac:dyDescent="0.4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36"/>
        <v>1</v>
      </c>
      <c r="P392" s="8">
        <f t="shared" si="37"/>
        <v>71.428571428571431</v>
      </c>
      <c r="Q392" s="4" t="str">
        <f t="shared" si="38"/>
        <v>Film</v>
      </c>
      <c r="R392" s="4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75" x14ac:dyDescent="0.4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36"/>
        <v>1.0061</v>
      </c>
      <c r="P393" s="8">
        <f t="shared" si="37"/>
        <v>104.25906735751295</v>
      </c>
      <c r="Q393" s="4" t="str">
        <f t="shared" si="38"/>
        <v>Film</v>
      </c>
      <c r="R393" s="4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75" x14ac:dyDescent="0.4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36"/>
        <v>1.009027027027027</v>
      </c>
      <c r="P394" s="8">
        <f t="shared" si="37"/>
        <v>90.616504854368927</v>
      </c>
      <c r="Q394" s="4" t="str">
        <f t="shared" si="38"/>
        <v>Film</v>
      </c>
      <c r="R394" s="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75" x14ac:dyDescent="0.4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36"/>
        <v>1.10446</v>
      </c>
      <c r="P395" s="8">
        <f t="shared" si="37"/>
        <v>157.33048433048432</v>
      </c>
      <c r="Q395" s="4" t="str">
        <f t="shared" si="38"/>
        <v>Film</v>
      </c>
      <c r="R395" s="4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75" x14ac:dyDescent="0.4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36"/>
        <v>1.118936170212766</v>
      </c>
      <c r="P396" s="8">
        <f t="shared" si="37"/>
        <v>105.18</v>
      </c>
      <c r="Q396" s="4" t="str">
        <f t="shared" si="38"/>
        <v>Film</v>
      </c>
      <c r="R396" s="4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75" x14ac:dyDescent="0.4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36"/>
        <v>1.0804450000000001</v>
      </c>
      <c r="P397" s="8">
        <f t="shared" si="37"/>
        <v>58.719836956521746</v>
      </c>
      <c r="Q397" s="4" t="str">
        <f t="shared" si="38"/>
        <v>Film</v>
      </c>
      <c r="R397" s="4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75" x14ac:dyDescent="0.4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36"/>
        <v>1.0666666666666667</v>
      </c>
      <c r="P398" s="8">
        <f t="shared" si="37"/>
        <v>81.632653061224488</v>
      </c>
      <c r="Q398" s="4" t="str">
        <f t="shared" si="38"/>
        <v>Film</v>
      </c>
      <c r="R398" s="4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8.3" x14ac:dyDescent="0.4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36"/>
        <v>1.0390027322404372</v>
      </c>
      <c r="P399" s="8">
        <f t="shared" si="37"/>
        <v>56.460043668122275</v>
      </c>
      <c r="Q399" s="4" t="str">
        <f t="shared" si="38"/>
        <v>Film</v>
      </c>
      <c r="R399" s="4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75" x14ac:dyDescent="0.4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36"/>
        <v>1.2516</v>
      </c>
      <c r="P400" s="8">
        <f t="shared" si="37"/>
        <v>140.1044776119403</v>
      </c>
      <c r="Q400" s="4" t="str">
        <f t="shared" si="38"/>
        <v>Film</v>
      </c>
      <c r="R400" s="4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58.3" x14ac:dyDescent="0.4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36"/>
        <v>1.0680499999999999</v>
      </c>
      <c r="P401" s="8">
        <f t="shared" si="37"/>
        <v>224.85263157894738</v>
      </c>
      <c r="Q401" s="4" t="str">
        <f t="shared" si="38"/>
        <v>Film</v>
      </c>
      <c r="R401" s="4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75" x14ac:dyDescent="0.4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36"/>
        <v>1.1230249999999999</v>
      </c>
      <c r="P402" s="8">
        <f t="shared" si="37"/>
        <v>181.13306451612902</v>
      </c>
      <c r="Q402" s="4" t="str">
        <f t="shared" si="38"/>
        <v>Film</v>
      </c>
      <c r="R402" s="4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75" x14ac:dyDescent="0.4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36"/>
        <v>1.0381199999999999</v>
      </c>
      <c r="P403" s="8">
        <f t="shared" si="37"/>
        <v>711.04109589041093</v>
      </c>
      <c r="Q403" s="4" t="str">
        <f t="shared" si="38"/>
        <v>Film</v>
      </c>
      <c r="R403" s="4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75" x14ac:dyDescent="0.4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36"/>
        <v>1.4165000000000001</v>
      </c>
      <c r="P404" s="8">
        <f t="shared" si="37"/>
        <v>65.883720930232556</v>
      </c>
      <c r="Q404" s="4" t="str">
        <f t="shared" si="38"/>
        <v>Film</v>
      </c>
      <c r="R404" s="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75" x14ac:dyDescent="0.4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36"/>
        <v>1.0526</v>
      </c>
      <c r="P405" s="8">
        <f t="shared" si="37"/>
        <v>75.185714285714283</v>
      </c>
      <c r="Q405" s="4" t="str">
        <f t="shared" si="38"/>
        <v>Film</v>
      </c>
      <c r="R405" s="4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75" x14ac:dyDescent="0.4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36"/>
        <v>1.0309142857142857</v>
      </c>
      <c r="P406" s="8">
        <f t="shared" si="37"/>
        <v>133.14391143911439</v>
      </c>
      <c r="Q406" s="4" t="str">
        <f t="shared" si="38"/>
        <v>Film</v>
      </c>
      <c r="R406" s="4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9.15" x14ac:dyDescent="0.4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36"/>
        <v>1.0765957446808512</v>
      </c>
      <c r="P407" s="8">
        <f t="shared" si="37"/>
        <v>55.2</v>
      </c>
      <c r="Q407" s="4" t="str">
        <f t="shared" si="38"/>
        <v>Film</v>
      </c>
      <c r="R407" s="4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75" x14ac:dyDescent="0.4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36"/>
        <v>1.0770464285714285</v>
      </c>
      <c r="P408" s="8">
        <f t="shared" si="37"/>
        <v>86.163714285714292</v>
      </c>
      <c r="Q408" s="4" t="str">
        <f t="shared" si="38"/>
        <v>Film</v>
      </c>
      <c r="R408" s="4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75" x14ac:dyDescent="0.4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36"/>
        <v>1.0155000000000001</v>
      </c>
      <c r="P409" s="8">
        <f t="shared" si="37"/>
        <v>92.318181818181813</v>
      </c>
      <c r="Q409" s="4" t="str">
        <f t="shared" si="38"/>
        <v>Film</v>
      </c>
      <c r="R409" s="4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75" x14ac:dyDescent="0.4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36"/>
        <v>1.0143766666666667</v>
      </c>
      <c r="P410" s="8">
        <f t="shared" si="37"/>
        <v>160.16473684210527</v>
      </c>
      <c r="Q410" s="4" t="str">
        <f t="shared" si="38"/>
        <v>Film</v>
      </c>
      <c r="R410" s="4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75" x14ac:dyDescent="0.4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36"/>
        <v>1.3680000000000001</v>
      </c>
      <c r="P411" s="8">
        <f t="shared" si="37"/>
        <v>45.6</v>
      </c>
      <c r="Q411" s="4" t="str">
        <f t="shared" si="38"/>
        <v>Film</v>
      </c>
      <c r="R411" s="4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75" x14ac:dyDescent="0.4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36"/>
        <v>1.2829999999999999</v>
      </c>
      <c r="P412" s="8">
        <f t="shared" si="37"/>
        <v>183.28571428571428</v>
      </c>
      <c r="Q412" s="4" t="str">
        <f t="shared" si="38"/>
        <v>Film</v>
      </c>
      <c r="R412" s="4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75" x14ac:dyDescent="0.4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36"/>
        <v>1.0105</v>
      </c>
      <c r="P413" s="8">
        <f t="shared" si="37"/>
        <v>125.78838174273859</v>
      </c>
      <c r="Q413" s="4" t="str">
        <f t="shared" si="38"/>
        <v>Film</v>
      </c>
      <c r="R413" s="4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75" x14ac:dyDescent="0.4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36"/>
        <v>1.2684</v>
      </c>
      <c r="P414" s="8">
        <f t="shared" si="37"/>
        <v>57.654545454545456</v>
      </c>
      <c r="Q414" s="4" t="str">
        <f t="shared" si="38"/>
        <v>Film</v>
      </c>
      <c r="R414" s="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75" x14ac:dyDescent="0.4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36"/>
        <v>1.0508593749999999</v>
      </c>
      <c r="P415" s="8">
        <f t="shared" si="37"/>
        <v>78.660818713450297</v>
      </c>
      <c r="Q415" s="4" t="str">
        <f t="shared" si="38"/>
        <v>Film</v>
      </c>
      <c r="R415" s="4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75" x14ac:dyDescent="0.4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36"/>
        <v>1.0285405405405406</v>
      </c>
      <c r="P416" s="8">
        <f t="shared" si="37"/>
        <v>91.480769230769226</v>
      </c>
      <c r="Q416" s="4" t="str">
        <f t="shared" si="38"/>
        <v>Film</v>
      </c>
      <c r="R416" s="4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8.3" x14ac:dyDescent="0.4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36"/>
        <v>1.0214714285714286</v>
      </c>
      <c r="P417" s="8">
        <f t="shared" si="37"/>
        <v>68.09809523809524</v>
      </c>
      <c r="Q417" s="4" t="str">
        <f t="shared" si="38"/>
        <v>Film</v>
      </c>
      <c r="R417" s="4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75" x14ac:dyDescent="0.4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36"/>
        <v>1.2021700000000002</v>
      </c>
      <c r="P418" s="8">
        <f t="shared" si="37"/>
        <v>48.086800000000004</v>
      </c>
      <c r="Q418" s="4" t="str">
        <f t="shared" si="38"/>
        <v>Film</v>
      </c>
      <c r="R418" s="4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75" x14ac:dyDescent="0.4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36"/>
        <v>1.0024761904761905</v>
      </c>
      <c r="P419" s="8">
        <f t="shared" si="37"/>
        <v>202.42307692307693</v>
      </c>
      <c r="Q419" s="4" t="str">
        <f t="shared" si="38"/>
        <v>Film</v>
      </c>
      <c r="R419" s="4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75" x14ac:dyDescent="0.4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36"/>
        <v>1.0063392857142857</v>
      </c>
      <c r="P420" s="8">
        <f t="shared" si="37"/>
        <v>216.75</v>
      </c>
      <c r="Q420" s="4" t="str">
        <f t="shared" si="38"/>
        <v>Film</v>
      </c>
      <c r="R420" s="4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75" x14ac:dyDescent="0.4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36"/>
        <v>1.004375</v>
      </c>
      <c r="P421" s="8">
        <f t="shared" si="37"/>
        <v>110.06849315068493</v>
      </c>
      <c r="Q421" s="4" t="str">
        <f t="shared" si="38"/>
        <v>Film</v>
      </c>
      <c r="R421" s="4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75" x14ac:dyDescent="0.4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36"/>
        <v>4.3939393939393936E-3</v>
      </c>
      <c r="P422" s="8">
        <f t="shared" si="37"/>
        <v>4.833333333333333</v>
      </c>
      <c r="Q422" s="4" t="str">
        <f t="shared" si="38"/>
        <v>Film</v>
      </c>
      <c r="R422" s="4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75" x14ac:dyDescent="0.4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36"/>
        <v>2.0066666666666667E-2</v>
      </c>
      <c r="P423" s="8">
        <f t="shared" si="37"/>
        <v>50.166666666666664</v>
      </c>
      <c r="Q423" s="4" t="str">
        <f t="shared" si="38"/>
        <v>Film</v>
      </c>
      <c r="R423" s="4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75" x14ac:dyDescent="0.4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36"/>
        <v>1.0749999999999999E-2</v>
      </c>
      <c r="P424" s="8">
        <f t="shared" si="37"/>
        <v>35.833333333333336</v>
      </c>
      <c r="Q424" s="4" t="str">
        <f t="shared" si="38"/>
        <v>Film</v>
      </c>
      <c r="R424" s="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75" x14ac:dyDescent="0.4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36"/>
        <v>7.6499999999999997E-3</v>
      </c>
      <c r="P425" s="8">
        <f t="shared" si="37"/>
        <v>11.76923076923077</v>
      </c>
      <c r="Q425" s="4" t="str">
        <f t="shared" si="38"/>
        <v>Film</v>
      </c>
      <c r="R425" s="4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75" x14ac:dyDescent="0.4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36"/>
        <v>6.7966666666666675E-2</v>
      </c>
      <c r="P426" s="8">
        <f t="shared" si="37"/>
        <v>40.78</v>
      </c>
      <c r="Q426" s="4" t="str">
        <f t="shared" si="38"/>
        <v>Film</v>
      </c>
      <c r="R426" s="4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75" x14ac:dyDescent="0.4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36"/>
        <v>1.2E-4</v>
      </c>
      <c r="P427" s="8">
        <f t="shared" si="37"/>
        <v>3</v>
      </c>
      <c r="Q427" s="4" t="str">
        <f t="shared" si="38"/>
        <v>Film</v>
      </c>
      <c r="R427" s="4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75" x14ac:dyDescent="0.4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36"/>
        <v>1.3299999999999999E-2</v>
      </c>
      <c r="P428" s="8">
        <f t="shared" si="37"/>
        <v>16.625</v>
      </c>
      <c r="Q428" s="4" t="str">
        <f t="shared" si="38"/>
        <v>Film</v>
      </c>
      <c r="R428" s="4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8.3" x14ac:dyDescent="0.4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36"/>
        <v>0</v>
      </c>
      <c r="P429" s="8" t="str">
        <f t="shared" si="37"/>
        <v>0</v>
      </c>
      <c r="Q429" s="4" t="str">
        <f t="shared" si="38"/>
        <v>Film</v>
      </c>
      <c r="R429" s="4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9.15" x14ac:dyDescent="0.4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36"/>
        <v>5.6333333333333332E-2</v>
      </c>
      <c r="P430" s="8">
        <f t="shared" si="37"/>
        <v>52</v>
      </c>
      <c r="Q430" s="4" t="str">
        <f t="shared" si="38"/>
        <v>Film</v>
      </c>
      <c r="R430" s="4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8.3" x14ac:dyDescent="0.4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36"/>
        <v>0</v>
      </c>
      <c r="P431" s="8" t="str">
        <f t="shared" si="37"/>
        <v>0</v>
      </c>
      <c r="Q431" s="4" t="str">
        <f t="shared" si="38"/>
        <v>Film</v>
      </c>
      <c r="R431" s="4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75" x14ac:dyDescent="0.4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36"/>
        <v>2.4E-2</v>
      </c>
      <c r="P432" s="8">
        <f t="shared" si="37"/>
        <v>4.8</v>
      </c>
      <c r="Q432" s="4" t="str">
        <f t="shared" si="38"/>
        <v>Film</v>
      </c>
      <c r="R432" s="4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75" x14ac:dyDescent="0.4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36"/>
        <v>0.13833333333333334</v>
      </c>
      <c r="P433" s="8">
        <f t="shared" si="37"/>
        <v>51.875</v>
      </c>
      <c r="Q433" s="4" t="str">
        <f t="shared" si="38"/>
        <v>Film</v>
      </c>
      <c r="R433" s="4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8.3" x14ac:dyDescent="0.4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36"/>
        <v>9.5000000000000001E-2</v>
      </c>
      <c r="P434" s="8">
        <f t="shared" si="37"/>
        <v>71.25</v>
      </c>
      <c r="Q434" s="4" t="str">
        <f t="shared" si="38"/>
        <v>Film</v>
      </c>
      <c r="R434" s="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8.3" x14ac:dyDescent="0.4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36"/>
        <v>0</v>
      </c>
      <c r="P435" s="8" t="str">
        <f t="shared" si="37"/>
        <v>0</v>
      </c>
      <c r="Q435" s="4" t="str">
        <f t="shared" si="38"/>
        <v>Film</v>
      </c>
      <c r="R435" s="4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8.3" x14ac:dyDescent="0.4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36"/>
        <v>0.05</v>
      </c>
      <c r="P436" s="8">
        <f t="shared" si="37"/>
        <v>62.5</v>
      </c>
      <c r="Q436" s="4" t="str">
        <f t="shared" si="38"/>
        <v>Film</v>
      </c>
      <c r="R436" s="4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8.3" x14ac:dyDescent="0.4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36"/>
        <v>2.7272727272727273E-5</v>
      </c>
      <c r="P437" s="8">
        <f t="shared" si="37"/>
        <v>1</v>
      </c>
      <c r="Q437" s="4" t="str">
        <f t="shared" si="38"/>
        <v>Film</v>
      </c>
      <c r="R437" s="4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75" x14ac:dyDescent="0.4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36"/>
        <v>0</v>
      </c>
      <c r="P438" s="8" t="str">
        <f t="shared" si="37"/>
        <v>0</v>
      </c>
      <c r="Q438" s="4" t="str">
        <f t="shared" si="38"/>
        <v>Film</v>
      </c>
      <c r="R438" s="4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75" x14ac:dyDescent="0.4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36"/>
        <v>0</v>
      </c>
      <c r="P439" s="8" t="str">
        <f t="shared" si="37"/>
        <v>0</v>
      </c>
      <c r="Q439" s="4" t="str">
        <f t="shared" si="38"/>
        <v>Film</v>
      </c>
      <c r="R439" s="4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75" x14ac:dyDescent="0.4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36"/>
        <v>9.3799999999999994E-2</v>
      </c>
      <c r="P440" s="8">
        <f t="shared" si="37"/>
        <v>170.54545454545453</v>
      </c>
      <c r="Q440" s="4" t="str">
        <f t="shared" si="38"/>
        <v>Film</v>
      </c>
      <c r="R440" s="4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75" x14ac:dyDescent="0.4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36"/>
        <v>0</v>
      </c>
      <c r="P441" s="8" t="str">
        <f t="shared" si="37"/>
        <v>0</v>
      </c>
      <c r="Q441" s="4" t="str">
        <f t="shared" si="38"/>
        <v>Film</v>
      </c>
      <c r="R441" s="4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75" x14ac:dyDescent="0.4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36"/>
        <v>1E-3</v>
      </c>
      <c r="P442" s="8">
        <f t="shared" si="37"/>
        <v>5</v>
      </c>
      <c r="Q442" s="4" t="str">
        <f t="shared" si="38"/>
        <v>Film</v>
      </c>
      <c r="R442" s="4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75" x14ac:dyDescent="0.4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36"/>
        <v>0</v>
      </c>
      <c r="P443" s="8" t="str">
        <f t="shared" si="37"/>
        <v>0</v>
      </c>
      <c r="Q443" s="4" t="str">
        <f t="shared" si="38"/>
        <v>Film</v>
      </c>
      <c r="R443" s="4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4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36"/>
        <v>0.39358823529411763</v>
      </c>
      <c r="P444" s="8">
        <f t="shared" si="37"/>
        <v>393.58823529411762</v>
      </c>
      <c r="Q444" s="4" t="str">
        <f t="shared" si="38"/>
        <v>Film</v>
      </c>
      <c r="R444" s="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75" x14ac:dyDescent="0.4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36"/>
        <v>1E-3</v>
      </c>
      <c r="P445" s="8">
        <f t="shared" si="37"/>
        <v>5</v>
      </c>
      <c r="Q445" s="4" t="str">
        <f t="shared" si="38"/>
        <v>Film</v>
      </c>
      <c r="R445" s="4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75" x14ac:dyDescent="0.4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36"/>
        <v>0.05</v>
      </c>
      <c r="P446" s="8">
        <f t="shared" si="37"/>
        <v>50</v>
      </c>
      <c r="Q446" s="4" t="str">
        <f t="shared" si="38"/>
        <v>Film</v>
      </c>
      <c r="R446" s="4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75" x14ac:dyDescent="0.4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36"/>
        <v>3.3333333333333335E-5</v>
      </c>
      <c r="P447" s="8">
        <f t="shared" si="37"/>
        <v>1</v>
      </c>
      <c r="Q447" s="4" t="str">
        <f t="shared" si="38"/>
        <v>Film</v>
      </c>
      <c r="R447" s="4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75" x14ac:dyDescent="0.4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36"/>
        <v>7.2952380952380949E-2</v>
      </c>
      <c r="P448" s="8">
        <f t="shared" si="37"/>
        <v>47.875</v>
      </c>
      <c r="Q448" s="4" t="str">
        <f t="shared" si="38"/>
        <v>Film</v>
      </c>
      <c r="R448" s="4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75" x14ac:dyDescent="0.4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36"/>
        <v>1.6666666666666666E-4</v>
      </c>
      <c r="P449" s="8">
        <f t="shared" si="37"/>
        <v>5</v>
      </c>
      <c r="Q449" s="4" t="str">
        <f t="shared" si="38"/>
        <v>Film</v>
      </c>
      <c r="R449" s="4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75" x14ac:dyDescent="0.4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si="36"/>
        <v>3.2804E-2</v>
      </c>
      <c r="P450" s="8">
        <f t="shared" si="37"/>
        <v>20.502500000000001</v>
      </c>
      <c r="Q450" s="4" t="str">
        <f t="shared" si="38"/>
        <v>Film</v>
      </c>
      <c r="R450" s="4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75" x14ac:dyDescent="0.4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ref="O451:O514" si="42">E451/D451</f>
        <v>2.2499999999999999E-2</v>
      </c>
      <c r="P451" s="8">
        <f t="shared" ref="P451:P514" si="43">IF(E451=0,"0",E451/L451)</f>
        <v>9</v>
      </c>
      <c r="Q451" s="4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4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75" x14ac:dyDescent="0.4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42"/>
        <v>7.92E-3</v>
      </c>
      <c r="P452" s="8">
        <f t="shared" si="43"/>
        <v>56.571428571428569</v>
      </c>
      <c r="Q452" s="4" t="str">
        <f t="shared" si="44"/>
        <v>Film</v>
      </c>
      <c r="R452" s="4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75" x14ac:dyDescent="0.4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42"/>
        <v>0</v>
      </c>
      <c r="P453" s="8" t="str">
        <f t="shared" si="43"/>
        <v>0</v>
      </c>
      <c r="Q453" s="4" t="str">
        <f t="shared" si="44"/>
        <v>Film</v>
      </c>
      <c r="R453" s="4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9.15" x14ac:dyDescent="0.4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42"/>
        <v>0.64</v>
      </c>
      <c r="P454" s="8">
        <f t="shared" si="43"/>
        <v>40</v>
      </c>
      <c r="Q454" s="4" t="str">
        <f t="shared" si="44"/>
        <v>Film</v>
      </c>
      <c r="R454" s="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75" x14ac:dyDescent="0.4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42"/>
        <v>2.740447957839262E-4</v>
      </c>
      <c r="P455" s="8">
        <f t="shared" si="43"/>
        <v>13</v>
      </c>
      <c r="Q455" s="4" t="str">
        <f t="shared" si="44"/>
        <v>Film</v>
      </c>
      <c r="R455" s="4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75" x14ac:dyDescent="0.4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42"/>
        <v>8.2000000000000007E-3</v>
      </c>
      <c r="P456" s="8">
        <f t="shared" si="43"/>
        <v>16.399999999999999</v>
      </c>
      <c r="Q456" s="4" t="str">
        <f t="shared" si="44"/>
        <v>Film</v>
      </c>
      <c r="R456" s="4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75" x14ac:dyDescent="0.4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42"/>
        <v>6.9230769230769226E-4</v>
      </c>
      <c r="P457" s="8">
        <f t="shared" si="43"/>
        <v>22.5</v>
      </c>
      <c r="Q457" s="4" t="str">
        <f t="shared" si="44"/>
        <v>Film</v>
      </c>
      <c r="R457" s="4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58.3" x14ac:dyDescent="0.4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42"/>
        <v>6.8631863186318634E-3</v>
      </c>
      <c r="P458" s="8">
        <f t="shared" si="43"/>
        <v>20.333333333333332</v>
      </c>
      <c r="Q458" s="4" t="str">
        <f t="shared" si="44"/>
        <v>Film</v>
      </c>
      <c r="R458" s="4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75" x14ac:dyDescent="0.4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42"/>
        <v>0</v>
      </c>
      <c r="P459" s="8" t="str">
        <f t="shared" si="43"/>
        <v>0</v>
      </c>
      <c r="Q459" s="4" t="str">
        <f t="shared" si="44"/>
        <v>Film</v>
      </c>
      <c r="R459" s="4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75" x14ac:dyDescent="0.4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42"/>
        <v>8.2100000000000006E-2</v>
      </c>
      <c r="P460" s="8">
        <f t="shared" si="43"/>
        <v>16.755102040816325</v>
      </c>
      <c r="Q460" s="4" t="str">
        <f t="shared" si="44"/>
        <v>Film</v>
      </c>
      <c r="R460" s="4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75" x14ac:dyDescent="0.4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42"/>
        <v>6.4102564102564103E-4</v>
      </c>
      <c r="P461" s="8">
        <f t="shared" si="43"/>
        <v>25</v>
      </c>
      <c r="Q461" s="4" t="str">
        <f t="shared" si="44"/>
        <v>Film</v>
      </c>
      <c r="R461" s="4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9.15" x14ac:dyDescent="0.4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42"/>
        <v>2.9411764705882353E-3</v>
      </c>
      <c r="P462" s="8">
        <f t="shared" si="43"/>
        <v>12.5</v>
      </c>
      <c r="Q462" s="4" t="str">
        <f t="shared" si="44"/>
        <v>Film</v>
      </c>
      <c r="R462" s="4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75" x14ac:dyDescent="0.4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42"/>
        <v>0</v>
      </c>
      <c r="P463" s="8" t="str">
        <f t="shared" si="43"/>
        <v>0</v>
      </c>
      <c r="Q463" s="4" t="str">
        <f t="shared" si="44"/>
        <v>Film</v>
      </c>
      <c r="R463" s="4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58.3" x14ac:dyDescent="0.4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42"/>
        <v>0</v>
      </c>
      <c r="P464" s="8" t="str">
        <f t="shared" si="43"/>
        <v>0</v>
      </c>
      <c r="Q464" s="4" t="str">
        <f t="shared" si="44"/>
        <v>Film</v>
      </c>
      <c r="R464" s="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75" x14ac:dyDescent="0.4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42"/>
        <v>2.2727272727272728E-2</v>
      </c>
      <c r="P465" s="8">
        <f t="shared" si="43"/>
        <v>113.63636363636364</v>
      </c>
      <c r="Q465" s="4" t="str">
        <f t="shared" si="44"/>
        <v>Film</v>
      </c>
      <c r="R465" s="4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9.15" x14ac:dyDescent="0.4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42"/>
        <v>9.9009900990099011E-4</v>
      </c>
      <c r="P466" s="8">
        <f t="shared" si="43"/>
        <v>1</v>
      </c>
      <c r="Q466" s="4" t="str">
        <f t="shared" si="44"/>
        <v>Film</v>
      </c>
      <c r="R466" s="4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4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42"/>
        <v>0.26953125</v>
      </c>
      <c r="P467" s="8">
        <f t="shared" si="43"/>
        <v>17.25</v>
      </c>
      <c r="Q467" s="4" t="str">
        <f t="shared" si="44"/>
        <v>Film</v>
      </c>
      <c r="R467" s="4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75" x14ac:dyDescent="0.4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42"/>
        <v>7.6E-3</v>
      </c>
      <c r="P468" s="8">
        <f t="shared" si="43"/>
        <v>15.2</v>
      </c>
      <c r="Q468" s="4" t="str">
        <f t="shared" si="44"/>
        <v>Film</v>
      </c>
      <c r="R468" s="4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75" x14ac:dyDescent="0.4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42"/>
        <v>0.21575</v>
      </c>
      <c r="P469" s="8">
        <f t="shared" si="43"/>
        <v>110.64102564102564</v>
      </c>
      <c r="Q469" s="4" t="str">
        <f t="shared" si="44"/>
        <v>Film</v>
      </c>
      <c r="R469" s="4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75" x14ac:dyDescent="0.4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42"/>
        <v>0</v>
      </c>
      <c r="P470" s="8" t="str">
        <f t="shared" si="43"/>
        <v>0</v>
      </c>
      <c r="Q470" s="4" t="str">
        <f t="shared" si="44"/>
        <v>Film</v>
      </c>
      <c r="R470" s="4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9.15" x14ac:dyDescent="0.4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42"/>
        <v>0</v>
      </c>
      <c r="P471" s="8" t="str">
        <f t="shared" si="43"/>
        <v>0</v>
      </c>
      <c r="Q471" s="4" t="str">
        <f t="shared" si="44"/>
        <v>Film</v>
      </c>
      <c r="R471" s="4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75" x14ac:dyDescent="0.4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42"/>
        <v>1.0200000000000001E-2</v>
      </c>
      <c r="P472" s="8">
        <f t="shared" si="43"/>
        <v>25.5</v>
      </c>
      <c r="Q472" s="4" t="str">
        <f t="shared" si="44"/>
        <v>Film</v>
      </c>
      <c r="R472" s="4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8.3" x14ac:dyDescent="0.4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42"/>
        <v>0.11892727272727273</v>
      </c>
      <c r="P473" s="8">
        <f t="shared" si="43"/>
        <v>38.476470588235294</v>
      </c>
      <c r="Q473" s="4" t="str">
        <f t="shared" si="44"/>
        <v>Film</v>
      </c>
      <c r="R473" s="4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75" x14ac:dyDescent="0.4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42"/>
        <v>0.17624999999999999</v>
      </c>
      <c r="P474" s="8">
        <f t="shared" si="43"/>
        <v>28.2</v>
      </c>
      <c r="Q474" s="4" t="str">
        <f t="shared" si="44"/>
        <v>Film</v>
      </c>
      <c r="R474" s="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75" x14ac:dyDescent="0.4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42"/>
        <v>2.87E-2</v>
      </c>
      <c r="P475" s="8">
        <f t="shared" si="43"/>
        <v>61.5</v>
      </c>
      <c r="Q475" s="4" t="str">
        <f t="shared" si="44"/>
        <v>Film</v>
      </c>
      <c r="R475" s="4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75" x14ac:dyDescent="0.4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42"/>
        <v>3.0303030303030303E-4</v>
      </c>
      <c r="P476" s="8">
        <f t="shared" si="43"/>
        <v>1</v>
      </c>
      <c r="Q476" s="4" t="str">
        <f t="shared" si="44"/>
        <v>Film</v>
      </c>
      <c r="R476" s="4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8.3" x14ac:dyDescent="0.4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42"/>
        <v>0</v>
      </c>
      <c r="P477" s="8" t="str">
        <f t="shared" si="43"/>
        <v>0</v>
      </c>
      <c r="Q477" s="4" t="str">
        <f t="shared" si="44"/>
        <v>Film</v>
      </c>
      <c r="R477" s="4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9.15" x14ac:dyDescent="0.4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42"/>
        <v>2.2302681818181819E-2</v>
      </c>
      <c r="P478" s="8">
        <f t="shared" si="43"/>
        <v>39.569274193548388</v>
      </c>
      <c r="Q478" s="4" t="str">
        <f t="shared" si="44"/>
        <v>Film</v>
      </c>
      <c r="R478" s="4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8.3" x14ac:dyDescent="0.4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42"/>
        <v>0</v>
      </c>
      <c r="P479" s="8" t="str">
        <f t="shared" si="43"/>
        <v>0</v>
      </c>
      <c r="Q479" s="4" t="str">
        <f t="shared" si="44"/>
        <v>Film</v>
      </c>
      <c r="R479" s="4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75" x14ac:dyDescent="0.4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42"/>
        <v>0</v>
      </c>
      <c r="P480" s="8" t="str">
        <f t="shared" si="43"/>
        <v>0</v>
      </c>
      <c r="Q480" s="4" t="str">
        <f t="shared" si="44"/>
        <v>Film</v>
      </c>
      <c r="R480" s="4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75" x14ac:dyDescent="0.4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42"/>
        <v>0.3256</v>
      </c>
      <c r="P481" s="8">
        <f t="shared" si="43"/>
        <v>88.8</v>
      </c>
      <c r="Q481" s="4" t="str">
        <f t="shared" si="44"/>
        <v>Film</v>
      </c>
      <c r="R481" s="4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75" x14ac:dyDescent="0.4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42"/>
        <v>0.19409999999999999</v>
      </c>
      <c r="P482" s="8">
        <f t="shared" si="43"/>
        <v>55.457142857142856</v>
      </c>
      <c r="Q482" s="4" t="str">
        <f t="shared" si="44"/>
        <v>Film</v>
      </c>
      <c r="R482" s="4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75" x14ac:dyDescent="0.4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42"/>
        <v>6.0999999999999999E-2</v>
      </c>
      <c r="P483" s="8">
        <f t="shared" si="43"/>
        <v>87.142857142857139</v>
      </c>
      <c r="Q483" s="4" t="str">
        <f t="shared" si="44"/>
        <v>Film</v>
      </c>
      <c r="R483" s="4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75" x14ac:dyDescent="0.4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42"/>
        <v>1E-3</v>
      </c>
      <c r="P484" s="8">
        <f t="shared" si="43"/>
        <v>10</v>
      </c>
      <c r="Q484" s="4" t="str">
        <f t="shared" si="44"/>
        <v>Film</v>
      </c>
      <c r="R484" s="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8.3" x14ac:dyDescent="0.4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42"/>
        <v>0.502</v>
      </c>
      <c r="P485" s="8">
        <f t="shared" si="43"/>
        <v>51.224489795918366</v>
      </c>
      <c r="Q485" s="4" t="str">
        <f t="shared" si="44"/>
        <v>Film</v>
      </c>
      <c r="R485" s="4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8.3" x14ac:dyDescent="0.4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42"/>
        <v>1.8625E-3</v>
      </c>
      <c r="P486" s="8">
        <f t="shared" si="43"/>
        <v>13.545454545454545</v>
      </c>
      <c r="Q486" s="4" t="str">
        <f t="shared" si="44"/>
        <v>Film</v>
      </c>
      <c r="R486" s="4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75" x14ac:dyDescent="0.4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42"/>
        <v>0.21906971229845085</v>
      </c>
      <c r="P487" s="8">
        <f t="shared" si="43"/>
        <v>66.520080000000007</v>
      </c>
      <c r="Q487" s="4" t="str">
        <f t="shared" si="44"/>
        <v>Film</v>
      </c>
      <c r="R487" s="4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75" x14ac:dyDescent="0.4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42"/>
        <v>9.0909090909090904E-5</v>
      </c>
      <c r="P488" s="8">
        <f t="shared" si="43"/>
        <v>50</v>
      </c>
      <c r="Q488" s="4" t="str">
        <f t="shared" si="44"/>
        <v>Film</v>
      </c>
      <c r="R488" s="4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75" x14ac:dyDescent="0.4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42"/>
        <v>0</v>
      </c>
      <c r="P489" s="8" t="str">
        <f t="shared" si="43"/>
        <v>0</v>
      </c>
      <c r="Q489" s="4" t="str">
        <f t="shared" si="44"/>
        <v>Film</v>
      </c>
      <c r="R489" s="4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75" x14ac:dyDescent="0.4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42"/>
        <v>0</v>
      </c>
      <c r="P490" s="8" t="str">
        <f t="shared" si="43"/>
        <v>0</v>
      </c>
      <c r="Q490" s="4" t="str">
        <f t="shared" si="44"/>
        <v>Film</v>
      </c>
      <c r="R490" s="4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75" x14ac:dyDescent="0.4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42"/>
        <v>2.8667813379201833E-3</v>
      </c>
      <c r="P491" s="8">
        <f t="shared" si="43"/>
        <v>71.666666666666671</v>
      </c>
      <c r="Q491" s="4" t="str">
        <f t="shared" si="44"/>
        <v>Film</v>
      </c>
      <c r="R491" s="4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4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42"/>
        <v>0</v>
      </c>
      <c r="P492" s="8" t="str">
        <f t="shared" si="43"/>
        <v>0</v>
      </c>
      <c r="Q492" s="4" t="str">
        <f t="shared" si="44"/>
        <v>Film</v>
      </c>
      <c r="R492" s="4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75" x14ac:dyDescent="0.4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42"/>
        <v>0</v>
      </c>
      <c r="P493" s="8" t="str">
        <f t="shared" si="43"/>
        <v>0</v>
      </c>
      <c r="Q493" s="4" t="str">
        <f t="shared" si="44"/>
        <v>Film</v>
      </c>
      <c r="R493" s="4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75" x14ac:dyDescent="0.4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42"/>
        <v>0</v>
      </c>
      <c r="P494" s="8" t="str">
        <f t="shared" si="43"/>
        <v>0</v>
      </c>
      <c r="Q494" s="4" t="str">
        <f t="shared" si="44"/>
        <v>Film</v>
      </c>
      <c r="R494" s="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75" x14ac:dyDescent="0.4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42"/>
        <v>0</v>
      </c>
      <c r="P495" s="8" t="str">
        <f t="shared" si="43"/>
        <v>0</v>
      </c>
      <c r="Q495" s="4" t="str">
        <f t="shared" si="44"/>
        <v>Film</v>
      </c>
      <c r="R495" s="4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75" x14ac:dyDescent="0.4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42"/>
        <v>1.5499999999999999E-3</v>
      </c>
      <c r="P496" s="8">
        <f t="shared" si="43"/>
        <v>10.333333333333334</v>
      </c>
      <c r="Q496" s="4" t="str">
        <f t="shared" si="44"/>
        <v>Film</v>
      </c>
      <c r="R496" s="4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75" x14ac:dyDescent="0.4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42"/>
        <v>0</v>
      </c>
      <c r="P497" s="8" t="str">
        <f t="shared" si="43"/>
        <v>0</v>
      </c>
      <c r="Q497" s="4" t="str">
        <f t="shared" si="44"/>
        <v>Film</v>
      </c>
      <c r="R497" s="4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9.15" x14ac:dyDescent="0.4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42"/>
        <v>1.6666666666666667E-5</v>
      </c>
      <c r="P498" s="8">
        <f t="shared" si="43"/>
        <v>1</v>
      </c>
      <c r="Q498" s="4" t="str">
        <f t="shared" si="44"/>
        <v>Film</v>
      </c>
      <c r="R498" s="4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4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42"/>
        <v>6.6964285714285711E-3</v>
      </c>
      <c r="P499" s="8">
        <f t="shared" si="43"/>
        <v>10</v>
      </c>
      <c r="Q499" s="4" t="str">
        <f t="shared" si="44"/>
        <v>Film</v>
      </c>
      <c r="R499" s="4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75" x14ac:dyDescent="0.4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42"/>
        <v>4.5985132395404561E-2</v>
      </c>
      <c r="P500" s="8">
        <f t="shared" si="43"/>
        <v>136.09090909090909</v>
      </c>
      <c r="Q500" s="4" t="str">
        <f t="shared" si="44"/>
        <v>Film</v>
      </c>
      <c r="R500" s="4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8.3" x14ac:dyDescent="0.4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42"/>
        <v>9.5500000000000002E-2</v>
      </c>
      <c r="P501" s="8">
        <f t="shared" si="43"/>
        <v>73.461538461538467</v>
      </c>
      <c r="Q501" s="4" t="str">
        <f t="shared" si="44"/>
        <v>Film</v>
      </c>
      <c r="R501" s="4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8.3" x14ac:dyDescent="0.4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42"/>
        <v>3.307692307692308E-2</v>
      </c>
      <c r="P502" s="8">
        <f t="shared" si="43"/>
        <v>53.75</v>
      </c>
      <c r="Q502" s="4" t="str">
        <f t="shared" si="44"/>
        <v>Film</v>
      </c>
      <c r="R502" s="4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75" x14ac:dyDescent="0.4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42"/>
        <v>0</v>
      </c>
      <c r="P503" s="8" t="str">
        <f t="shared" si="43"/>
        <v>0</v>
      </c>
      <c r="Q503" s="4" t="str">
        <f t="shared" si="44"/>
        <v>Film</v>
      </c>
      <c r="R503" s="4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8.3" x14ac:dyDescent="0.4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42"/>
        <v>1.15E-2</v>
      </c>
      <c r="P504" s="8">
        <f t="shared" si="43"/>
        <v>57.5</v>
      </c>
      <c r="Q504" s="4" t="str">
        <f t="shared" si="44"/>
        <v>Film</v>
      </c>
      <c r="R504" s="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75" x14ac:dyDescent="0.4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42"/>
        <v>1.7538461538461537E-2</v>
      </c>
      <c r="P505" s="8">
        <f t="shared" si="43"/>
        <v>12.666666666666666</v>
      </c>
      <c r="Q505" s="4" t="str">
        <f t="shared" si="44"/>
        <v>Film</v>
      </c>
      <c r="R505" s="4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75" x14ac:dyDescent="0.4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42"/>
        <v>1.3673469387755101E-2</v>
      </c>
      <c r="P506" s="8">
        <f t="shared" si="43"/>
        <v>67</v>
      </c>
      <c r="Q506" s="4" t="str">
        <f t="shared" si="44"/>
        <v>Film</v>
      </c>
      <c r="R506" s="4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75" x14ac:dyDescent="0.4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42"/>
        <v>4.3333333333333331E-3</v>
      </c>
      <c r="P507" s="8">
        <f t="shared" si="43"/>
        <v>3.7142857142857144</v>
      </c>
      <c r="Q507" s="4" t="str">
        <f t="shared" si="44"/>
        <v>Film</v>
      </c>
      <c r="R507" s="4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75" x14ac:dyDescent="0.4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42"/>
        <v>1.25E-3</v>
      </c>
      <c r="P508" s="8">
        <f t="shared" si="43"/>
        <v>250</v>
      </c>
      <c r="Q508" s="4" t="str">
        <f t="shared" si="44"/>
        <v>Film</v>
      </c>
      <c r="R508" s="4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75" x14ac:dyDescent="0.4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42"/>
        <v>3.2000000000000001E-2</v>
      </c>
      <c r="P509" s="8">
        <f t="shared" si="43"/>
        <v>64</v>
      </c>
      <c r="Q509" s="4" t="str">
        <f t="shared" si="44"/>
        <v>Film</v>
      </c>
      <c r="R509" s="4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8.3" x14ac:dyDescent="0.4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42"/>
        <v>8.0000000000000002E-3</v>
      </c>
      <c r="P510" s="8">
        <f t="shared" si="43"/>
        <v>133.33333333333334</v>
      </c>
      <c r="Q510" s="4" t="str">
        <f t="shared" si="44"/>
        <v>Film</v>
      </c>
      <c r="R510" s="4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75" x14ac:dyDescent="0.4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42"/>
        <v>2E-3</v>
      </c>
      <c r="P511" s="8">
        <f t="shared" si="43"/>
        <v>10</v>
      </c>
      <c r="Q511" s="4" t="str">
        <f t="shared" si="44"/>
        <v>Film</v>
      </c>
      <c r="R511" s="4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75" x14ac:dyDescent="0.4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42"/>
        <v>0</v>
      </c>
      <c r="P512" s="8" t="str">
        <f t="shared" si="43"/>
        <v>0</v>
      </c>
      <c r="Q512" s="4" t="str">
        <f t="shared" si="44"/>
        <v>Film</v>
      </c>
      <c r="R512" s="4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75" x14ac:dyDescent="0.4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42"/>
        <v>0.03</v>
      </c>
      <c r="P513" s="8">
        <f t="shared" si="43"/>
        <v>30</v>
      </c>
      <c r="Q513" s="4" t="str">
        <f t="shared" si="44"/>
        <v>Film</v>
      </c>
      <c r="R513" s="4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75" x14ac:dyDescent="0.4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si="42"/>
        <v>1.3749999999999999E-3</v>
      </c>
      <c r="P514" s="8">
        <f t="shared" si="43"/>
        <v>5.5</v>
      </c>
      <c r="Q514" s="4" t="str">
        <f t="shared" si="44"/>
        <v>Film</v>
      </c>
      <c r="R514" s="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9.15" x14ac:dyDescent="0.4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ref="O515:O578" si="48">E515/D515</f>
        <v>0.13924</v>
      </c>
      <c r="P515" s="8">
        <f t="shared" ref="P515:P578" si="49">IF(E515=0,"0",E515/L515)</f>
        <v>102.38235294117646</v>
      </c>
      <c r="Q515" s="4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4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75" x14ac:dyDescent="0.4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48"/>
        <v>3.3333333333333333E-2</v>
      </c>
      <c r="P516" s="8">
        <f t="shared" si="49"/>
        <v>16.666666666666668</v>
      </c>
      <c r="Q516" s="4" t="str">
        <f t="shared" si="50"/>
        <v>Film</v>
      </c>
      <c r="R516" s="4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75" x14ac:dyDescent="0.4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48"/>
        <v>0.25413402061855672</v>
      </c>
      <c r="P517" s="8">
        <f t="shared" si="49"/>
        <v>725.02941176470586</v>
      </c>
      <c r="Q517" s="4" t="str">
        <f t="shared" si="50"/>
        <v>Film</v>
      </c>
      <c r="R517" s="4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9.15" x14ac:dyDescent="0.4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48"/>
        <v>0</v>
      </c>
      <c r="P518" s="8" t="str">
        <f t="shared" si="49"/>
        <v>0</v>
      </c>
      <c r="Q518" s="4" t="str">
        <f t="shared" si="50"/>
        <v>Film</v>
      </c>
      <c r="R518" s="4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75" x14ac:dyDescent="0.4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48"/>
        <v>1.3666666666666667E-2</v>
      </c>
      <c r="P519" s="8">
        <f t="shared" si="49"/>
        <v>68.333333333333329</v>
      </c>
      <c r="Q519" s="4" t="str">
        <f t="shared" si="50"/>
        <v>Film</v>
      </c>
      <c r="R519" s="4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58.3" x14ac:dyDescent="0.4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48"/>
        <v>0</v>
      </c>
      <c r="P520" s="8" t="str">
        <f t="shared" si="49"/>
        <v>0</v>
      </c>
      <c r="Q520" s="4" t="str">
        <f t="shared" si="50"/>
        <v>Film</v>
      </c>
      <c r="R520" s="4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75" x14ac:dyDescent="0.4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48"/>
        <v>0.22881426547787684</v>
      </c>
      <c r="P521" s="8">
        <f t="shared" si="49"/>
        <v>39.228571428571428</v>
      </c>
      <c r="Q521" s="4" t="str">
        <f t="shared" si="50"/>
        <v>Film</v>
      </c>
      <c r="R521" s="4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75" x14ac:dyDescent="0.4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48"/>
        <v>1.0209999999999999</v>
      </c>
      <c r="P522" s="8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75" x14ac:dyDescent="0.4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48"/>
        <v>1.0464</v>
      </c>
      <c r="P523" s="8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75" x14ac:dyDescent="0.4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48"/>
        <v>1.1466666666666667</v>
      </c>
      <c r="P524" s="8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75" x14ac:dyDescent="0.4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48"/>
        <v>1.206</v>
      </c>
      <c r="P525" s="8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75" x14ac:dyDescent="0.4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48"/>
        <v>1.0867285714285715</v>
      </c>
      <c r="P526" s="8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8.3" x14ac:dyDescent="0.4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48"/>
        <v>1</v>
      </c>
      <c r="P527" s="8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75" x14ac:dyDescent="0.4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48"/>
        <v>1.1399999999999999</v>
      </c>
      <c r="P528" s="8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8.3" x14ac:dyDescent="0.4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48"/>
        <v>1.0085</v>
      </c>
      <c r="P529" s="8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9.15" x14ac:dyDescent="0.4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48"/>
        <v>1.1565217391304348</v>
      </c>
      <c r="P530" s="8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75" x14ac:dyDescent="0.4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48"/>
        <v>1.3041666666666667</v>
      </c>
      <c r="P531" s="8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75" x14ac:dyDescent="0.4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48"/>
        <v>1.0778267254038179</v>
      </c>
      <c r="P532" s="8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75" x14ac:dyDescent="0.4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48"/>
        <v>1</v>
      </c>
      <c r="P533" s="8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75" x14ac:dyDescent="0.4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48"/>
        <v>1.2324999999999999</v>
      </c>
      <c r="P534" s="8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75" x14ac:dyDescent="0.4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48"/>
        <v>1.002</v>
      </c>
      <c r="P535" s="8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75" x14ac:dyDescent="0.4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48"/>
        <v>1.0466666666666666</v>
      </c>
      <c r="P536" s="8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75" x14ac:dyDescent="0.4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48"/>
        <v>1.0249999999999999</v>
      </c>
      <c r="P537" s="8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8.3" x14ac:dyDescent="0.4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48"/>
        <v>1.1825757575757576</v>
      </c>
      <c r="P538" s="8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75" x14ac:dyDescent="0.4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48"/>
        <v>1.2050000000000001</v>
      </c>
      <c r="P539" s="8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75" x14ac:dyDescent="0.4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48"/>
        <v>3.0242</v>
      </c>
      <c r="P540" s="8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75" x14ac:dyDescent="0.4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48"/>
        <v>1.00644</v>
      </c>
      <c r="P541" s="8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8.3" x14ac:dyDescent="0.4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48"/>
        <v>6.666666666666667E-5</v>
      </c>
      <c r="P542" s="8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75" x14ac:dyDescent="0.4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48"/>
        <v>5.5555555555555558E-3</v>
      </c>
      <c r="P543" s="8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75" x14ac:dyDescent="0.4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48"/>
        <v>3.9999999999999998E-6</v>
      </c>
      <c r="P544" s="8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75" x14ac:dyDescent="0.4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48"/>
        <v>3.1818181818181819E-3</v>
      </c>
      <c r="P545" s="8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75" x14ac:dyDescent="0.4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48"/>
        <v>1.2E-2</v>
      </c>
      <c r="P546" s="8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75" x14ac:dyDescent="0.4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48"/>
        <v>0.27383999999999997</v>
      </c>
      <c r="P547" s="8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75" x14ac:dyDescent="0.4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48"/>
        <v>8.6666666666666663E-4</v>
      </c>
      <c r="P548" s="8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8.3" x14ac:dyDescent="0.4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48"/>
        <v>0</v>
      </c>
      <c r="P549" s="8" t="str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75" x14ac:dyDescent="0.4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48"/>
        <v>8.9999999999999998E-4</v>
      </c>
      <c r="P550" s="8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8.3" x14ac:dyDescent="0.4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48"/>
        <v>2.7199999999999998E-2</v>
      </c>
      <c r="P551" s="8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75" x14ac:dyDescent="0.4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48"/>
        <v>7.0000000000000001E-3</v>
      </c>
      <c r="P552" s="8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75" x14ac:dyDescent="0.4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48"/>
        <v>5.0413333333333331E-2</v>
      </c>
      <c r="P553" s="8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75" x14ac:dyDescent="0.4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48"/>
        <v>0</v>
      </c>
      <c r="P554" s="8" t="str">
        <f t="shared" si="49"/>
        <v>0</v>
      </c>
      <c r="Q554" s="4" t="str">
        <f t="shared" si="50"/>
        <v>Technology</v>
      </c>
      <c r="R554" s="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75" x14ac:dyDescent="0.4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48"/>
        <v>4.9199999999999999E-3</v>
      </c>
      <c r="P555" s="8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75" x14ac:dyDescent="0.4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48"/>
        <v>0.36589147286821705</v>
      </c>
      <c r="P556" s="8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75" x14ac:dyDescent="0.4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48"/>
        <v>0</v>
      </c>
      <c r="P557" s="8" t="str">
        <f t="shared" si="49"/>
        <v>0</v>
      </c>
      <c r="Q557" s="4" t="str">
        <f t="shared" si="50"/>
        <v>Technology</v>
      </c>
      <c r="R557" s="4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9.15" x14ac:dyDescent="0.4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48"/>
        <v>2.5000000000000001E-2</v>
      </c>
      <c r="P558" s="8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75" x14ac:dyDescent="0.4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48"/>
        <v>9.1066666666666674E-3</v>
      </c>
      <c r="P559" s="8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75" x14ac:dyDescent="0.4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48"/>
        <v>0</v>
      </c>
      <c r="P560" s="8" t="str">
        <f t="shared" si="49"/>
        <v>0</v>
      </c>
      <c r="Q560" s="4" t="str">
        <f t="shared" si="50"/>
        <v>Technology</v>
      </c>
      <c r="R560" s="4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58.3" x14ac:dyDescent="0.4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48"/>
        <v>2.0833333333333335E-4</v>
      </c>
      <c r="P561" s="8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75" x14ac:dyDescent="0.4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48"/>
        <v>1.2E-4</v>
      </c>
      <c r="P562" s="8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75" x14ac:dyDescent="0.4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48"/>
        <v>3.6666666666666666E-3</v>
      </c>
      <c r="P563" s="8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75" x14ac:dyDescent="0.4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48"/>
        <v>0</v>
      </c>
      <c r="P564" s="8" t="str">
        <f t="shared" si="49"/>
        <v>0</v>
      </c>
      <c r="Q564" s="4" t="str">
        <f t="shared" si="50"/>
        <v>Technology</v>
      </c>
      <c r="R564" s="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75" x14ac:dyDescent="0.4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48"/>
        <v>9.0666666666666662E-4</v>
      </c>
      <c r="P565" s="8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8.3" x14ac:dyDescent="0.4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48"/>
        <v>5.5555555555555558E-5</v>
      </c>
      <c r="P566" s="8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75" x14ac:dyDescent="0.4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48"/>
        <v>0</v>
      </c>
      <c r="P567" s="8" t="str">
        <f t="shared" si="49"/>
        <v>0</v>
      </c>
      <c r="Q567" s="4" t="str">
        <f t="shared" si="50"/>
        <v>Technology</v>
      </c>
      <c r="R567" s="4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75" x14ac:dyDescent="0.4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48"/>
        <v>2.0000000000000001E-4</v>
      </c>
      <c r="P568" s="8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75" x14ac:dyDescent="0.4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48"/>
        <v>0</v>
      </c>
      <c r="P569" s="8" t="str">
        <f t="shared" si="49"/>
        <v>0</v>
      </c>
      <c r="Q569" s="4" t="str">
        <f t="shared" si="50"/>
        <v>Technology</v>
      </c>
      <c r="R569" s="4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8.3" x14ac:dyDescent="0.4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48"/>
        <v>0.01</v>
      </c>
      <c r="P570" s="8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75" x14ac:dyDescent="0.4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48"/>
        <v>8.0000000000000002E-3</v>
      </c>
      <c r="P571" s="8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9.15" x14ac:dyDescent="0.4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48"/>
        <v>1.6705882352941177E-3</v>
      </c>
      <c r="P572" s="8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75" x14ac:dyDescent="0.4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48"/>
        <v>4.2399999999999998E-3</v>
      </c>
      <c r="P573" s="8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75" x14ac:dyDescent="0.4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48"/>
        <v>0</v>
      </c>
      <c r="P574" s="8" t="str">
        <f t="shared" si="49"/>
        <v>0</v>
      </c>
      <c r="Q574" s="4" t="str">
        <f t="shared" si="50"/>
        <v>Technology</v>
      </c>
      <c r="R574" s="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8.3" x14ac:dyDescent="0.4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48"/>
        <v>3.892538925389254E-3</v>
      </c>
      <c r="P575" s="8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75" x14ac:dyDescent="0.4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48"/>
        <v>7.1556350626118068E-3</v>
      </c>
      <c r="P576" s="8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8.3" x14ac:dyDescent="0.4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48"/>
        <v>4.3166666666666666E-3</v>
      </c>
      <c r="P577" s="8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75" x14ac:dyDescent="0.4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si="48"/>
        <v>1.2500000000000001E-5</v>
      </c>
      <c r="P578" s="8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75" x14ac:dyDescent="0.4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ref="O579:O642" si="54">E579/D579</f>
        <v>2E-3</v>
      </c>
      <c r="P579" s="8">
        <f t="shared" ref="P579:P642" si="55">IF(E579=0,"0",E579/L579)</f>
        <v>10</v>
      </c>
      <c r="Q579" s="4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4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9.15" x14ac:dyDescent="0.4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54"/>
        <v>1.12E-4</v>
      </c>
      <c r="P580" s="8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9.15" x14ac:dyDescent="0.4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54"/>
        <v>1.4583333333333334E-2</v>
      </c>
      <c r="P581" s="8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75" x14ac:dyDescent="0.4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54"/>
        <v>3.3333333333333332E-4</v>
      </c>
      <c r="P582" s="8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75" x14ac:dyDescent="0.4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54"/>
        <v>0</v>
      </c>
      <c r="P583" s="8" t="str">
        <f t="shared" si="55"/>
        <v>0</v>
      </c>
      <c r="Q583" s="4" t="str">
        <f t="shared" si="56"/>
        <v>Technology</v>
      </c>
      <c r="R583" s="4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75" x14ac:dyDescent="0.4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54"/>
        <v>0</v>
      </c>
      <c r="P584" s="8" t="str">
        <f t="shared" si="55"/>
        <v>0</v>
      </c>
      <c r="Q584" s="4" t="str">
        <f t="shared" si="56"/>
        <v>Technology</v>
      </c>
      <c r="R584" s="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75" x14ac:dyDescent="0.4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54"/>
        <v>1.1111111111111112E-4</v>
      </c>
      <c r="P585" s="8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75" x14ac:dyDescent="0.4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54"/>
        <v>0.01</v>
      </c>
      <c r="P586" s="8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75" x14ac:dyDescent="0.4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54"/>
        <v>0</v>
      </c>
      <c r="P587" s="8" t="str">
        <f t="shared" si="55"/>
        <v>0</v>
      </c>
      <c r="Q587" s="4" t="str">
        <f t="shared" si="56"/>
        <v>Technology</v>
      </c>
      <c r="R587" s="4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75" x14ac:dyDescent="0.4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54"/>
        <v>5.5999999999999999E-3</v>
      </c>
      <c r="P588" s="8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.900000000000006" x14ac:dyDescent="0.4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54"/>
        <v>9.0833333333333335E-2</v>
      </c>
      <c r="P589" s="8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75" x14ac:dyDescent="0.4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54"/>
        <v>3.3444444444444443E-2</v>
      </c>
      <c r="P590" s="8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4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54"/>
        <v>1.3333333333333334E-4</v>
      </c>
      <c r="P591" s="8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8.3" x14ac:dyDescent="0.4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54"/>
        <v>4.4600000000000001E-2</v>
      </c>
      <c r="P592" s="8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75" x14ac:dyDescent="0.4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54"/>
        <v>6.0999999999999997E-4</v>
      </c>
      <c r="P593" s="8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75" x14ac:dyDescent="0.4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54"/>
        <v>3.3333333333333333E-2</v>
      </c>
      <c r="P594" s="8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8.3" x14ac:dyDescent="0.4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54"/>
        <v>0.23</v>
      </c>
      <c r="P595" s="8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9.15" x14ac:dyDescent="0.4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54"/>
        <v>1.0399999999999999E-3</v>
      </c>
      <c r="P596" s="8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75" x14ac:dyDescent="0.4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54"/>
        <v>4.2599999999999999E-3</v>
      </c>
      <c r="P597" s="8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3.75" x14ac:dyDescent="0.4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54"/>
        <v>2.9999999999999997E-4</v>
      </c>
      <c r="P598" s="8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75" x14ac:dyDescent="0.4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54"/>
        <v>2.6666666666666666E-3</v>
      </c>
      <c r="P599" s="8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9.15" x14ac:dyDescent="0.4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54"/>
        <v>0.34</v>
      </c>
      <c r="P600" s="8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58.3" x14ac:dyDescent="0.4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54"/>
        <v>6.2E-4</v>
      </c>
      <c r="P601" s="8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9.15" x14ac:dyDescent="0.4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54"/>
        <v>0.02</v>
      </c>
      <c r="P602" s="8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75" x14ac:dyDescent="0.4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54"/>
        <v>1.4E-2</v>
      </c>
      <c r="P603" s="8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75" x14ac:dyDescent="0.4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54"/>
        <v>0</v>
      </c>
      <c r="P604" s="8" t="str">
        <f t="shared" si="55"/>
        <v>0</v>
      </c>
      <c r="Q604" s="4" t="str">
        <f t="shared" si="56"/>
        <v>Technology</v>
      </c>
      <c r="R604" s="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75" x14ac:dyDescent="0.4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54"/>
        <v>3.9334666666666664E-2</v>
      </c>
      <c r="P605" s="8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75" x14ac:dyDescent="0.4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54"/>
        <v>0</v>
      </c>
      <c r="P606" s="8" t="str">
        <f t="shared" si="55"/>
        <v>0</v>
      </c>
      <c r="Q606" s="4" t="str">
        <f t="shared" si="56"/>
        <v>Technology</v>
      </c>
      <c r="R606" s="4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9.15" x14ac:dyDescent="0.4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54"/>
        <v>2.6200000000000001E-2</v>
      </c>
      <c r="P607" s="8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8.3" x14ac:dyDescent="0.4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54"/>
        <v>2E-3</v>
      </c>
      <c r="P608" s="8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75" x14ac:dyDescent="0.4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54"/>
        <v>0</v>
      </c>
      <c r="P609" s="8" t="str">
        <f t="shared" si="55"/>
        <v>0</v>
      </c>
      <c r="Q609" s="4" t="str">
        <f t="shared" si="56"/>
        <v>Technology</v>
      </c>
      <c r="R609" s="4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75" x14ac:dyDescent="0.4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54"/>
        <v>9.7400000000000004E-3</v>
      </c>
      <c r="P610" s="8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75" x14ac:dyDescent="0.4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54"/>
        <v>6.41025641025641E-3</v>
      </c>
      <c r="P611" s="8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75" x14ac:dyDescent="0.4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54"/>
        <v>0</v>
      </c>
      <c r="P612" s="8" t="str">
        <f t="shared" si="55"/>
        <v>0</v>
      </c>
      <c r="Q612" s="4" t="str">
        <f t="shared" si="56"/>
        <v>Technology</v>
      </c>
      <c r="R612" s="4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75" x14ac:dyDescent="0.4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54"/>
        <v>0</v>
      </c>
      <c r="P613" s="8" t="str">
        <f t="shared" si="55"/>
        <v>0</v>
      </c>
      <c r="Q613" s="4" t="str">
        <f t="shared" si="56"/>
        <v>Technology</v>
      </c>
      <c r="R613" s="4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9.15" x14ac:dyDescent="0.4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54"/>
        <v>0</v>
      </c>
      <c r="P614" s="8" t="str">
        <f t="shared" si="55"/>
        <v>0</v>
      </c>
      <c r="Q614" s="4" t="str">
        <f t="shared" si="56"/>
        <v>Technology</v>
      </c>
      <c r="R614" s="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75" x14ac:dyDescent="0.4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54"/>
        <v>0.21363333333333334</v>
      </c>
      <c r="P615" s="8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75" x14ac:dyDescent="0.4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54"/>
        <v>0</v>
      </c>
      <c r="P616" s="8" t="str">
        <f t="shared" si="55"/>
        <v>0</v>
      </c>
      <c r="Q616" s="4" t="str">
        <f t="shared" si="56"/>
        <v>Technology</v>
      </c>
      <c r="R616" s="4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75" x14ac:dyDescent="0.4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54"/>
        <v>0</v>
      </c>
      <c r="P617" s="8" t="str">
        <f t="shared" si="55"/>
        <v>0</v>
      </c>
      <c r="Q617" s="4" t="str">
        <f t="shared" si="56"/>
        <v>Technology</v>
      </c>
      <c r="R617" s="4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75" x14ac:dyDescent="0.4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54"/>
        <v>0</v>
      </c>
      <c r="P618" s="8" t="str">
        <f t="shared" si="55"/>
        <v>0</v>
      </c>
      <c r="Q618" s="4" t="str">
        <f t="shared" si="56"/>
        <v>Technology</v>
      </c>
      <c r="R618" s="4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8.3" x14ac:dyDescent="0.4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54"/>
        <v>0.03</v>
      </c>
      <c r="P619" s="8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75" x14ac:dyDescent="0.4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54"/>
        <v>0</v>
      </c>
      <c r="P620" s="8" t="str">
        <f t="shared" si="55"/>
        <v>0</v>
      </c>
      <c r="Q620" s="4" t="str">
        <f t="shared" si="56"/>
        <v>Technology</v>
      </c>
      <c r="R620" s="4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9.15" x14ac:dyDescent="0.4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54"/>
        <v>3.9999999999999998E-7</v>
      </c>
      <c r="P621" s="8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75" x14ac:dyDescent="0.4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54"/>
        <v>0.01</v>
      </c>
      <c r="P622" s="8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75" x14ac:dyDescent="0.4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54"/>
        <v>1.044E-2</v>
      </c>
      <c r="P623" s="8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75" x14ac:dyDescent="0.4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54"/>
        <v>5.6833333333333333E-2</v>
      </c>
      <c r="P624" s="8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8.3" x14ac:dyDescent="0.4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54"/>
        <v>0</v>
      </c>
      <c r="P625" s="8" t="str">
        <f t="shared" si="55"/>
        <v>0</v>
      </c>
      <c r="Q625" s="4" t="str">
        <f t="shared" si="56"/>
        <v>Technology</v>
      </c>
      <c r="R625" s="4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75" x14ac:dyDescent="0.4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54"/>
        <v>0</v>
      </c>
      <c r="P626" s="8" t="str">
        <f t="shared" si="55"/>
        <v>0</v>
      </c>
      <c r="Q626" s="4" t="str">
        <f t="shared" si="56"/>
        <v>Technology</v>
      </c>
      <c r="R626" s="4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75" x14ac:dyDescent="0.4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54"/>
        <v>0</v>
      </c>
      <c r="P627" s="8" t="str">
        <f t="shared" si="55"/>
        <v>0</v>
      </c>
      <c r="Q627" s="4" t="str">
        <f t="shared" si="56"/>
        <v>Technology</v>
      </c>
      <c r="R627" s="4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75" x14ac:dyDescent="0.4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54"/>
        <v>0.17380000000000001</v>
      </c>
      <c r="P628" s="8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75" x14ac:dyDescent="0.4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54"/>
        <v>2.0000000000000001E-4</v>
      </c>
      <c r="P629" s="8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75" x14ac:dyDescent="0.4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54"/>
        <v>0</v>
      </c>
      <c r="P630" s="8" t="str">
        <f t="shared" si="55"/>
        <v>0</v>
      </c>
      <c r="Q630" s="4" t="str">
        <f t="shared" si="56"/>
        <v>Technology</v>
      </c>
      <c r="R630" s="4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75" x14ac:dyDescent="0.4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54"/>
        <v>1.75E-3</v>
      </c>
      <c r="P631" s="8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8.3" x14ac:dyDescent="0.4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54"/>
        <v>8.3340278356529708E-4</v>
      </c>
      <c r="P632" s="8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9.15" x14ac:dyDescent="0.4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54"/>
        <v>1.38E-2</v>
      </c>
      <c r="P633" s="8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3.75" x14ac:dyDescent="0.4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54"/>
        <v>0</v>
      </c>
      <c r="P634" s="8" t="str">
        <f t="shared" si="55"/>
        <v>0</v>
      </c>
      <c r="Q634" s="4" t="str">
        <f t="shared" si="56"/>
        <v>Technology</v>
      </c>
      <c r="R634" s="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75" x14ac:dyDescent="0.4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54"/>
        <v>0.1245</v>
      </c>
      <c r="P635" s="8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9.15" x14ac:dyDescent="0.4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54"/>
        <v>2.0000000000000001E-4</v>
      </c>
      <c r="P636" s="8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9.15" x14ac:dyDescent="0.4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54"/>
        <v>8.0000000000000007E-5</v>
      </c>
      <c r="P637" s="8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75" x14ac:dyDescent="0.4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54"/>
        <v>2E-3</v>
      </c>
      <c r="P638" s="8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75" x14ac:dyDescent="0.4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54"/>
        <v>0</v>
      </c>
      <c r="P639" s="8" t="str">
        <f t="shared" si="55"/>
        <v>0</v>
      </c>
      <c r="Q639" s="4" t="str">
        <f t="shared" si="56"/>
        <v>Technology</v>
      </c>
      <c r="R639" s="4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4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54"/>
        <v>9.0000000000000006E-5</v>
      </c>
      <c r="P640" s="8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9.15" x14ac:dyDescent="0.4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54"/>
        <v>9.9999999999999995E-7</v>
      </c>
      <c r="P641" s="8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75" x14ac:dyDescent="0.4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si="54"/>
        <v>1.4428571428571428</v>
      </c>
      <c r="P642" s="8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75" x14ac:dyDescent="0.4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ref="O643:O706" si="60">E643/D643</f>
        <v>1.1916249999999999</v>
      </c>
      <c r="P643" s="8">
        <f t="shared" ref="P643:P706" si="61">IF(E643=0,"0",E643/L643)</f>
        <v>151.31746031746033</v>
      </c>
      <c r="Q643" s="4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4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75" x14ac:dyDescent="0.4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60"/>
        <v>14.604850000000001</v>
      </c>
      <c r="P644" s="8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75" x14ac:dyDescent="0.4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60"/>
        <v>1.0580799999999999</v>
      </c>
      <c r="P645" s="8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75" x14ac:dyDescent="0.4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60"/>
        <v>3.0011791999999997</v>
      </c>
      <c r="P646" s="8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9.15" x14ac:dyDescent="0.4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60"/>
        <v>2.7869999999999999</v>
      </c>
      <c r="P647" s="8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75" x14ac:dyDescent="0.4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60"/>
        <v>1.3187625000000001</v>
      </c>
      <c r="P648" s="8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75" x14ac:dyDescent="0.4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60"/>
        <v>1.0705</v>
      </c>
      <c r="P649" s="8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9.15" x14ac:dyDescent="0.4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60"/>
        <v>1.2682285714285715</v>
      </c>
      <c r="P650" s="8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75" x14ac:dyDescent="0.4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60"/>
        <v>1.3996</v>
      </c>
      <c r="P651" s="8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75" x14ac:dyDescent="0.4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60"/>
        <v>1.1240000000000001</v>
      </c>
      <c r="P652" s="8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75" x14ac:dyDescent="0.4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60"/>
        <v>1.00528</v>
      </c>
      <c r="P653" s="8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8.3" x14ac:dyDescent="0.4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60"/>
        <v>1.0046666666666666</v>
      </c>
      <c r="P654" s="8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8.3" x14ac:dyDescent="0.4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60"/>
        <v>1.4144600000000001</v>
      </c>
      <c r="P655" s="8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75" x14ac:dyDescent="0.4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60"/>
        <v>2.6729166666666666</v>
      </c>
      <c r="P656" s="8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75" x14ac:dyDescent="0.4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60"/>
        <v>1.4688749999999999</v>
      </c>
      <c r="P657" s="8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75" x14ac:dyDescent="0.4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60"/>
        <v>2.1356000000000002</v>
      </c>
      <c r="P658" s="8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75" x14ac:dyDescent="0.4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60"/>
        <v>1.2569999999999999</v>
      </c>
      <c r="P659" s="8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75" x14ac:dyDescent="0.4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60"/>
        <v>1.0446206037108834</v>
      </c>
      <c r="P660" s="8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4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60"/>
        <v>1.0056666666666667</v>
      </c>
      <c r="P661" s="8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75" x14ac:dyDescent="0.4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60"/>
        <v>3.058E-2</v>
      </c>
      <c r="P662" s="8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75" x14ac:dyDescent="0.4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60"/>
        <v>9.4999999999999998E-3</v>
      </c>
      <c r="P663" s="8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75" x14ac:dyDescent="0.4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60"/>
        <v>4.0000000000000001E-3</v>
      </c>
      <c r="P664" s="8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75" x14ac:dyDescent="0.4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60"/>
        <v>3.5000000000000001E-3</v>
      </c>
      <c r="P665" s="8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75" x14ac:dyDescent="0.4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60"/>
        <v>7.5333333333333335E-2</v>
      </c>
      <c r="P666" s="8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58.3" x14ac:dyDescent="0.4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60"/>
        <v>0.18640000000000001</v>
      </c>
      <c r="P667" s="8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75" x14ac:dyDescent="0.4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60"/>
        <v>4.0000000000000003E-5</v>
      </c>
      <c r="P668" s="8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58.3" x14ac:dyDescent="0.4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60"/>
        <v>0.1002</v>
      </c>
      <c r="P669" s="8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75" x14ac:dyDescent="0.4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60"/>
        <v>4.5600000000000002E-2</v>
      </c>
      <c r="P670" s="8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8.3" x14ac:dyDescent="0.4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60"/>
        <v>0.21507499999999999</v>
      </c>
      <c r="P671" s="8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8.3" x14ac:dyDescent="0.4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60"/>
        <v>0.29276666666666668</v>
      </c>
      <c r="P672" s="8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8.3" x14ac:dyDescent="0.4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60"/>
        <v>0.39426666666666665</v>
      </c>
      <c r="P673" s="8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75" x14ac:dyDescent="0.4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60"/>
        <v>0.21628</v>
      </c>
      <c r="P674" s="8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8.3" x14ac:dyDescent="0.4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60"/>
        <v>2.0500000000000002E-3</v>
      </c>
      <c r="P675" s="8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9.15" x14ac:dyDescent="0.4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60"/>
        <v>2.9999999999999997E-4</v>
      </c>
      <c r="P676" s="8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75" x14ac:dyDescent="0.4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60"/>
        <v>0.14849999999999999</v>
      </c>
      <c r="P677" s="8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8.3" x14ac:dyDescent="0.4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60"/>
        <v>1.4710000000000001E-2</v>
      </c>
      <c r="P678" s="8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8.3" x14ac:dyDescent="0.4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60"/>
        <v>0.25584000000000001</v>
      </c>
      <c r="P679" s="8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75" x14ac:dyDescent="0.4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60"/>
        <v>3.8206896551724136E-2</v>
      </c>
      <c r="P680" s="8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75" x14ac:dyDescent="0.4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60"/>
        <v>0.15485964912280703</v>
      </c>
      <c r="P681" s="8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58.3" x14ac:dyDescent="0.4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60"/>
        <v>0.25912000000000002</v>
      </c>
      <c r="P682" s="8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75" x14ac:dyDescent="0.4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60"/>
        <v>4.0000000000000002E-4</v>
      </c>
      <c r="P683" s="8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75" x14ac:dyDescent="0.4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60"/>
        <v>1.06E-3</v>
      </c>
      <c r="P684" s="8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75" x14ac:dyDescent="0.4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60"/>
        <v>8.5142857142857138E-3</v>
      </c>
      <c r="P685" s="8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9.15" x14ac:dyDescent="0.4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60"/>
        <v>7.4837500000000001E-2</v>
      </c>
      <c r="P686" s="8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75" x14ac:dyDescent="0.4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60"/>
        <v>0.27650000000000002</v>
      </c>
      <c r="P687" s="8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8.3" x14ac:dyDescent="0.4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60"/>
        <v>0</v>
      </c>
      <c r="P688" s="8" t="str">
        <f t="shared" si="61"/>
        <v>0</v>
      </c>
      <c r="Q688" s="4" t="str">
        <f t="shared" si="62"/>
        <v>Technology</v>
      </c>
      <c r="R688" s="4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75" x14ac:dyDescent="0.4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60"/>
        <v>3.5499999999999997E-2</v>
      </c>
      <c r="P689" s="8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75" x14ac:dyDescent="0.4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60"/>
        <v>0.72989999999999999</v>
      </c>
      <c r="P690" s="8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75" x14ac:dyDescent="0.4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60"/>
        <v>0.57648750000000004</v>
      </c>
      <c r="P691" s="8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9.15" x14ac:dyDescent="0.4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60"/>
        <v>0.1234</v>
      </c>
      <c r="P692" s="8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75" x14ac:dyDescent="0.4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60"/>
        <v>5.1999999999999998E-3</v>
      </c>
      <c r="P693" s="8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75" x14ac:dyDescent="0.4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60"/>
        <v>6.5299999999999997E-2</v>
      </c>
      <c r="P694" s="8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75" x14ac:dyDescent="0.4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60"/>
        <v>0.35338000000000003</v>
      </c>
      <c r="P695" s="8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75" x14ac:dyDescent="0.4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60"/>
        <v>3.933333333333333E-3</v>
      </c>
      <c r="P696" s="8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8.3" x14ac:dyDescent="0.4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60"/>
        <v>1.06E-2</v>
      </c>
      <c r="P697" s="8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9.15" x14ac:dyDescent="0.4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60"/>
        <v>5.7142857142857145E-6</v>
      </c>
      <c r="P698" s="8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75" x14ac:dyDescent="0.4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60"/>
        <v>0.46379999999999999</v>
      </c>
      <c r="P699" s="8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75" x14ac:dyDescent="0.4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60"/>
        <v>0.15390000000000001</v>
      </c>
      <c r="P700" s="8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75" x14ac:dyDescent="0.4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60"/>
        <v>0.824221076923077</v>
      </c>
      <c r="P701" s="8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75" x14ac:dyDescent="0.4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60"/>
        <v>2.6866666666666667E-2</v>
      </c>
      <c r="P702" s="8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75" x14ac:dyDescent="0.4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60"/>
        <v>0.26600000000000001</v>
      </c>
      <c r="P703" s="8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75" x14ac:dyDescent="0.4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60"/>
        <v>0.30813400000000002</v>
      </c>
      <c r="P704" s="8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75" x14ac:dyDescent="0.4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60"/>
        <v>5.5800000000000002E-2</v>
      </c>
      <c r="P705" s="8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75" x14ac:dyDescent="0.4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si="60"/>
        <v>8.7454545454545458E-3</v>
      </c>
      <c r="P706" s="8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9.15" x14ac:dyDescent="0.4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ref="O707:O770" si="66">E707/D707</f>
        <v>9.7699999999999992E-3</v>
      </c>
      <c r="P707" s="8">
        <f t="shared" ref="P707:P770" si="67">IF(E707=0,"0",E707/L707)</f>
        <v>195.4</v>
      </c>
      <c r="Q707" s="4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4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75" x14ac:dyDescent="0.4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66"/>
        <v>0</v>
      </c>
      <c r="P708" s="8" t="str">
        <f t="shared" si="67"/>
        <v>0</v>
      </c>
      <c r="Q708" s="4" t="str">
        <f t="shared" si="68"/>
        <v>Technology</v>
      </c>
      <c r="R708" s="4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75" x14ac:dyDescent="0.4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66"/>
        <v>0.78927352941176465</v>
      </c>
      <c r="P709" s="8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75" x14ac:dyDescent="0.4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66"/>
        <v>0.22092500000000001</v>
      </c>
      <c r="P710" s="8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9.15" x14ac:dyDescent="0.4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66"/>
        <v>4.0666666666666663E-3</v>
      </c>
      <c r="P711" s="8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9.15" x14ac:dyDescent="0.4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66"/>
        <v>0</v>
      </c>
      <c r="P712" s="8" t="str">
        <f t="shared" si="67"/>
        <v>0</v>
      </c>
      <c r="Q712" s="4" t="str">
        <f t="shared" si="68"/>
        <v>Technology</v>
      </c>
      <c r="R712" s="4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8.3" x14ac:dyDescent="0.4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66"/>
        <v>0.33790999999999999</v>
      </c>
      <c r="P713" s="8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8.3" x14ac:dyDescent="0.4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66"/>
        <v>2.1649484536082476E-3</v>
      </c>
      <c r="P714" s="8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75" x14ac:dyDescent="0.4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66"/>
        <v>7.9600000000000001E-3</v>
      </c>
      <c r="P715" s="8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75" x14ac:dyDescent="0.4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66"/>
        <v>0.14993333333333334</v>
      </c>
      <c r="P716" s="8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8.3" x14ac:dyDescent="0.4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66"/>
        <v>5.0509090909090906E-2</v>
      </c>
      <c r="P717" s="8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75" x14ac:dyDescent="0.4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66"/>
        <v>0.10214285714285715</v>
      </c>
      <c r="P718" s="8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4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66"/>
        <v>3.0500000000000002E-3</v>
      </c>
      <c r="P719" s="8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75" x14ac:dyDescent="0.4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66"/>
        <v>7.4999999999999997E-3</v>
      </c>
      <c r="P720" s="8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75" x14ac:dyDescent="0.4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66"/>
        <v>1.2933333333333333E-2</v>
      </c>
      <c r="P721" s="8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75" x14ac:dyDescent="0.4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66"/>
        <v>1.4394736842105262</v>
      </c>
      <c r="P722" s="8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8.3" x14ac:dyDescent="0.4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66"/>
        <v>1.2210975609756098</v>
      </c>
      <c r="P723" s="8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75" x14ac:dyDescent="0.4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66"/>
        <v>1.3202400000000001</v>
      </c>
      <c r="P724" s="8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9.15" x14ac:dyDescent="0.4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66"/>
        <v>1.0938000000000001</v>
      </c>
      <c r="P725" s="8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75" x14ac:dyDescent="0.4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66"/>
        <v>1.0547157142857144</v>
      </c>
      <c r="P726" s="8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75" x14ac:dyDescent="0.4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66"/>
        <v>1.0035000000000001</v>
      </c>
      <c r="P727" s="8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75" x14ac:dyDescent="0.4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66"/>
        <v>1.014</v>
      </c>
      <c r="P728" s="8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8.3" x14ac:dyDescent="0.4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66"/>
        <v>1.5551428571428572</v>
      </c>
      <c r="P729" s="8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75" x14ac:dyDescent="0.4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66"/>
        <v>1.05566</v>
      </c>
      <c r="P730" s="8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75" x14ac:dyDescent="0.4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66"/>
        <v>1.3065</v>
      </c>
      <c r="P731" s="8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9.15" x14ac:dyDescent="0.4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66"/>
        <v>1.3219000000000001</v>
      </c>
      <c r="P732" s="8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75" x14ac:dyDescent="0.4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66"/>
        <v>1.26</v>
      </c>
      <c r="P733" s="8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75" x14ac:dyDescent="0.4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66"/>
        <v>1.6</v>
      </c>
      <c r="P734" s="8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8.3" x14ac:dyDescent="0.4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66"/>
        <v>1.2048000000000001</v>
      </c>
      <c r="P735" s="8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75" x14ac:dyDescent="0.4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66"/>
        <v>1.2552941176470589</v>
      </c>
      <c r="P736" s="8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75" x14ac:dyDescent="0.4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66"/>
        <v>1.1440638297872341</v>
      </c>
      <c r="P737" s="8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75" x14ac:dyDescent="0.4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66"/>
        <v>3.151388888888889</v>
      </c>
      <c r="P738" s="8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75" x14ac:dyDescent="0.4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66"/>
        <v>1.224</v>
      </c>
      <c r="P739" s="8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9.15" x14ac:dyDescent="0.4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66"/>
        <v>1.0673333333333332</v>
      </c>
      <c r="P740" s="8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75" x14ac:dyDescent="0.4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66"/>
        <v>1.5833333333333333</v>
      </c>
      <c r="P741" s="8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8.3" x14ac:dyDescent="0.4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66"/>
        <v>1.0740000000000001</v>
      </c>
      <c r="P742" s="8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9.15" x14ac:dyDescent="0.4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66"/>
        <v>1.0226</v>
      </c>
      <c r="P743" s="8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8.3" x14ac:dyDescent="0.4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66"/>
        <v>1.1071428571428572</v>
      </c>
      <c r="P744" s="8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75" x14ac:dyDescent="0.4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66"/>
        <v>1.48</v>
      </c>
      <c r="P745" s="8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75" x14ac:dyDescent="0.4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66"/>
        <v>1.0232000000000001</v>
      </c>
      <c r="P746" s="8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75" x14ac:dyDescent="0.4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66"/>
        <v>1.7909909909909909</v>
      </c>
      <c r="P747" s="8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9.15" x14ac:dyDescent="0.4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66"/>
        <v>1.1108135252761968</v>
      </c>
      <c r="P748" s="8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75" x14ac:dyDescent="0.4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66"/>
        <v>1.0004285714285714</v>
      </c>
      <c r="P749" s="8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75" x14ac:dyDescent="0.4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66"/>
        <v>1.0024999999999999</v>
      </c>
      <c r="P750" s="8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75" x14ac:dyDescent="0.4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66"/>
        <v>1.0556000000000001</v>
      </c>
      <c r="P751" s="8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75" x14ac:dyDescent="0.4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66"/>
        <v>1.0258775877587758</v>
      </c>
      <c r="P752" s="8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75" x14ac:dyDescent="0.4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66"/>
        <v>1.1850000000000001</v>
      </c>
      <c r="P753" s="8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8.3" x14ac:dyDescent="0.4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66"/>
        <v>1.117</v>
      </c>
      <c r="P754" s="8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75" x14ac:dyDescent="0.4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66"/>
        <v>1.28</v>
      </c>
      <c r="P755" s="8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75" x14ac:dyDescent="0.4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66"/>
        <v>1.0375000000000001</v>
      </c>
      <c r="P756" s="8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75" x14ac:dyDescent="0.4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66"/>
        <v>1.0190760000000001</v>
      </c>
      <c r="P757" s="8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75" x14ac:dyDescent="0.4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66"/>
        <v>1.177142857142857</v>
      </c>
      <c r="P758" s="8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75" x14ac:dyDescent="0.4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66"/>
        <v>2.38</v>
      </c>
      <c r="P759" s="8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9.15" x14ac:dyDescent="0.4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66"/>
        <v>1.02</v>
      </c>
      <c r="P760" s="8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75" x14ac:dyDescent="0.4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66"/>
        <v>1.0192000000000001</v>
      </c>
      <c r="P761" s="8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75" x14ac:dyDescent="0.4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66"/>
        <v>0</v>
      </c>
      <c r="P762" s="8" t="str">
        <f t="shared" si="67"/>
        <v>0</v>
      </c>
      <c r="Q762" s="4" t="str">
        <f t="shared" si="68"/>
        <v>Publishing</v>
      </c>
      <c r="R762" s="4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75" x14ac:dyDescent="0.4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66"/>
        <v>4.7E-2</v>
      </c>
      <c r="P763" s="8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75" x14ac:dyDescent="0.4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66"/>
        <v>0</v>
      </c>
      <c r="P764" s="8" t="str">
        <f t="shared" si="67"/>
        <v>0</v>
      </c>
      <c r="Q764" s="4" t="str">
        <f t="shared" si="68"/>
        <v>Publishing</v>
      </c>
      <c r="R764" s="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75" x14ac:dyDescent="0.4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66"/>
        <v>1.1655011655011655E-3</v>
      </c>
      <c r="P765" s="8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75" x14ac:dyDescent="0.4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66"/>
        <v>0</v>
      </c>
      <c r="P766" s="8" t="str">
        <f t="shared" si="67"/>
        <v>0</v>
      </c>
      <c r="Q766" s="4" t="str">
        <f t="shared" si="68"/>
        <v>Publishing</v>
      </c>
      <c r="R766" s="4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75" x14ac:dyDescent="0.4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66"/>
        <v>0.36014285714285715</v>
      </c>
      <c r="P767" s="8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75" x14ac:dyDescent="0.4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66"/>
        <v>0</v>
      </c>
      <c r="P768" s="8" t="str">
        <f t="shared" si="67"/>
        <v>0</v>
      </c>
      <c r="Q768" s="4" t="str">
        <f t="shared" si="68"/>
        <v>Publishing</v>
      </c>
      <c r="R768" s="4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8.3" x14ac:dyDescent="0.4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66"/>
        <v>3.5400000000000001E-2</v>
      </c>
      <c r="P769" s="8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75" x14ac:dyDescent="0.4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si="66"/>
        <v>0</v>
      </c>
      <c r="P770" s="8" t="str">
        <f t="shared" si="67"/>
        <v>0</v>
      </c>
      <c r="Q770" s="4" t="str">
        <f t="shared" si="68"/>
        <v>Publishing</v>
      </c>
      <c r="R770" s="4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8.3" x14ac:dyDescent="0.4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ref="O771:O834" si="72">E771/D771</f>
        <v>0.41399999999999998</v>
      </c>
      <c r="P771" s="8">
        <f t="shared" ref="P771:P834" si="73">IF(E771=0,"0",E771/L771)</f>
        <v>31.846153846153847</v>
      </c>
      <c r="Q771" s="4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4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75" x14ac:dyDescent="0.4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72"/>
        <v>0</v>
      </c>
      <c r="P772" s="8" t="str">
        <f t="shared" si="73"/>
        <v>0</v>
      </c>
      <c r="Q772" s="4" t="str">
        <f t="shared" si="74"/>
        <v>Publishing</v>
      </c>
      <c r="R772" s="4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75" x14ac:dyDescent="0.4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72"/>
        <v>2.631578947368421E-4</v>
      </c>
      <c r="P773" s="8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8.3" x14ac:dyDescent="0.4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72"/>
        <v>3.3333333333333333E-2</v>
      </c>
      <c r="P774" s="8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75" x14ac:dyDescent="0.4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72"/>
        <v>8.5129023676509714E-3</v>
      </c>
      <c r="P775" s="8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75" x14ac:dyDescent="0.4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72"/>
        <v>0.70199999999999996</v>
      </c>
      <c r="P776" s="8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75" x14ac:dyDescent="0.4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72"/>
        <v>1.7000000000000001E-2</v>
      </c>
      <c r="P777" s="8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75" x14ac:dyDescent="0.4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72"/>
        <v>0.51400000000000001</v>
      </c>
      <c r="P778" s="8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58.3" x14ac:dyDescent="0.4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72"/>
        <v>7.0000000000000001E-3</v>
      </c>
      <c r="P779" s="8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75" x14ac:dyDescent="0.4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72"/>
        <v>4.0000000000000001E-3</v>
      </c>
      <c r="P780" s="8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8.3" x14ac:dyDescent="0.4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72"/>
        <v>2.6666666666666668E-2</v>
      </c>
      <c r="P781" s="8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75" x14ac:dyDescent="0.4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72"/>
        <v>1.04</v>
      </c>
      <c r="P782" s="8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75" x14ac:dyDescent="0.4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72"/>
        <v>1.3315375</v>
      </c>
      <c r="P783" s="8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75" x14ac:dyDescent="0.4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72"/>
        <v>1</v>
      </c>
      <c r="P784" s="8">
        <f t="shared" si="73"/>
        <v>50</v>
      </c>
      <c r="Q784" s="4" t="str">
        <f t="shared" si="74"/>
        <v>Music</v>
      </c>
      <c r="R784" s="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75" x14ac:dyDescent="0.4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72"/>
        <v>1.4813333333333334</v>
      </c>
      <c r="P785" s="8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75" x14ac:dyDescent="0.4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72"/>
        <v>1.0249999999999999</v>
      </c>
      <c r="P786" s="8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75" x14ac:dyDescent="0.4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72"/>
        <v>1.8062799999999999</v>
      </c>
      <c r="P787" s="8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75" x14ac:dyDescent="0.4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72"/>
        <v>1.4279999999999999</v>
      </c>
      <c r="P788" s="8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75" x14ac:dyDescent="0.4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72"/>
        <v>1.1416666666666666</v>
      </c>
      <c r="P789" s="8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75" x14ac:dyDescent="0.4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72"/>
        <v>2.03505</v>
      </c>
      <c r="P790" s="8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75" x14ac:dyDescent="0.4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72"/>
        <v>1.0941176470588236</v>
      </c>
      <c r="P791" s="8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75" x14ac:dyDescent="0.4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72"/>
        <v>1.443746</v>
      </c>
      <c r="P792" s="8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75" x14ac:dyDescent="0.4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72"/>
        <v>1.0386666666666666</v>
      </c>
      <c r="P793" s="8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9.15" x14ac:dyDescent="0.4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72"/>
        <v>1.0044440000000001</v>
      </c>
      <c r="P794" s="8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75" x14ac:dyDescent="0.4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72"/>
        <v>1.0277927272727272</v>
      </c>
      <c r="P795" s="8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75" x14ac:dyDescent="0.4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72"/>
        <v>1.0531250000000001</v>
      </c>
      <c r="P796" s="8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75" x14ac:dyDescent="0.4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72"/>
        <v>1.1178571428571429</v>
      </c>
      <c r="P797" s="8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8.3" x14ac:dyDescent="0.4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72"/>
        <v>1.0135000000000001</v>
      </c>
      <c r="P798" s="8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75" x14ac:dyDescent="0.4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72"/>
        <v>1.0753333333333333</v>
      </c>
      <c r="P799" s="8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75" x14ac:dyDescent="0.4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72"/>
        <v>1.1488571428571428</v>
      </c>
      <c r="P800" s="8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75" x14ac:dyDescent="0.4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72"/>
        <v>1.0002</v>
      </c>
      <c r="P801" s="8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75" x14ac:dyDescent="0.4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72"/>
        <v>1.5213333333333334</v>
      </c>
      <c r="P802" s="8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75" x14ac:dyDescent="0.4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72"/>
        <v>1.1152149999999998</v>
      </c>
      <c r="P803" s="8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8.3" x14ac:dyDescent="0.4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72"/>
        <v>1.0133333333333334</v>
      </c>
      <c r="P804" s="8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75" x14ac:dyDescent="0.4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72"/>
        <v>1.232608695652174</v>
      </c>
      <c r="P805" s="8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75" x14ac:dyDescent="0.4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72"/>
        <v>1</v>
      </c>
      <c r="P806" s="8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75" x14ac:dyDescent="0.4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72"/>
        <v>1.05</v>
      </c>
      <c r="P807" s="8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4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72"/>
        <v>1.0443750000000001</v>
      </c>
      <c r="P808" s="8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9.15" x14ac:dyDescent="0.4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72"/>
        <v>1.05125</v>
      </c>
      <c r="P809" s="8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75" x14ac:dyDescent="0.4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72"/>
        <v>1</v>
      </c>
      <c r="P810" s="8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75" x14ac:dyDescent="0.4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72"/>
        <v>1.03775</v>
      </c>
      <c r="P811" s="8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75" x14ac:dyDescent="0.4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72"/>
        <v>1.05</v>
      </c>
      <c r="P812" s="8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9.15" x14ac:dyDescent="0.4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72"/>
        <v>1.04</v>
      </c>
      <c r="P813" s="8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75" x14ac:dyDescent="0.4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72"/>
        <v>1.5183333333333333</v>
      </c>
      <c r="P814" s="8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9.15" x14ac:dyDescent="0.4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72"/>
        <v>1.59996</v>
      </c>
      <c r="P815" s="8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75" x14ac:dyDescent="0.4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72"/>
        <v>1.2729999999999999</v>
      </c>
      <c r="P816" s="8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9.15" x14ac:dyDescent="0.4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72"/>
        <v>1.07</v>
      </c>
      <c r="P817" s="8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9.15" x14ac:dyDescent="0.4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72"/>
        <v>1.1512214285714286</v>
      </c>
      <c r="P818" s="8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75" x14ac:dyDescent="0.4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72"/>
        <v>1.3711066666666665</v>
      </c>
      <c r="P819" s="8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75" x14ac:dyDescent="0.4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72"/>
        <v>1.5571428571428572</v>
      </c>
      <c r="P820" s="8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9.15" x14ac:dyDescent="0.4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72"/>
        <v>1.0874999999999999</v>
      </c>
      <c r="P821" s="8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75" x14ac:dyDescent="0.4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72"/>
        <v>1.3405</v>
      </c>
      <c r="P822" s="8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75" x14ac:dyDescent="0.4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72"/>
        <v>1</v>
      </c>
      <c r="P823" s="8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75" x14ac:dyDescent="0.4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72"/>
        <v>1.1916666666666667</v>
      </c>
      <c r="P824" s="8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75" x14ac:dyDescent="0.4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72"/>
        <v>1.7949999999999999</v>
      </c>
      <c r="P825" s="8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8.3" x14ac:dyDescent="0.4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72"/>
        <v>1.3438124999999999</v>
      </c>
      <c r="P826" s="8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9.15" x14ac:dyDescent="0.4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72"/>
        <v>1.0043200000000001</v>
      </c>
      <c r="P827" s="8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75" x14ac:dyDescent="0.4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72"/>
        <v>1.0145454545454546</v>
      </c>
      <c r="P828" s="8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8.3" x14ac:dyDescent="0.4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72"/>
        <v>1.0333333333333334</v>
      </c>
      <c r="P829" s="8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8.3" x14ac:dyDescent="0.4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72"/>
        <v>1.07</v>
      </c>
      <c r="P830" s="8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8.3" x14ac:dyDescent="0.4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72"/>
        <v>1.04</v>
      </c>
      <c r="P831" s="8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75" x14ac:dyDescent="0.4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72"/>
        <v>1.0783333333333334</v>
      </c>
      <c r="P832" s="8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9.15" x14ac:dyDescent="0.4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72"/>
        <v>2.3333333333333335</v>
      </c>
      <c r="P833" s="8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75" x14ac:dyDescent="0.4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si="72"/>
        <v>1.0060706666666666</v>
      </c>
      <c r="P834" s="8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4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ref="O835:O898" si="78">E835/D835</f>
        <v>1.0166666666666666</v>
      </c>
      <c r="P835" s="8">
        <f t="shared" ref="P835:P898" si="79">IF(E835=0,"0",E835/L835)</f>
        <v>148.78048780487805</v>
      </c>
      <c r="Q835" s="4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4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8.3" x14ac:dyDescent="0.4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78"/>
        <v>1.3101818181818181</v>
      </c>
      <c r="P836" s="8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75" x14ac:dyDescent="0.4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78"/>
        <v>1.1725000000000001</v>
      </c>
      <c r="P837" s="8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4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78"/>
        <v>1.009304</v>
      </c>
      <c r="P838" s="8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75" x14ac:dyDescent="0.4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78"/>
        <v>1.218</v>
      </c>
      <c r="P839" s="8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75" x14ac:dyDescent="0.4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78"/>
        <v>1.454</v>
      </c>
      <c r="P840" s="8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75" x14ac:dyDescent="0.4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78"/>
        <v>1.166166</v>
      </c>
      <c r="P841" s="8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75" x14ac:dyDescent="0.4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78"/>
        <v>1.2041660000000001</v>
      </c>
      <c r="P842" s="8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58.3" x14ac:dyDescent="0.4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78"/>
        <v>1.0132000000000001</v>
      </c>
      <c r="P843" s="8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75" x14ac:dyDescent="0.4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78"/>
        <v>1.0431999999999999</v>
      </c>
      <c r="P844" s="8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75" x14ac:dyDescent="0.4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78"/>
        <v>2.6713333333333331</v>
      </c>
      <c r="P845" s="8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8.3" x14ac:dyDescent="0.4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78"/>
        <v>1.9413333333333334</v>
      </c>
      <c r="P846" s="8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75" x14ac:dyDescent="0.4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78"/>
        <v>1.203802</v>
      </c>
      <c r="P847" s="8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75" x14ac:dyDescent="0.4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78"/>
        <v>1.2200090909090908</v>
      </c>
      <c r="P848" s="8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9.15" x14ac:dyDescent="0.4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78"/>
        <v>1</v>
      </c>
      <c r="P849" s="8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75" x14ac:dyDescent="0.4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78"/>
        <v>1</v>
      </c>
      <c r="P850" s="8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8.3" x14ac:dyDescent="0.4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78"/>
        <v>1.1990000000000001</v>
      </c>
      <c r="P851" s="8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75" x14ac:dyDescent="0.4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78"/>
        <v>1.55175</v>
      </c>
      <c r="P852" s="8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75" x14ac:dyDescent="0.4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78"/>
        <v>1.3045</v>
      </c>
      <c r="P853" s="8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9.15" x14ac:dyDescent="0.4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78"/>
        <v>1.0497142857142858</v>
      </c>
      <c r="P854" s="8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75" x14ac:dyDescent="0.4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78"/>
        <v>1</v>
      </c>
      <c r="P855" s="8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75" x14ac:dyDescent="0.4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78"/>
        <v>1.1822050359712231</v>
      </c>
      <c r="P856" s="8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9.15" x14ac:dyDescent="0.4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78"/>
        <v>1.0344827586206897</v>
      </c>
      <c r="P857" s="8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8.3" x14ac:dyDescent="0.4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78"/>
        <v>2.1800000000000002</v>
      </c>
      <c r="P858" s="8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75" x14ac:dyDescent="0.4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78"/>
        <v>1</v>
      </c>
      <c r="P859" s="8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75" x14ac:dyDescent="0.4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78"/>
        <v>1.4400583333333332</v>
      </c>
      <c r="P860" s="8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75" x14ac:dyDescent="0.4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78"/>
        <v>1.0467500000000001</v>
      </c>
      <c r="P861" s="8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75" x14ac:dyDescent="0.4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78"/>
        <v>0.18142857142857144</v>
      </c>
      <c r="P862" s="8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75" x14ac:dyDescent="0.4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78"/>
        <v>2.2444444444444444E-2</v>
      </c>
      <c r="P863" s="8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75" x14ac:dyDescent="0.4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78"/>
        <v>3.3999999999999998E-3</v>
      </c>
      <c r="P864" s="8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75" x14ac:dyDescent="0.4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78"/>
        <v>4.4999999999999998E-2</v>
      </c>
      <c r="P865" s="8">
        <f t="shared" si="79"/>
        <v>18</v>
      </c>
      <c r="Q865" s="4" t="str">
        <f t="shared" si="80"/>
        <v>Music</v>
      </c>
      <c r="R865" s="4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75" x14ac:dyDescent="0.4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78"/>
        <v>0.41538461538461541</v>
      </c>
      <c r="P866" s="8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75" x14ac:dyDescent="0.4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78"/>
        <v>2.0454545454545454E-2</v>
      </c>
      <c r="P867" s="8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75" x14ac:dyDescent="0.4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78"/>
        <v>0.18285714285714286</v>
      </c>
      <c r="P868" s="8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58.3" x14ac:dyDescent="0.4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78"/>
        <v>0.2402</v>
      </c>
      <c r="P869" s="8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8.3" x14ac:dyDescent="0.4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78"/>
        <v>1.1111111111111111E-3</v>
      </c>
      <c r="P870" s="8">
        <f t="shared" si="79"/>
        <v>50</v>
      </c>
      <c r="Q870" s="4" t="str">
        <f t="shared" si="80"/>
        <v>Music</v>
      </c>
      <c r="R870" s="4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8.3" x14ac:dyDescent="0.4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78"/>
        <v>0.11818181818181818</v>
      </c>
      <c r="P871" s="8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75" x14ac:dyDescent="0.4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78"/>
        <v>3.0999999999999999E-3</v>
      </c>
      <c r="P872" s="8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75" x14ac:dyDescent="0.4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78"/>
        <v>5.4166666666666669E-2</v>
      </c>
      <c r="P873" s="8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75" x14ac:dyDescent="0.4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78"/>
        <v>8.1250000000000003E-3</v>
      </c>
      <c r="P874" s="8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9.15" x14ac:dyDescent="0.4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78"/>
        <v>1.2857142857142857E-2</v>
      </c>
      <c r="P875" s="8">
        <f t="shared" si="79"/>
        <v>9</v>
      </c>
      <c r="Q875" s="4" t="str">
        <f t="shared" si="80"/>
        <v>Music</v>
      </c>
      <c r="R875" s="4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8.3" x14ac:dyDescent="0.4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78"/>
        <v>0.24333333333333335</v>
      </c>
      <c r="P876" s="8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8.3" x14ac:dyDescent="0.4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78"/>
        <v>0</v>
      </c>
      <c r="P877" s="8" t="str">
        <f t="shared" si="79"/>
        <v>0</v>
      </c>
      <c r="Q877" s="4" t="str">
        <f t="shared" si="80"/>
        <v>Music</v>
      </c>
      <c r="R877" s="4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9.15" x14ac:dyDescent="0.4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78"/>
        <v>0.40799492385786801</v>
      </c>
      <c r="P878" s="8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75" x14ac:dyDescent="0.4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78"/>
        <v>0.67549999999999999</v>
      </c>
      <c r="P879" s="8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75" x14ac:dyDescent="0.4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78"/>
        <v>1.2999999999999999E-2</v>
      </c>
      <c r="P880" s="8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75" x14ac:dyDescent="0.4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78"/>
        <v>0.30666666666666664</v>
      </c>
      <c r="P881" s="8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75" x14ac:dyDescent="0.4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78"/>
        <v>2.9894179894179893E-2</v>
      </c>
      <c r="P882" s="8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75" x14ac:dyDescent="0.4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78"/>
        <v>8.0000000000000002E-3</v>
      </c>
      <c r="P883" s="8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75" x14ac:dyDescent="0.4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78"/>
        <v>0.20133333333333334</v>
      </c>
      <c r="P884" s="8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8.3" x14ac:dyDescent="0.4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78"/>
        <v>0.4002</v>
      </c>
      <c r="P885" s="8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75" x14ac:dyDescent="0.4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78"/>
        <v>0.01</v>
      </c>
      <c r="P886" s="8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75" x14ac:dyDescent="0.4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78"/>
        <v>0.75</v>
      </c>
      <c r="P887" s="8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58.3" x14ac:dyDescent="0.4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78"/>
        <v>0.41</v>
      </c>
      <c r="P888" s="8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75" x14ac:dyDescent="0.4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78"/>
        <v>0</v>
      </c>
      <c r="P889" s="8" t="str">
        <f t="shared" si="79"/>
        <v>0</v>
      </c>
      <c r="Q889" s="4" t="str">
        <f t="shared" si="80"/>
        <v>Music</v>
      </c>
      <c r="R889" s="4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8.3" x14ac:dyDescent="0.4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78"/>
        <v>7.1999999999999995E-2</v>
      </c>
      <c r="P890" s="8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75" x14ac:dyDescent="0.4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78"/>
        <v>9.4412800000000005E-2</v>
      </c>
      <c r="P891" s="8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8.3" x14ac:dyDescent="0.4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78"/>
        <v>4.1666666666666664E-2</v>
      </c>
      <c r="P892" s="8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75" x14ac:dyDescent="0.4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78"/>
        <v>3.2500000000000001E-2</v>
      </c>
      <c r="P893" s="8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75" x14ac:dyDescent="0.4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78"/>
        <v>0.40749999999999997</v>
      </c>
      <c r="P894" s="8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75" x14ac:dyDescent="0.4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78"/>
        <v>0.1</v>
      </c>
      <c r="P895" s="8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75" x14ac:dyDescent="0.4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78"/>
        <v>0.39169999999999999</v>
      </c>
      <c r="P896" s="8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58.3" x14ac:dyDescent="0.4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78"/>
        <v>2.4375000000000001E-2</v>
      </c>
      <c r="P897" s="8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75" x14ac:dyDescent="0.4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si="78"/>
        <v>0.4</v>
      </c>
      <c r="P898" s="8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75" x14ac:dyDescent="0.4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ref="O899:O962" si="84">E899/D899</f>
        <v>0</v>
      </c>
      <c r="P899" s="8" t="str">
        <f t="shared" ref="P899:P962" si="85">IF(E899=0,"0",E899/L899)</f>
        <v>0</v>
      </c>
      <c r="Q899" s="4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4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75" x14ac:dyDescent="0.4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84"/>
        <v>2.8000000000000001E-2</v>
      </c>
      <c r="P900" s="8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75" x14ac:dyDescent="0.4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84"/>
        <v>0.37333333333333335</v>
      </c>
      <c r="P901" s="8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9.15" x14ac:dyDescent="0.4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84"/>
        <v>4.1999999999999997E-3</v>
      </c>
      <c r="P902" s="8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8.3" x14ac:dyDescent="0.4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84"/>
        <v>0</v>
      </c>
      <c r="P903" s="8" t="str">
        <f t="shared" si="85"/>
        <v>0</v>
      </c>
      <c r="Q903" s="4" t="str">
        <f t="shared" si="86"/>
        <v>Music</v>
      </c>
      <c r="R903" s="4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8.3" x14ac:dyDescent="0.4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84"/>
        <v>3.0000000000000001E-3</v>
      </c>
      <c r="P904" s="8">
        <f t="shared" si="85"/>
        <v>30</v>
      </c>
      <c r="Q904" s="4" t="str">
        <f t="shared" si="86"/>
        <v>Music</v>
      </c>
      <c r="R904" s="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75" x14ac:dyDescent="0.4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84"/>
        <v>3.2000000000000001E-2</v>
      </c>
      <c r="P905" s="8">
        <f t="shared" si="85"/>
        <v>40</v>
      </c>
      <c r="Q905" s="4" t="str">
        <f t="shared" si="86"/>
        <v>Music</v>
      </c>
      <c r="R905" s="4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75" x14ac:dyDescent="0.4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84"/>
        <v>3.0200000000000001E-3</v>
      </c>
      <c r="P906" s="8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75" x14ac:dyDescent="0.4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84"/>
        <v>3.0153846153846153E-2</v>
      </c>
      <c r="P907" s="8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9.15" x14ac:dyDescent="0.4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84"/>
        <v>0</v>
      </c>
      <c r="P908" s="8" t="str">
        <f t="shared" si="85"/>
        <v>0</v>
      </c>
      <c r="Q908" s="4" t="str">
        <f t="shared" si="86"/>
        <v>Music</v>
      </c>
      <c r="R908" s="4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3.75" x14ac:dyDescent="0.4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84"/>
        <v>0</v>
      </c>
      <c r="P909" s="8" t="str">
        <f t="shared" si="85"/>
        <v>0</v>
      </c>
      <c r="Q909" s="4" t="str">
        <f t="shared" si="86"/>
        <v>Music</v>
      </c>
      <c r="R909" s="4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75" x14ac:dyDescent="0.4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84"/>
        <v>0</v>
      </c>
      <c r="P910" s="8" t="str">
        <f t="shared" si="85"/>
        <v>0</v>
      </c>
      <c r="Q910" s="4" t="str">
        <f t="shared" si="86"/>
        <v>Music</v>
      </c>
      <c r="R910" s="4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8.3" x14ac:dyDescent="0.4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84"/>
        <v>3.2500000000000001E-2</v>
      </c>
      <c r="P911" s="8">
        <f t="shared" si="85"/>
        <v>65</v>
      </c>
      <c r="Q911" s="4" t="str">
        <f t="shared" si="86"/>
        <v>Music</v>
      </c>
      <c r="R911" s="4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75" x14ac:dyDescent="0.4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84"/>
        <v>0.22363636363636363</v>
      </c>
      <c r="P912" s="8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75" x14ac:dyDescent="0.4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84"/>
        <v>0</v>
      </c>
      <c r="P913" s="8" t="str">
        <f t="shared" si="85"/>
        <v>0</v>
      </c>
      <c r="Q913" s="4" t="str">
        <f t="shared" si="86"/>
        <v>Music</v>
      </c>
      <c r="R913" s="4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75" x14ac:dyDescent="0.4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84"/>
        <v>8.5714285714285719E-3</v>
      </c>
      <c r="P914" s="8">
        <f t="shared" si="85"/>
        <v>15</v>
      </c>
      <c r="Q914" s="4" t="str">
        <f t="shared" si="86"/>
        <v>Music</v>
      </c>
      <c r="R914" s="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75" x14ac:dyDescent="0.4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84"/>
        <v>6.6066666666666662E-2</v>
      </c>
      <c r="P915" s="8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75" x14ac:dyDescent="0.4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84"/>
        <v>0</v>
      </c>
      <c r="P916" s="8" t="str">
        <f t="shared" si="85"/>
        <v>0</v>
      </c>
      <c r="Q916" s="4" t="str">
        <f t="shared" si="86"/>
        <v>Music</v>
      </c>
      <c r="R916" s="4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75" x14ac:dyDescent="0.4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84"/>
        <v>5.7692307692307696E-2</v>
      </c>
      <c r="P917" s="8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75" x14ac:dyDescent="0.4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84"/>
        <v>0</v>
      </c>
      <c r="P918" s="8" t="str">
        <f t="shared" si="85"/>
        <v>0</v>
      </c>
      <c r="Q918" s="4" t="str">
        <f t="shared" si="86"/>
        <v>Music</v>
      </c>
      <c r="R918" s="4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75" x14ac:dyDescent="0.4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84"/>
        <v>6.0000000000000001E-3</v>
      </c>
      <c r="P919" s="8">
        <f t="shared" si="85"/>
        <v>30</v>
      </c>
      <c r="Q919" s="4" t="str">
        <f t="shared" si="86"/>
        <v>Music</v>
      </c>
      <c r="R919" s="4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8.3" x14ac:dyDescent="0.4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84"/>
        <v>5.0256410256410255E-2</v>
      </c>
      <c r="P920" s="8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4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84"/>
        <v>5.0000000000000001E-3</v>
      </c>
      <c r="P921" s="8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75" x14ac:dyDescent="0.4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84"/>
        <v>0</v>
      </c>
      <c r="P922" s="8" t="str">
        <f t="shared" si="85"/>
        <v>0</v>
      </c>
      <c r="Q922" s="4" t="str">
        <f t="shared" si="86"/>
        <v>Music</v>
      </c>
      <c r="R922" s="4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75" x14ac:dyDescent="0.4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84"/>
        <v>0.309</v>
      </c>
      <c r="P923" s="8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75" x14ac:dyDescent="0.4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84"/>
        <v>0.21037037037037037</v>
      </c>
      <c r="P924" s="8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75" x14ac:dyDescent="0.4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84"/>
        <v>2.1999999999999999E-2</v>
      </c>
      <c r="P925" s="8">
        <f t="shared" si="85"/>
        <v>55</v>
      </c>
      <c r="Q925" s="4" t="str">
        <f t="shared" si="86"/>
        <v>Music</v>
      </c>
      <c r="R925" s="4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75" x14ac:dyDescent="0.4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84"/>
        <v>0.109</v>
      </c>
      <c r="P926" s="8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75" x14ac:dyDescent="0.4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84"/>
        <v>2.6666666666666668E-2</v>
      </c>
      <c r="P927" s="8">
        <f t="shared" si="85"/>
        <v>32</v>
      </c>
      <c r="Q927" s="4" t="str">
        <f t="shared" si="86"/>
        <v>Music</v>
      </c>
      <c r="R927" s="4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8.3" x14ac:dyDescent="0.4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84"/>
        <v>0</v>
      </c>
      <c r="P928" s="8" t="str">
        <f t="shared" si="85"/>
        <v>0</v>
      </c>
      <c r="Q928" s="4" t="str">
        <f t="shared" si="86"/>
        <v>Music</v>
      </c>
      <c r="R928" s="4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9.15" x14ac:dyDescent="0.4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84"/>
        <v>0</v>
      </c>
      <c r="P929" s="8" t="str">
        <f t="shared" si="85"/>
        <v>0</v>
      </c>
      <c r="Q929" s="4" t="str">
        <f t="shared" si="86"/>
        <v>Music</v>
      </c>
      <c r="R929" s="4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75" x14ac:dyDescent="0.4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84"/>
        <v>0.10862068965517241</v>
      </c>
      <c r="P930" s="8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75" x14ac:dyDescent="0.4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84"/>
        <v>0</v>
      </c>
      <c r="P931" s="8" t="str">
        <f t="shared" si="85"/>
        <v>0</v>
      </c>
      <c r="Q931" s="4" t="str">
        <f t="shared" si="86"/>
        <v>Music</v>
      </c>
      <c r="R931" s="4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8.3" x14ac:dyDescent="0.4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84"/>
        <v>0.38333333333333336</v>
      </c>
      <c r="P932" s="8">
        <f t="shared" si="85"/>
        <v>69</v>
      </c>
      <c r="Q932" s="4" t="str">
        <f t="shared" si="86"/>
        <v>Music</v>
      </c>
      <c r="R932" s="4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75" x14ac:dyDescent="0.4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84"/>
        <v>6.5500000000000003E-2</v>
      </c>
      <c r="P933" s="8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9.15" x14ac:dyDescent="0.4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84"/>
        <v>0.14536842105263159</v>
      </c>
      <c r="P934" s="8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75" x14ac:dyDescent="0.4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84"/>
        <v>0.06</v>
      </c>
      <c r="P935" s="8">
        <f t="shared" si="85"/>
        <v>60</v>
      </c>
      <c r="Q935" s="4" t="str">
        <f t="shared" si="86"/>
        <v>Music</v>
      </c>
      <c r="R935" s="4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75" x14ac:dyDescent="0.4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84"/>
        <v>0.30399999999999999</v>
      </c>
      <c r="P936" s="8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75" x14ac:dyDescent="0.4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84"/>
        <v>1.4285714285714285E-2</v>
      </c>
      <c r="P937" s="8">
        <f t="shared" si="85"/>
        <v>25</v>
      </c>
      <c r="Q937" s="4" t="str">
        <f t="shared" si="86"/>
        <v>Music</v>
      </c>
      <c r="R937" s="4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75" x14ac:dyDescent="0.4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84"/>
        <v>0</v>
      </c>
      <c r="P938" s="8" t="str">
        <f t="shared" si="85"/>
        <v>0</v>
      </c>
      <c r="Q938" s="4" t="str">
        <f t="shared" si="86"/>
        <v>Music</v>
      </c>
      <c r="R938" s="4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75" x14ac:dyDescent="0.4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84"/>
        <v>1.1428571428571429E-2</v>
      </c>
      <c r="P939" s="8">
        <f t="shared" si="85"/>
        <v>20</v>
      </c>
      <c r="Q939" s="4" t="str">
        <f t="shared" si="86"/>
        <v>Music</v>
      </c>
      <c r="R939" s="4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75" x14ac:dyDescent="0.4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84"/>
        <v>3.5714285714285713E-3</v>
      </c>
      <c r="P940" s="8">
        <f t="shared" si="85"/>
        <v>25</v>
      </c>
      <c r="Q940" s="4" t="str">
        <f t="shared" si="86"/>
        <v>Music</v>
      </c>
      <c r="R940" s="4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75" x14ac:dyDescent="0.4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84"/>
        <v>1.4545454545454545E-2</v>
      </c>
      <c r="P941" s="8">
        <f t="shared" si="85"/>
        <v>20</v>
      </c>
      <c r="Q941" s="4" t="str">
        <f t="shared" si="86"/>
        <v>Music</v>
      </c>
      <c r="R941" s="4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75" x14ac:dyDescent="0.4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84"/>
        <v>0.17155555555555554</v>
      </c>
      <c r="P942" s="8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8.3" x14ac:dyDescent="0.4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84"/>
        <v>2.3220000000000001E-2</v>
      </c>
      <c r="P943" s="8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8.3" x14ac:dyDescent="0.4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84"/>
        <v>8.9066666666666669E-2</v>
      </c>
      <c r="P944" s="8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9.15" x14ac:dyDescent="0.4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84"/>
        <v>9.633333333333334E-2</v>
      </c>
      <c r="P945" s="8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75" x14ac:dyDescent="0.4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84"/>
        <v>0.13325999999999999</v>
      </c>
      <c r="P946" s="8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75" x14ac:dyDescent="0.4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84"/>
        <v>2.4840000000000001E-2</v>
      </c>
      <c r="P947" s="8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75" x14ac:dyDescent="0.4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84"/>
        <v>1.9066666666666666E-2</v>
      </c>
      <c r="P948" s="8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58.3" x14ac:dyDescent="0.4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84"/>
        <v>0</v>
      </c>
      <c r="P949" s="8" t="str">
        <f t="shared" si="85"/>
        <v>0</v>
      </c>
      <c r="Q949" s="4" t="str">
        <f t="shared" si="86"/>
        <v>Technology</v>
      </c>
      <c r="R949" s="4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8.3" x14ac:dyDescent="0.4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84"/>
        <v>0.12</v>
      </c>
      <c r="P950" s="8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75" x14ac:dyDescent="0.4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84"/>
        <v>1.3650000000000001E-2</v>
      </c>
      <c r="P951" s="8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75" x14ac:dyDescent="0.4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84"/>
        <v>0.28039999999999998</v>
      </c>
      <c r="P952" s="8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4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84"/>
        <v>0.38390000000000002</v>
      </c>
      <c r="P953" s="8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9.15" x14ac:dyDescent="0.4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84"/>
        <v>0.39942857142857141</v>
      </c>
      <c r="P954" s="8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75" x14ac:dyDescent="0.4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84"/>
        <v>8.3999999999999995E-3</v>
      </c>
      <c r="P955" s="8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75" x14ac:dyDescent="0.4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84"/>
        <v>0.43406666666666666</v>
      </c>
      <c r="P956" s="8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75" x14ac:dyDescent="0.4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84"/>
        <v>5.6613333333333335E-2</v>
      </c>
      <c r="P957" s="8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8.3" x14ac:dyDescent="0.4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84"/>
        <v>1.7219999999999999E-2</v>
      </c>
      <c r="P958" s="8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9.15" x14ac:dyDescent="0.4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84"/>
        <v>1.9416666666666665E-2</v>
      </c>
      <c r="P959" s="8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8.3" x14ac:dyDescent="0.4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84"/>
        <v>0.11328275684711328</v>
      </c>
      <c r="P960" s="8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75" x14ac:dyDescent="0.4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84"/>
        <v>0.3886</v>
      </c>
      <c r="P961" s="8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75" x14ac:dyDescent="0.4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si="84"/>
        <v>0.46100628930817611</v>
      </c>
      <c r="P962" s="8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75" x14ac:dyDescent="0.4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ref="O963:O1026" si="90">E963/D963</f>
        <v>0.42188421052631581</v>
      </c>
      <c r="P963" s="8">
        <f t="shared" ref="P963:P1026" si="91">IF(E963=0,"0",E963/L963)</f>
        <v>364.35454545454547</v>
      </c>
      <c r="Q963" s="4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4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75" x14ac:dyDescent="0.4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90"/>
        <v>0.2848</v>
      </c>
      <c r="P964" s="8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9.15" x14ac:dyDescent="0.4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90"/>
        <v>1.0771428571428571E-2</v>
      </c>
      <c r="P965" s="8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75" x14ac:dyDescent="0.4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90"/>
        <v>7.9909090909090902E-3</v>
      </c>
      <c r="P966" s="8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75" x14ac:dyDescent="0.4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90"/>
        <v>1.192E-2</v>
      </c>
      <c r="P967" s="8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75" x14ac:dyDescent="0.4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90"/>
        <v>0.14799999999999999</v>
      </c>
      <c r="P968" s="8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75" x14ac:dyDescent="0.4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90"/>
        <v>0.17810000000000001</v>
      </c>
      <c r="P969" s="8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75" x14ac:dyDescent="0.4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90"/>
        <v>1.325E-2</v>
      </c>
      <c r="P970" s="8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9.15" x14ac:dyDescent="0.4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90"/>
        <v>0.46666666666666667</v>
      </c>
      <c r="P971" s="8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8.3" x14ac:dyDescent="0.4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90"/>
        <v>0.4592</v>
      </c>
      <c r="P972" s="8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75" x14ac:dyDescent="0.4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90"/>
        <v>2.2599999999999999E-3</v>
      </c>
      <c r="P973" s="8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75" x14ac:dyDescent="0.4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90"/>
        <v>0.34625</v>
      </c>
      <c r="P974" s="8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58.3" x14ac:dyDescent="0.4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90"/>
        <v>2.0549999999999999E-2</v>
      </c>
      <c r="P975" s="8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75" x14ac:dyDescent="0.4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90"/>
        <v>5.5999999999999999E-3</v>
      </c>
      <c r="P976" s="8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75" x14ac:dyDescent="0.4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90"/>
        <v>2.6069999999999999E-2</v>
      </c>
      <c r="P977" s="8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75" x14ac:dyDescent="0.4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90"/>
        <v>1.9259999999999999E-2</v>
      </c>
      <c r="P978" s="8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75" x14ac:dyDescent="0.4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90"/>
        <v>0.33666666666666667</v>
      </c>
      <c r="P979" s="8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75" x14ac:dyDescent="0.4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90"/>
        <v>0.5626326718299024</v>
      </c>
      <c r="P980" s="8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75" x14ac:dyDescent="0.4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90"/>
        <v>0.82817600000000002</v>
      </c>
      <c r="P981" s="8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8.3" x14ac:dyDescent="0.4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90"/>
        <v>0.14860000000000001</v>
      </c>
      <c r="P982" s="8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8.3" x14ac:dyDescent="0.4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90"/>
        <v>1.2375123751237513E-4</v>
      </c>
      <c r="P983" s="8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9.15" x14ac:dyDescent="0.4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90"/>
        <v>1.7142857142857143E-4</v>
      </c>
      <c r="P984" s="8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8.3" x14ac:dyDescent="0.4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90"/>
        <v>0.2950613611721471</v>
      </c>
      <c r="P985" s="8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.900000000000006" x14ac:dyDescent="0.4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90"/>
        <v>1.06E-2</v>
      </c>
      <c r="P986" s="8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75" x14ac:dyDescent="0.4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90"/>
        <v>6.2933333333333327E-2</v>
      </c>
      <c r="P987" s="8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8.3" x14ac:dyDescent="0.4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90"/>
        <v>0.1275</v>
      </c>
      <c r="P988" s="8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75" x14ac:dyDescent="0.4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90"/>
        <v>0.13220000000000001</v>
      </c>
      <c r="P989" s="8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8.3" x14ac:dyDescent="0.4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90"/>
        <v>0</v>
      </c>
      <c r="P990" s="8" t="str">
        <f t="shared" si="91"/>
        <v>0</v>
      </c>
      <c r="Q990" s="4" t="str">
        <f t="shared" si="92"/>
        <v>Technology</v>
      </c>
      <c r="R990" s="4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9.15" x14ac:dyDescent="0.4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90"/>
        <v>0.16769999999999999</v>
      </c>
      <c r="P991" s="8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75" x14ac:dyDescent="0.4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90"/>
        <v>1.0399999999999999E-3</v>
      </c>
      <c r="P992" s="8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.900000000000006" x14ac:dyDescent="0.4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90"/>
        <v>4.24E-2</v>
      </c>
      <c r="P993" s="8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75" x14ac:dyDescent="0.4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90"/>
        <v>4.6699999999999997E-3</v>
      </c>
      <c r="P994" s="8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75" x14ac:dyDescent="0.4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90"/>
        <v>0.25087142857142858</v>
      </c>
      <c r="P995" s="8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8.3" x14ac:dyDescent="0.4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90"/>
        <v>2.3345000000000001E-2</v>
      </c>
      <c r="P996" s="8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75" x14ac:dyDescent="0.4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90"/>
        <v>7.2599999999999998E-2</v>
      </c>
      <c r="P997" s="8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3.75" x14ac:dyDescent="0.4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90"/>
        <v>1.6250000000000001E-2</v>
      </c>
      <c r="P998" s="8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9.15" x14ac:dyDescent="0.4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90"/>
        <v>1.2999999999999999E-2</v>
      </c>
      <c r="P999" s="8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75" x14ac:dyDescent="0.4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90"/>
        <v>0.58558333333333334</v>
      </c>
      <c r="P1000" s="8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75" x14ac:dyDescent="0.4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90"/>
        <v>7.7886666666666673E-2</v>
      </c>
      <c r="P1001" s="8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75" x14ac:dyDescent="0.4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90"/>
        <v>2.2157147647256063E-2</v>
      </c>
      <c r="P1002" s="8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8.3" x14ac:dyDescent="0.4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90"/>
        <v>1.04</v>
      </c>
      <c r="P1003" s="8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75" x14ac:dyDescent="0.4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90"/>
        <v>0.29602960296029601</v>
      </c>
      <c r="P1004" s="8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75" x14ac:dyDescent="0.4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90"/>
        <v>0.16055</v>
      </c>
      <c r="P1005" s="8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9.15" x14ac:dyDescent="0.4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90"/>
        <v>0.82208000000000003</v>
      </c>
      <c r="P1006" s="8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75" x14ac:dyDescent="0.4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90"/>
        <v>0.75051000000000001</v>
      </c>
      <c r="P1007" s="8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75" x14ac:dyDescent="0.4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90"/>
        <v>5.8500000000000003E-2</v>
      </c>
      <c r="P1008" s="8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75" x14ac:dyDescent="0.4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90"/>
        <v>0.44319999999999998</v>
      </c>
      <c r="P1009" s="8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75" x14ac:dyDescent="0.4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90"/>
        <v>2.6737967914438501E-3</v>
      </c>
      <c r="P1010" s="8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8.3" x14ac:dyDescent="0.4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90"/>
        <v>0.1313</v>
      </c>
      <c r="P1011" s="8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75" x14ac:dyDescent="0.4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90"/>
        <v>1.9088937093275488E-3</v>
      </c>
      <c r="P1012" s="8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75" x14ac:dyDescent="0.4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90"/>
        <v>3.7499999999999999E-3</v>
      </c>
      <c r="P1013" s="8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8.3" x14ac:dyDescent="0.4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90"/>
        <v>215.35021</v>
      </c>
      <c r="P1014" s="8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75" x14ac:dyDescent="0.4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90"/>
        <v>0.34527999999999998</v>
      </c>
      <c r="P1015" s="8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9.15" x14ac:dyDescent="0.4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90"/>
        <v>0.30599999999999999</v>
      </c>
      <c r="P1016" s="8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9.15" x14ac:dyDescent="0.4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90"/>
        <v>2.6666666666666668E-2</v>
      </c>
      <c r="P1017" s="8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75" x14ac:dyDescent="0.4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90"/>
        <v>2.8420000000000001E-2</v>
      </c>
      <c r="P1018" s="8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58.3" x14ac:dyDescent="0.4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90"/>
        <v>0.22878799999999999</v>
      </c>
      <c r="P1019" s="8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75" x14ac:dyDescent="0.4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90"/>
        <v>3.1050000000000001E-2</v>
      </c>
      <c r="P1020" s="8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75" x14ac:dyDescent="0.4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90"/>
        <v>0.47333333333333333</v>
      </c>
      <c r="P1021" s="8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75" x14ac:dyDescent="0.4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90"/>
        <v>2.0554838709677421</v>
      </c>
      <c r="P1022" s="8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75" x14ac:dyDescent="0.4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90"/>
        <v>3.5180366666666667</v>
      </c>
      <c r="P1023" s="8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9.15" x14ac:dyDescent="0.4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90"/>
        <v>1.149</v>
      </c>
      <c r="P1024" s="8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75" x14ac:dyDescent="0.4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90"/>
        <v>2.3715000000000002</v>
      </c>
      <c r="P1025" s="8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75" x14ac:dyDescent="0.4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si="90"/>
        <v>1.1863774999999999</v>
      </c>
      <c r="P1026" s="8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9.15" x14ac:dyDescent="0.4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ref="O1027:O1090" si="96">E1027/D1027</f>
        <v>1.099283142857143</v>
      </c>
      <c r="P1027" s="8">
        <f t="shared" ref="P1027:P1090" si="97">IF(E1027=0,"0",E1027/L1027)</f>
        <v>71.848571428571432</v>
      </c>
      <c r="Q1027" s="4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4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8.3" x14ac:dyDescent="0.4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96"/>
        <v>1.0000828571428571</v>
      </c>
      <c r="P1028" s="8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75" x14ac:dyDescent="0.4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96"/>
        <v>1.0309292094387414</v>
      </c>
      <c r="P1029" s="8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75" x14ac:dyDescent="0.4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96"/>
        <v>1.1727000000000001</v>
      </c>
      <c r="P1030" s="8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9.15" x14ac:dyDescent="0.4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96"/>
        <v>1.1175999999999999</v>
      </c>
      <c r="P1031" s="8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9.15" x14ac:dyDescent="0.4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96"/>
        <v>3.4209999999999998</v>
      </c>
      <c r="P1032" s="8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8.3" x14ac:dyDescent="0.4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96"/>
        <v>1.0740000000000001</v>
      </c>
      <c r="P1033" s="8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4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96"/>
        <v>1.0849703703703704</v>
      </c>
      <c r="P1034" s="8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75" x14ac:dyDescent="0.4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96"/>
        <v>1.0286144578313252</v>
      </c>
      <c r="P1035" s="8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75" x14ac:dyDescent="0.4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96"/>
        <v>1.3000180000000001</v>
      </c>
      <c r="P1036" s="8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75" x14ac:dyDescent="0.4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96"/>
        <v>1.0765217391304347</v>
      </c>
      <c r="P1037" s="8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75" x14ac:dyDescent="0.4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96"/>
        <v>1.1236044444444444</v>
      </c>
      <c r="P1038" s="8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75" x14ac:dyDescent="0.4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96"/>
        <v>1.0209999999999999</v>
      </c>
      <c r="P1039" s="8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75" x14ac:dyDescent="0.4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96"/>
        <v>1.4533333333333334</v>
      </c>
      <c r="P1040" s="8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75" x14ac:dyDescent="0.4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96"/>
        <v>1.282</v>
      </c>
      <c r="P1041" s="8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75" x14ac:dyDescent="0.4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96"/>
        <v>2.9411764705882353E-3</v>
      </c>
      <c r="P1042" s="8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75" x14ac:dyDescent="0.4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96"/>
        <v>0</v>
      </c>
      <c r="P1043" s="8" t="str">
        <f t="shared" si="97"/>
        <v>0</v>
      </c>
      <c r="Q1043" s="4" t="str">
        <f t="shared" si="98"/>
        <v>Journalism</v>
      </c>
      <c r="R1043" s="4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75" x14ac:dyDescent="0.4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96"/>
        <v>1.5384615384615385E-2</v>
      </c>
      <c r="P1044" s="8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75" x14ac:dyDescent="0.4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96"/>
        <v>8.5370000000000001E-2</v>
      </c>
      <c r="P1045" s="8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75" x14ac:dyDescent="0.4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96"/>
        <v>8.571428571428571E-4</v>
      </c>
      <c r="P1046" s="8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75" x14ac:dyDescent="0.4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96"/>
        <v>2.6599999999999999E-2</v>
      </c>
      <c r="P1047" s="8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75" x14ac:dyDescent="0.4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96"/>
        <v>0</v>
      </c>
      <c r="P1048" s="8" t="str">
        <f t="shared" si="97"/>
        <v>0</v>
      </c>
      <c r="Q1048" s="4" t="str">
        <f t="shared" si="98"/>
        <v>Journalism</v>
      </c>
      <c r="R1048" s="4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75" x14ac:dyDescent="0.4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96"/>
        <v>5.0000000000000001E-4</v>
      </c>
      <c r="P1049" s="8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75" x14ac:dyDescent="0.4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96"/>
        <v>1.4133333333333333E-2</v>
      </c>
      <c r="P1050" s="8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4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96"/>
        <v>0</v>
      </c>
      <c r="P1051" s="8" t="str">
        <f t="shared" si="97"/>
        <v>0</v>
      </c>
      <c r="Q1051" s="4" t="str">
        <f t="shared" si="98"/>
        <v>Journalism</v>
      </c>
      <c r="R1051" s="4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9.15" x14ac:dyDescent="0.4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96"/>
        <v>0</v>
      </c>
      <c r="P1052" s="8" t="str">
        <f t="shared" si="97"/>
        <v>0</v>
      </c>
      <c r="Q1052" s="4" t="str">
        <f t="shared" si="98"/>
        <v>Journalism</v>
      </c>
      <c r="R1052" s="4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75" x14ac:dyDescent="0.4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96"/>
        <v>0</v>
      </c>
      <c r="P1053" s="8" t="str">
        <f t="shared" si="97"/>
        <v>0</v>
      </c>
      <c r="Q1053" s="4" t="str">
        <f t="shared" si="98"/>
        <v>Journalism</v>
      </c>
      <c r="R1053" s="4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8.3" x14ac:dyDescent="0.4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96"/>
        <v>0</v>
      </c>
      <c r="P1054" s="8" t="str">
        <f t="shared" si="97"/>
        <v>0</v>
      </c>
      <c r="Q1054" s="4" t="str">
        <f t="shared" si="98"/>
        <v>Journalism</v>
      </c>
      <c r="R1054" s="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75" x14ac:dyDescent="0.4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96"/>
        <v>0.01</v>
      </c>
      <c r="P1055" s="8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8.3" x14ac:dyDescent="0.4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96"/>
        <v>0</v>
      </c>
      <c r="P1056" s="8" t="str">
        <f t="shared" si="97"/>
        <v>0</v>
      </c>
      <c r="Q1056" s="4" t="str">
        <f t="shared" si="98"/>
        <v>Journalism</v>
      </c>
      <c r="R1056" s="4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75" x14ac:dyDescent="0.4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96"/>
        <v>0</v>
      </c>
      <c r="P1057" s="8" t="str">
        <f t="shared" si="97"/>
        <v>0</v>
      </c>
      <c r="Q1057" s="4" t="str">
        <f t="shared" si="98"/>
        <v>Journalism</v>
      </c>
      <c r="R1057" s="4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75" x14ac:dyDescent="0.4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96"/>
        <v>0</v>
      </c>
      <c r="P1058" s="8" t="str">
        <f t="shared" si="97"/>
        <v>0</v>
      </c>
      <c r="Q1058" s="4" t="str">
        <f t="shared" si="98"/>
        <v>Journalism</v>
      </c>
      <c r="R1058" s="4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75" x14ac:dyDescent="0.4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96"/>
        <v>0</v>
      </c>
      <c r="P1059" s="8" t="str">
        <f t="shared" si="97"/>
        <v>0</v>
      </c>
      <c r="Q1059" s="4" t="str">
        <f t="shared" si="98"/>
        <v>Journalism</v>
      </c>
      <c r="R1059" s="4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75" x14ac:dyDescent="0.4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96"/>
        <v>0</v>
      </c>
      <c r="P1060" s="8" t="str">
        <f t="shared" si="97"/>
        <v>0</v>
      </c>
      <c r="Q1060" s="4" t="str">
        <f t="shared" si="98"/>
        <v>Journalism</v>
      </c>
      <c r="R1060" s="4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4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96"/>
        <v>0</v>
      </c>
      <c r="P1061" s="8" t="str">
        <f t="shared" si="97"/>
        <v>0</v>
      </c>
      <c r="Q1061" s="4" t="str">
        <f t="shared" si="98"/>
        <v>Journalism</v>
      </c>
      <c r="R1061" s="4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75" x14ac:dyDescent="0.4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96"/>
        <v>0.01</v>
      </c>
      <c r="P1062" s="8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9.15" x14ac:dyDescent="0.4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96"/>
        <v>0</v>
      </c>
      <c r="P1063" s="8" t="str">
        <f t="shared" si="97"/>
        <v>0</v>
      </c>
      <c r="Q1063" s="4" t="str">
        <f t="shared" si="98"/>
        <v>Journalism</v>
      </c>
      <c r="R1063" s="4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4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96"/>
        <v>0.95477386934673369</v>
      </c>
      <c r="P1064" s="8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75" x14ac:dyDescent="0.4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96"/>
        <v>0</v>
      </c>
      <c r="P1065" s="8" t="str">
        <f t="shared" si="97"/>
        <v>0</v>
      </c>
      <c r="Q1065" s="4" t="str">
        <f t="shared" si="98"/>
        <v>Journalism</v>
      </c>
      <c r="R1065" s="4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75" x14ac:dyDescent="0.4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96"/>
        <v>8.9744444444444446E-2</v>
      </c>
      <c r="P1066" s="8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75" x14ac:dyDescent="0.4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96"/>
        <v>2.7E-2</v>
      </c>
      <c r="P1067" s="8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75" x14ac:dyDescent="0.4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96"/>
        <v>3.3673333333333333E-2</v>
      </c>
      <c r="P1068" s="8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75" x14ac:dyDescent="0.4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96"/>
        <v>0.26</v>
      </c>
      <c r="P1069" s="8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8.3" x14ac:dyDescent="0.4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96"/>
        <v>1.5E-3</v>
      </c>
      <c r="P1070" s="8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75" x14ac:dyDescent="0.4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96"/>
        <v>0.38636363636363635</v>
      </c>
      <c r="P1071" s="8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75" x14ac:dyDescent="0.4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96"/>
        <v>7.0000000000000001E-3</v>
      </c>
      <c r="P1072" s="8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75" x14ac:dyDescent="0.4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96"/>
        <v>0</v>
      </c>
      <c r="P1073" s="8" t="str">
        <f t="shared" si="97"/>
        <v>0</v>
      </c>
      <c r="Q1073" s="4" t="str">
        <f t="shared" si="98"/>
        <v>Games</v>
      </c>
      <c r="R1073" s="4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75" x14ac:dyDescent="0.4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96"/>
        <v>6.8000000000000005E-4</v>
      </c>
      <c r="P1074" s="8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9.15" x14ac:dyDescent="0.4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96"/>
        <v>1.3333333333333334E-2</v>
      </c>
      <c r="P1075" s="8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8.3" x14ac:dyDescent="0.4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96"/>
        <v>6.3092592592592589E-2</v>
      </c>
      <c r="P1076" s="8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9.15" x14ac:dyDescent="0.4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96"/>
        <v>4.4999999999999998E-2</v>
      </c>
      <c r="P1077" s="8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75" x14ac:dyDescent="0.4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96"/>
        <v>0.62765333333333329</v>
      </c>
      <c r="P1078" s="8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75" x14ac:dyDescent="0.4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96"/>
        <v>0.29376000000000002</v>
      </c>
      <c r="P1079" s="8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8.3" x14ac:dyDescent="0.4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96"/>
        <v>7.4999999999999997E-2</v>
      </c>
      <c r="P1080" s="8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75" x14ac:dyDescent="0.4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96"/>
        <v>2.6076923076923077E-2</v>
      </c>
      <c r="P1081" s="8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75" x14ac:dyDescent="0.4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96"/>
        <v>9.1050000000000006E-2</v>
      </c>
      <c r="P1082" s="8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75" x14ac:dyDescent="0.4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96"/>
        <v>1.7647058823529413E-4</v>
      </c>
      <c r="P1083" s="8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75" x14ac:dyDescent="0.4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96"/>
        <v>5.5999999999999999E-3</v>
      </c>
      <c r="P1084" s="8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58.3" x14ac:dyDescent="0.4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96"/>
        <v>8.2000000000000007E-3</v>
      </c>
      <c r="P1085" s="8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4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96"/>
        <v>0</v>
      </c>
      <c r="P1086" s="8" t="str">
        <f t="shared" si="97"/>
        <v>0</v>
      </c>
      <c r="Q1086" s="4" t="str">
        <f t="shared" si="98"/>
        <v>Games</v>
      </c>
      <c r="R1086" s="4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75" x14ac:dyDescent="0.4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96"/>
        <v>3.4200000000000001E-2</v>
      </c>
      <c r="P1087" s="8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4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96"/>
        <v>8.3333333333333339E-4</v>
      </c>
      <c r="P1088" s="8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75" x14ac:dyDescent="0.4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96"/>
        <v>0</v>
      </c>
      <c r="P1089" s="8" t="str">
        <f t="shared" si="97"/>
        <v>0</v>
      </c>
      <c r="Q1089" s="4" t="str">
        <f t="shared" si="98"/>
        <v>Games</v>
      </c>
      <c r="R1089" s="4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9.15" x14ac:dyDescent="0.4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si="96"/>
        <v>0.14182977777777778</v>
      </c>
      <c r="P1090" s="8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9.15" x14ac:dyDescent="0.4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ref="O1091:O1154" si="102">E1091/D1091</f>
        <v>7.8266666666666665E-2</v>
      </c>
      <c r="P1091" s="8">
        <f t="shared" ref="P1091:P1154" si="103">IF(E1091=0,"0",E1091/L1091)</f>
        <v>23.959183673469386</v>
      </c>
      <c r="Q1091" s="4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4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75" x14ac:dyDescent="0.4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102"/>
        <v>3.8464497269020693E-4</v>
      </c>
      <c r="P1092" s="8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75" x14ac:dyDescent="0.4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102"/>
        <v>0.125</v>
      </c>
      <c r="P1093" s="8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8.3" x14ac:dyDescent="0.4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102"/>
        <v>1.0500000000000001E-2</v>
      </c>
      <c r="P1094" s="8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75" x14ac:dyDescent="0.4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102"/>
        <v>0.14083333333333334</v>
      </c>
      <c r="P1095" s="8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75" x14ac:dyDescent="0.4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102"/>
        <v>0.18300055555555556</v>
      </c>
      <c r="P1096" s="8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75" x14ac:dyDescent="0.4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102"/>
        <v>5.0347999999999997E-2</v>
      </c>
      <c r="P1097" s="8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75" x14ac:dyDescent="0.4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102"/>
        <v>0.17933333333333334</v>
      </c>
      <c r="P1098" s="8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75" x14ac:dyDescent="0.4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102"/>
        <v>4.6999999999999999E-4</v>
      </c>
      <c r="P1099" s="8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9.15" x14ac:dyDescent="0.4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102"/>
        <v>7.2120000000000004E-2</v>
      </c>
      <c r="P1100" s="8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8.3" x14ac:dyDescent="0.4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102"/>
        <v>5.0000000000000001E-3</v>
      </c>
      <c r="P1101" s="8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75" x14ac:dyDescent="0.4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102"/>
        <v>2.5000000000000001E-2</v>
      </c>
      <c r="P1102" s="8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9.15" x14ac:dyDescent="0.4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102"/>
        <v>4.0999999999999999E-4</v>
      </c>
      <c r="P1103" s="8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75" x14ac:dyDescent="0.4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102"/>
        <v>5.3124999999999999E-2</v>
      </c>
      <c r="P1104" s="8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75" x14ac:dyDescent="0.4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102"/>
        <v>1.6199999999999999E-2</v>
      </c>
      <c r="P1105" s="8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75" x14ac:dyDescent="0.4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102"/>
        <v>4.9516666666666667E-2</v>
      </c>
      <c r="P1106" s="8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8.3" x14ac:dyDescent="0.4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102"/>
        <v>1.5900000000000001E-3</v>
      </c>
      <c r="P1107" s="8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75" x14ac:dyDescent="0.4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102"/>
        <v>0.41249999999999998</v>
      </c>
      <c r="P1108" s="8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8.3" x14ac:dyDescent="0.4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102"/>
        <v>0</v>
      </c>
      <c r="P1109" s="8" t="str">
        <f t="shared" si="103"/>
        <v>0</v>
      </c>
      <c r="Q1109" s="4" t="str">
        <f t="shared" si="104"/>
        <v>Games</v>
      </c>
      <c r="R1109" s="4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8.3" x14ac:dyDescent="0.4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102"/>
        <v>2.93E-2</v>
      </c>
      <c r="P1110" s="8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75" x14ac:dyDescent="0.4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102"/>
        <v>4.4999999999999997E-3</v>
      </c>
      <c r="P1111" s="8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75" x14ac:dyDescent="0.4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102"/>
        <v>5.1000000000000004E-3</v>
      </c>
      <c r="P1112" s="8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75" x14ac:dyDescent="0.4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102"/>
        <v>4.0000000000000002E-4</v>
      </c>
      <c r="P1113" s="8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75" x14ac:dyDescent="0.4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102"/>
        <v>0.35537409090909089</v>
      </c>
      <c r="P1114" s="8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75" x14ac:dyDescent="0.4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102"/>
        <v>5.0000000000000001E-3</v>
      </c>
      <c r="P1115" s="8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75" x14ac:dyDescent="0.4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102"/>
        <v>1.6666666666666668E-3</v>
      </c>
      <c r="P1116" s="8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75" x14ac:dyDescent="0.4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102"/>
        <v>1.325E-3</v>
      </c>
      <c r="P1117" s="8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75" x14ac:dyDescent="0.4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102"/>
        <v>3.5704000000000004E-4</v>
      </c>
      <c r="P1118" s="8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75" x14ac:dyDescent="0.4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102"/>
        <v>8.3000000000000004E-2</v>
      </c>
      <c r="P1119" s="8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75" x14ac:dyDescent="0.4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102"/>
        <v>2.4222222222222221E-2</v>
      </c>
      <c r="P1120" s="8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8.3" x14ac:dyDescent="0.4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102"/>
        <v>2.3809523809523812E-3</v>
      </c>
      <c r="P1121" s="8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75" x14ac:dyDescent="0.4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102"/>
        <v>0</v>
      </c>
      <c r="P1122" s="8" t="str">
        <f t="shared" si="103"/>
        <v>0</v>
      </c>
      <c r="Q1122" s="4" t="str">
        <f t="shared" si="104"/>
        <v>Games</v>
      </c>
      <c r="R1122" s="4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75" x14ac:dyDescent="0.4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102"/>
        <v>1.16E-4</v>
      </c>
      <c r="P1123" s="8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8.3" x14ac:dyDescent="0.4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102"/>
        <v>0</v>
      </c>
      <c r="P1124" s="8" t="str">
        <f t="shared" si="103"/>
        <v>0</v>
      </c>
      <c r="Q1124" s="4" t="str">
        <f t="shared" si="104"/>
        <v>Games</v>
      </c>
      <c r="R1124" s="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75" x14ac:dyDescent="0.4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102"/>
        <v>2.2000000000000001E-3</v>
      </c>
      <c r="P1125" s="8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75" x14ac:dyDescent="0.4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102"/>
        <v>4.7222222222222223E-3</v>
      </c>
      <c r="P1126" s="8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75" x14ac:dyDescent="0.4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102"/>
        <v>0</v>
      </c>
      <c r="P1127" s="8" t="str">
        <f t="shared" si="103"/>
        <v>0</v>
      </c>
      <c r="Q1127" s="4" t="str">
        <f t="shared" si="104"/>
        <v>Games</v>
      </c>
      <c r="R1127" s="4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75" x14ac:dyDescent="0.4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102"/>
        <v>5.0000000000000001E-3</v>
      </c>
      <c r="P1128" s="8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8.3" x14ac:dyDescent="0.4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102"/>
        <v>1.6714285714285713E-2</v>
      </c>
      <c r="P1129" s="8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4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102"/>
        <v>1E-3</v>
      </c>
      <c r="P1130" s="8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75" x14ac:dyDescent="0.4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102"/>
        <v>1.0499999999999999E-3</v>
      </c>
      <c r="P1131" s="8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75" x14ac:dyDescent="0.4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102"/>
        <v>2.2000000000000001E-3</v>
      </c>
      <c r="P1132" s="8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75" x14ac:dyDescent="0.4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102"/>
        <v>0</v>
      </c>
      <c r="P1133" s="8" t="str">
        <f t="shared" si="103"/>
        <v>0</v>
      </c>
      <c r="Q1133" s="4" t="str">
        <f t="shared" si="104"/>
        <v>Games</v>
      </c>
      <c r="R1133" s="4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75" x14ac:dyDescent="0.4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102"/>
        <v>0.14380000000000001</v>
      </c>
      <c r="P1134" s="8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75" x14ac:dyDescent="0.4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102"/>
        <v>6.6666666666666671E-3</v>
      </c>
      <c r="P1135" s="8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75" x14ac:dyDescent="0.4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102"/>
        <v>4.0000000000000003E-5</v>
      </c>
      <c r="P1136" s="8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8.3" x14ac:dyDescent="0.4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102"/>
        <v>0.05</v>
      </c>
      <c r="P1137" s="8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75" x14ac:dyDescent="0.4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102"/>
        <v>6.4439140811455853E-2</v>
      </c>
      <c r="P1138" s="8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75" x14ac:dyDescent="0.4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102"/>
        <v>0.39500000000000002</v>
      </c>
      <c r="P1139" s="8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75" x14ac:dyDescent="0.4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102"/>
        <v>3.5714285714285713E-3</v>
      </c>
      <c r="P1140" s="8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75" x14ac:dyDescent="0.4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102"/>
        <v>6.2500000000000001E-4</v>
      </c>
      <c r="P1141" s="8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75" x14ac:dyDescent="0.4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102"/>
        <v>0</v>
      </c>
      <c r="P1142" s="8" t="str">
        <f t="shared" si="103"/>
        <v>0</v>
      </c>
      <c r="Q1142" s="4" t="str">
        <f t="shared" si="104"/>
        <v>Games</v>
      </c>
      <c r="R1142" s="4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4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102"/>
        <v>0</v>
      </c>
      <c r="P1143" s="8" t="str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75" x14ac:dyDescent="0.4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102"/>
        <v>0</v>
      </c>
      <c r="P1144" s="8" t="str">
        <f t="shared" si="103"/>
        <v>0</v>
      </c>
      <c r="Q1144" s="4" t="str">
        <f t="shared" si="104"/>
        <v>Games</v>
      </c>
      <c r="R1144" s="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75" x14ac:dyDescent="0.4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102"/>
        <v>4.1333333333333335E-3</v>
      </c>
      <c r="P1145" s="8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75" x14ac:dyDescent="0.4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102"/>
        <v>0</v>
      </c>
      <c r="P1146" s="8" t="str">
        <f t="shared" si="103"/>
        <v>0</v>
      </c>
      <c r="Q1146" s="4" t="str">
        <f t="shared" si="104"/>
        <v>Food</v>
      </c>
      <c r="R1146" s="4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75" x14ac:dyDescent="0.4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102"/>
        <v>1.25E-3</v>
      </c>
      <c r="P1147" s="8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75" x14ac:dyDescent="0.4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102"/>
        <v>8.8333333333333333E-2</v>
      </c>
      <c r="P1148" s="8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75" x14ac:dyDescent="0.4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102"/>
        <v>0</v>
      </c>
      <c r="P1149" s="8" t="str">
        <f t="shared" si="103"/>
        <v>0</v>
      </c>
      <c r="Q1149" s="4" t="str">
        <f t="shared" si="104"/>
        <v>Food</v>
      </c>
      <c r="R1149" s="4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9.15" x14ac:dyDescent="0.4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102"/>
        <v>4.8666666666666667E-3</v>
      </c>
      <c r="P1150" s="8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9.15" x14ac:dyDescent="0.4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102"/>
        <v>1.5E-3</v>
      </c>
      <c r="P1151" s="8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9.15" x14ac:dyDescent="0.4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102"/>
        <v>0.1008</v>
      </c>
      <c r="P1152" s="8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8.3" x14ac:dyDescent="0.4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102"/>
        <v>0</v>
      </c>
      <c r="P1153" s="8" t="str">
        <f t="shared" si="103"/>
        <v>0</v>
      </c>
      <c r="Q1153" s="4" t="str">
        <f t="shared" si="104"/>
        <v>Food</v>
      </c>
      <c r="R1153" s="4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4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si="102"/>
        <v>5.6937500000000002E-2</v>
      </c>
      <c r="P1154" s="8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9.15" x14ac:dyDescent="0.4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ref="O1155:O1218" si="108">E1155/D1155</f>
        <v>6.2500000000000003E-3</v>
      </c>
      <c r="P1155" s="8">
        <f t="shared" ref="P1155:P1218" si="109">IF(E1155=0,"0",E1155/L1155)</f>
        <v>50</v>
      </c>
      <c r="Q1155" s="4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4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75" x14ac:dyDescent="0.4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108"/>
        <v>6.5000000000000002E-2</v>
      </c>
      <c r="P1156" s="8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75" x14ac:dyDescent="0.4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108"/>
        <v>7.5199999999999998E-3</v>
      </c>
      <c r="P1157" s="8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75" x14ac:dyDescent="0.4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108"/>
        <v>0</v>
      </c>
      <c r="P1158" s="8" t="str">
        <f t="shared" si="109"/>
        <v>0</v>
      </c>
      <c r="Q1158" s="4" t="str">
        <f t="shared" si="110"/>
        <v>Food</v>
      </c>
      <c r="R1158" s="4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75" x14ac:dyDescent="0.4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108"/>
        <v>1.5100000000000001E-2</v>
      </c>
      <c r="P1159" s="8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75" x14ac:dyDescent="0.4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108"/>
        <v>4.6666666666666671E-3</v>
      </c>
      <c r="P1160" s="8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75" x14ac:dyDescent="0.4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108"/>
        <v>0</v>
      </c>
      <c r="P1161" s="8" t="str">
        <f t="shared" si="109"/>
        <v>0</v>
      </c>
      <c r="Q1161" s="4" t="str">
        <f t="shared" si="110"/>
        <v>Food</v>
      </c>
      <c r="R1161" s="4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75" x14ac:dyDescent="0.4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108"/>
        <v>3.85E-2</v>
      </c>
      <c r="P1162" s="8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75" x14ac:dyDescent="0.4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108"/>
        <v>0</v>
      </c>
      <c r="P1163" s="8" t="str">
        <f t="shared" si="109"/>
        <v>0</v>
      </c>
      <c r="Q1163" s="4" t="str">
        <f t="shared" si="110"/>
        <v>Food</v>
      </c>
      <c r="R1163" s="4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8.3" x14ac:dyDescent="0.4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108"/>
        <v>5.8333333333333338E-4</v>
      </c>
      <c r="P1164" s="8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75" x14ac:dyDescent="0.4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108"/>
        <v>0</v>
      </c>
      <c r="P1165" s="8" t="str">
        <f t="shared" si="109"/>
        <v>0</v>
      </c>
      <c r="Q1165" s="4" t="str">
        <f t="shared" si="110"/>
        <v>Food</v>
      </c>
      <c r="R1165" s="4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8.3" x14ac:dyDescent="0.4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108"/>
        <v>0</v>
      </c>
      <c r="P1166" s="8" t="str">
        <f t="shared" si="109"/>
        <v>0</v>
      </c>
      <c r="Q1166" s="4" t="str">
        <f t="shared" si="110"/>
        <v>Food</v>
      </c>
      <c r="R1166" s="4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75" x14ac:dyDescent="0.4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108"/>
        <v>0.20705000000000001</v>
      </c>
      <c r="P1167" s="8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75" x14ac:dyDescent="0.4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108"/>
        <v>0.19139999999999999</v>
      </c>
      <c r="P1168" s="8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75" x14ac:dyDescent="0.4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108"/>
        <v>1.6316666666666667E-2</v>
      </c>
      <c r="P1169" s="8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75" x14ac:dyDescent="0.4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108"/>
        <v>5.6666666666666664E-2</v>
      </c>
      <c r="P1170" s="8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75" x14ac:dyDescent="0.4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108"/>
        <v>1.6999999999999999E-3</v>
      </c>
      <c r="P1171" s="8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75" x14ac:dyDescent="0.4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108"/>
        <v>4.0000000000000001E-3</v>
      </c>
      <c r="P1172" s="8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75" x14ac:dyDescent="0.4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108"/>
        <v>1E-3</v>
      </c>
      <c r="P1173" s="8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9.15" x14ac:dyDescent="0.4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108"/>
        <v>0</v>
      </c>
      <c r="P1174" s="8" t="str">
        <f t="shared" si="109"/>
        <v>0</v>
      </c>
      <c r="Q1174" s="4" t="str">
        <f t="shared" si="110"/>
        <v>Food</v>
      </c>
      <c r="R1174" s="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75" x14ac:dyDescent="0.4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108"/>
        <v>2.4000000000000001E-4</v>
      </c>
      <c r="P1175" s="8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75" x14ac:dyDescent="0.4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108"/>
        <v>5.906666666666667E-2</v>
      </c>
      <c r="P1176" s="8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75" x14ac:dyDescent="0.4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108"/>
        <v>2.9250000000000002E-2</v>
      </c>
      <c r="P1177" s="8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8.3" x14ac:dyDescent="0.4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108"/>
        <v>5.7142857142857142E-5</v>
      </c>
      <c r="P1178" s="8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75" x14ac:dyDescent="0.4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108"/>
        <v>0</v>
      </c>
      <c r="P1179" s="8" t="str">
        <f t="shared" si="109"/>
        <v>0</v>
      </c>
      <c r="Q1179" s="4" t="str">
        <f t="shared" si="110"/>
        <v>Food</v>
      </c>
      <c r="R1179" s="4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75" x14ac:dyDescent="0.4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108"/>
        <v>6.666666666666667E-5</v>
      </c>
      <c r="P1180" s="8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75" x14ac:dyDescent="0.4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108"/>
        <v>5.3333333333333337E-2</v>
      </c>
      <c r="P1181" s="8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75" x14ac:dyDescent="0.4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108"/>
        <v>0.11749999999999999</v>
      </c>
      <c r="P1182" s="8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9.15" x14ac:dyDescent="0.4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108"/>
        <v>8.0000000000000007E-5</v>
      </c>
      <c r="P1183" s="8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8.3" x14ac:dyDescent="0.4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108"/>
        <v>4.2000000000000003E-2</v>
      </c>
      <c r="P1184" s="8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75" x14ac:dyDescent="0.4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108"/>
        <v>0.04</v>
      </c>
      <c r="P1185" s="8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75" x14ac:dyDescent="0.4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108"/>
        <v>1.0493636363636363</v>
      </c>
      <c r="P1186" s="8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8.3" x14ac:dyDescent="0.4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108"/>
        <v>1.0544</v>
      </c>
      <c r="P1187" s="8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75" x14ac:dyDescent="0.4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108"/>
        <v>1.0673333333333332</v>
      </c>
      <c r="P1188" s="8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75" x14ac:dyDescent="0.4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108"/>
        <v>1.0412571428571429</v>
      </c>
      <c r="P1189" s="8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75" x14ac:dyDescent="0.4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108"/>
        <v>1.6054999999999999</v>
      </c>
      <c r="P1190" s="8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75" x14ac:dyDescent="0.4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108"/>
        <v>1.0777777777777777</v>
      </c>
      <c r="P1191" s="8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9.15" x14ac:dyDescent="0.4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108"/>
        <v>1.35</v>
      </c>
      <c r="P1192" s="8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75" x14ac:dyDescent="0.4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108"/>
        <v>1.0907407407407408</v>
      </c>
      <c r="P1193" s="8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9.15" x14ac:dyDescent="0.4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108"/>
        <v>2.9</v>
      </c>
      <c r="P1194" s="8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8.3" x14ac:dyDescent="0.4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108"/>
        <v>1.0395714285714286</v>
      </c>
      <c r="P1195" s="8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75" x14ac:dyDescent="0.4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108"/>
        <v>3.2223999999999999</v>
      </c>
      <c r="P1196" s="8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8.3" x14ac:dyDescent="0.4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108"/>
        <v>1.35</v>
      </c>
      <c r="P1197" s="8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9.15" x14ac:dyDescent="0.4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108"/>
        <v>2.6991034482758622</v>
      </c>
      <c r="P1198" s="8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8.3" x14ac:dyDescent="0.4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108"/>
        <v>2.5329333333333333</v>
      </c>
      <c r="P1199" s="8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75" x14ac:dyDescent="0.4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108"/>
        <v>2.6059999999999999</v>
      </c>
      <c r="P1200" s="8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75" x14ac:dyDescent="0.4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108"/>
        <v>1.0131677953348381</v>
      </c>
      <c r="P1201" s="8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75" x14ac:dyDescent="0.4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108"/>
        <v>1.2560416666666667</v>
      </c>
      <c r="P1202" s="8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75" x14ac:dyDescent="0.4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108"/>
        <v>1.0243783333333334</v>
      </c>
      <c r="P1203" s="8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75" x14ac:dyDescent="0.4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108"/>
        <v>1.99244</v>
      </c>
      <c r="P1204" s="8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75" x14ac:dyDescent="0.4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108"/>
        <v>1.0245398773006136</v>
      </c>
      <c r="P1205" s="8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75" x14ac:dyDescent="0.4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108"/>
        <v>1.0294615384615384</v>
      </c>
      <c r="P1206" s="8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75" x14ac:dyDescent="0.4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108"/>
        <v>1.0086153846153847</v>
      </c>
      <c r="P1207" s="8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75" x14ac:dyDescent="0.4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108"/>
        <v>1.1499999999999999</v>
      </c>
      <c r="P1208" s="8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9.15" x14ac:dyDescent="0.4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108"/>
        <v>1.0416766467065868</v>
      </c>
      <c r="P1209" s="8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58.3" x14ac:dyDescent="0.4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108"/>
        <v>1.5529999999999999</v>
      </c>
      <c r="P1210" s="8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75" x14ac:dyDescent="0.4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108"/>
        <v>1.06</v>
      </c>
      <c r="P1211" s="8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9.15" x14ac:dyDescent="0.4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108"/>
        <v>2.5431499999999998</v>
      </c>
      <c r="P1212" s="8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75" x14ac:dyDescent="0.4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108"/>
        <v>1.0109999999999999</v>
      </c>
      <c r="P1213" s="8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8.3" x14ac:dyDescent="0.4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108"/>
        <v>1.2904</v>
      </c>
      <c r="P1214" s="8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8.3" x14ac:dyDescent="0.4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108"/>
        <v>1.0223076923076924</v>
      </c>
      <c r="P1215" s="8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75" x14ac:dyDescent="0.4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108"/>
        <v>1.3180000000000001</v>
      </c>
      <c r="P1216" s="8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75" x14ac:dyDescent="0.4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108"/>
        <v>7.8608020000000005</v>
      </c>
      <c r="P1217" s="8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9.15" x14ac:dyDescent="0.4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si="108"/>
        <v>1.4570000000000001</v>
      </c>
      <c r="P1218" s="8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75" x14ac:dyDescent="0.4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ref="O1219:O1282" si="114">E1219/D1219</f>
        <v>1.026</v>
      </c>
      <c r="P1219" s="8">
        <f t="shared" ref="P1219:P1282" si="115">IF(E1219=0,"0",E1219/L1219)</f>
        <v>148.57377049180329</v>
      </c>
      <c r="Q1219" s="4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4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58.3" x14ac:dyDescent="0.4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114"/>
        <v>1.7227777777777777</v>
      </c>
      <c r="P1220" s="8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9.15" x14ac:dyDescent="0.4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114"/>
        <v>1.5916819571865444</v>
      </c>
      <c r="P1221" s="8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75" x14ac:dyDescent="0.4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114"/>
        <v>1.0376666666666667</v>
      </c>
      <c r="P1222" s="8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75" x14ac:dyDescent="0.4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114"/>
        <v>1.1140954545454547</v>
      </c>
      <c r="P1223" s="8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9.15" x14ac:dyDescent="0.4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114"/>
        <v>2.80375</v>
      </c>
      <c r="P1224" s="8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75" x14ac:dyDescent="0.4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114"/>
        <v>1.1210606060606061</v>
      </c>
      <c r="P1225" s="8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9.15" x14ac:dyDescent="0.4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114"/>
        <v>7.0666666666666669E-2</v>
      </c>
      <c r="P1226" s="8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75" x14ac:dyDescent="0.4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114"/>
        <v>4.3999999999999997E-2</v>
      </c>
      <c r="P1227" s="8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75" x14ac:dyDescent="0.4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114"/>
        <v>3.8739999999999997E-2</v>
      </c>
      <c r="P1228" s="8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75" x14ac:dyDescent="0.4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114"/>
        <v>0</v>
      </c>
      <c r="P1229" s="8" t="str">
        <f t="shared" si="115"/>
        <v>0</v>
      </c>
      <c r="Q1229" s="4" t="str">
        <f t="shared" si="116"/>
        <v>Music</v>
      </c>
      <c r="R1229" s="4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75" x14ac:dyDescent="0.4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114"/>
        <v>0.29299999999999998</v>
      </c>
      <c r="P1230" s="8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8.3" x14ac:dyDescent="0.4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114"/>
        <v>9.0909090909090905E-3</v>
      </c>
      <c r="P1231" s="8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75" x14ac:dyDescent="0.4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114"/>
        <v>0</v>
      </c>
      <c r="P1232" s="8" t="str">
        <f t="shared" si="115"/>
        <v>0</v>
      </c>
      <c r="Q1232" s="4" t="str">
        <f t="shared" si="116"/>
        <v>Music</v>
      </c>
      <c r="R1232" s="4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75" x14ac:dyDescent="0.4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114"/>
        <v>0</v>
      </c>
      <c r="P1233" s="8" t="str">
        <f t="shared" si="115"/>
        <v>0</v>
      </c>
      <c r="Q1233" s="4" t="str">
        <f t="shared" si="116"/>
        <v>Music</v>
      </c>
      <c r="R1233" s="4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75" x14ac:dyDescent="0.4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114"/>
        <v>8.0000000000000002E-3</v>
      </c>
      <c r="P1234" s="8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75" x14ac:dyDescent="0.4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114"/>
        <v>0.11600000000000001</v>
      </c>
      <c r="P1235" s="8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75" x14ac:dyDescent="0.4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114"/>
        <v>0</v>
      </c>
      <c r="P1236" s="8" t="str">
        <f t="shared" si="115"/>
        <v>0</v>
      </c>
      <c r="Q1236" s="4" t="str">
        <f t="shared" si="116"/>
        <v>Music</v>
      </c>
      <c r="R1236" s="4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75" x14ac:dyDescent="0.4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114"/>
        <v>2.787363950092912E-2</v>
      </c>
      <c r="P1237" s="8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4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114"/>
        <v>0</v>
      </c>
      <c r="P1238" s="8" t="str">
        <f t="shared" si="115"/>
        <v>0</v>
      </c>
      <c r="Q1238" s="4" t="str">
        <f t="shared" si="116"/>
        <v>Music</v>
      </c>
      <c r="R1238" s="4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75" x14ac:dyDescent="0.4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114"/>
        <v>0</v>
      </c>
      <c r="P1239" s="8" t="str">
        <f t="shared" si="115"/>
        <v>0</v>
      </c>
      <c r="Q1239" s="4" t="str">
        <f t="shared" si="116"/>
        <v>Music</v>
      </c>
      <c r="R1239" s="4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8.3" x14ac:dyDescent="0.4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114"/>
        <v>0.17799999999999999</v>
      </c>
      <c r="P1240" s="8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9.15" x14ac:dyDescent="0.4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114"/>
        <v>0</v>
      </c>
      <c r="P1241" s="8" t="str">
        <f t="shared" si="115"/>
        <v>0</v>
      </c>
      <c r="Q1241" s="4" t="str">
        <f t="shared" si="116"/>
        <v>Music</v>
      </c>
      <c r="R1241" s="4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75" x14ac:dyDescent="0.4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114"/>
        <v>3.0124999999999999E-2</v>
      </c>
      <c r="P1242" s="8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8.3" x14ac:dyDescent="0.4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114"/>
        <v>0.50739999999999996</v>
      </c>
      <c r="P1243" s="8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75" x14ac:dyDescent="0.4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114"/>
        <v>5.4884742041712408E-3</v>
      </c>
      <c r="P1244" s="8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75" x14ac:dyDescent="0.4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114"/>
        <v>0.14091666666666666</v>
      </c>
      <c r="P1245" s="8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75" x14ac:dyDescent="0.4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114"/>
        <v>1.038</v>
      </c>
      <c r="P1246" s="8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75" x14ac:dyDescent="0.4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114"/>
        <v>1.2024999999999999</v>
      </c>
      <c r="P1247" s="8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75" x14ac:dyDescent="0.4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114"/>
        <v>1.17</v>
      </c>
      <c r="P1248" s="8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9.15" x14ac:dyDescent="0.4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114"/>
        <v>1.2214285714285715</v>
      </c>
      <c r="P1249" s="8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75" x14ac:dyDescent="0.4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114"/>
        <v>1.5164</v>
      </c>
      <c r="P1250" s="8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75" x14ac:dyDescent="0.4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114"/>
        <v>1.0444</v>
      </c>
      <c r="P1251" s="8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8.3" x14ac:dyDescent="0.4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114"/>
        <v>2.0015333333333332</v>
      </c>
      <c r="P1252" s="8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9.15" x14ac:dyDescent="0.4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114"/>
        <v>1.018</v>
      </c>
      <c r="P1253" s="8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75" x14ac:dyDescent="0.4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114"/>
        <v>1.3765714285714286</v>
      </c>
      <c r="P1254" s="8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58.3" x14ac:dyDescent="0.4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114"/>
        <v>3038.3319999999999</v>
      </c>
      <c r="P1255" s="8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75" x14ac:dyDescent="0.4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114"/>
        <v>1.9885074626865671</v>
      </c>
      <c r="P1256" s="8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75" x14ac:dyDescent="0.4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114"/>
        <v>2.0236666666666667</v>
      </c>
      <c r="P1257" s="8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75" x14ac:dyDescent="0.4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114"/>
        <v>1.1796376666666666</v>
      </c>
      <c r="P1258" s="8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75" x14ac:dyDescent="0.4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114"/>
        <v>2.9472727272727273</v>
      </c>
      <c r="P1259" s="8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75" x14ac:dyDescent="0.4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114"/>
        <v>2.1314633333333335</v>
      </c>
      <c r="P1260" s="8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75" x14ac:dyDescent="0.4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114"/>
        <v>1.0424</v>
      </c>
      <c r="P1261" s="8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75" x14ac:dyDescent="0.4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114"/>
        <v>1.1366666666666667</v>
      </c>
      <c r="P1262" s="8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75" x14ac:dyDescent="0.4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114"/>
        <v>1.0125</v>
      </c>
      <c r="P1263" s="8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75" x14ac:dyDescent="0.4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114"/>
        <v>1.2541538461538462</v>
      </c>
      <c r="P1264" s="8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9.15" x14ac:dyDescent="0.4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114"/>
        <v>1.19</v>
      </c>
      <c r="P1265" s="8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75" x14ac:dyDescent="0.4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114"/>
        <v>1.6646153846153846</v>
      </c>
      <c r="P1266" s="8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8.3" x14ac:dyDescent="0.4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114"/>
        <v>1.1914771428571429</v>
      </c>
      <c r="P1267" s="8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9.15" x14ac:dyDescent="0.4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114"/>
        <v>1.0047368421052632</v>
      </c>
      <c r="P1268" s="8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75" x14ac:dyDescent="0.4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114"/>
        <v>1.018</v>
      </c>
      <c r="P1269" s="8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9.15" x14ac:dyDescent="0.4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114"/>
        <v>1.1666666666666667</v>
      </c>
      <c r="P1270" s="8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75" x14ac:dyDescent="0.4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114"/>
        <v>1.0864893617021276</v>
      </c>
      <c r="P1271" s="8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9.15" x14ac:dyDescent="0.4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114"/>
        <v>1.1472</v>
      </c>
      <c r="P1272" s="8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75" x14ac:dyDescent="0.4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114"/>
        <v>1.018</v>
      </c>
      <c r="P1273" s="8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8.3" x14ac:dyDescent="0.4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114"/>
        <v>1.06</v>
      </c>
      <c r="P1274" s="8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75" x14ac:dyDescent="0.4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114"/>
        <v>1.0349999999999999</v>
      </c>
      <c r="P1275" s="8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75" x14ac:dyDescent="0.4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114"/>
        <v>1.5497535999999998</v>
      </c>
      <c r="P1276" s="8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75" x14ac:dyDescent="0.4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114"/>
        <v>1.6214066666666667</v>
      </c>
      <c r="P1277" s="8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9.15" x14ac:dyDescent="0.4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114"/>
        <v>1.0442100000000001</v>
      </c>
      <c r="P1278" s="8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75" x14ac:dyDescent="0.4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114"/>
        <v>1.0612433333333333</v>
      </c>
      <c r="P1279" s="8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75" x14ac:dyDescent="0.4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114"/>
        <v>1.5493846153846154</v>
      </c>
      <c r="P1280" s="8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75" x14ac:dyDescent="0.4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114"/>
        <v>1.1077157238734421</v>
      </c>
      <c r="P1281" s="8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75" x14ac:dyDescent="0.4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si="114"/>
        <v>1.1091186666666666</v>
      </c>
      <c r="P1282" s="8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75" x14ac:dyDescent="0.4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ref="O1283:O1346" si="120">E1283/D1283</f>
        <v>1.1071428571428572</v>
      </c>
      <c r="P1283" s="8">
        <f t="shared" ref="P1283:P1346" si="121">IF(E1283=0,"0",E1283/L1283)</f>
        <v>104.72972972972973</v>
      </c>
      <c r="Q1283" s="4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4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75" x14ac:dyDescent="0.4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120"/>
        <v>1.2361333333333333</v>
      </c>
      <c r="P1284" s="8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75" x14ac:dyDescent="0.4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120"/>
        <v>2.1105</v>
      </c>
      <c r="P1285" s="8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75" x14ac:dyDescent="0.4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120"/>
        <v>1.01</v>
      </c>
      <c r="P1286" s="8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75" x14ac:dyDescent="0.4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120"/>
        <v>1.0165</v>
      </c>
      <c r="P1287" s="8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75" x14ac:dyDescent="0.4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120"/>
        <v>1.0833333333333333</v>
      </c>
      <c r="P1288" s="8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.900000000000006" x14ac:dyDescent="0.4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120"/>
        <v>2.42</v>
      </c>
      <c r="P1289" s="8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58.3" x14ac:dyDescent="0.4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120"/>
        <v>1.0044999999999999</v>
      </c>
      <c r="P1290" s="8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75" x14ac:dyDescent="0.4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120"/>
        <v>1.2506666666666666</v>
      </c>
      <c r="P1291" s="8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9.15" x14ac:dyDescent="0.4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120"/>
        <v>1.0857142857142856</v>
      </c>
      <c r="P1292" s="8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75" x14ac:dyDescent="0.4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120"/>
        <v>1.4570000000000001</v>
      </c>
      <c r="P1293" s="8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8.3" x14ac:dyDescent="0.4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120"/>
        <v>1.1000000000000001</v>
      </c>
      <c r="P1294" s="8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8.3" x14ac:dyDescent="0.4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120"/>
        <v>1.0223333333333333</v>
      </c>
      <c r="P1295" s="8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75" x14ac:dyDescent="0.4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120"/>
        <v>1.22</v>
      </c>
      <c r="P1296" s="8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75" x14ac:dyDescent="0.4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120"/>
        <v>1.0196000000000001</v>
      </c>
      <c r="P1297" s="8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8.3" x14ac:dyDescent="0.4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120"/>
        <v>1.411764705882353</v>
      </c>
      <c r="P1298" s="8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75" x14ac:dyDescent="0.4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120"/>
        <v>1.0952500000000001</v>
      </c>
      <c r="P1299" s="8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75" x14ac:dyDescent="0.4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120"/>
        <v>1.0465</v>
      </c>
      <c r="P1300" s="8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75" x14ac:dyDescent="0.4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120"/>
        <v>1.24</v>
      </c>
      <c r="P1301" s="8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75" x14ac:dyDescent="0.4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120"/>
        <v>1.35</v>
      </c>
      <c r="P1302" s="8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75" x14ac:dyDescent="0.4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120"/>
        <v>1.0275000000000001</v>
      </c>
      <c r="P1303" s="8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75" x14ac:dyDescent="0.4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120"/>
        <v>1</v>
      </c>
      <c r="P1304" s="8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9.15" x14ac:dyDescent="0.4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120"/>
        <v>1.3026085714285716</v>
      </c>
      <c r="P1305" s="8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75" x14ac:dyDescent="0.4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120"/>
        <v>0.39627499999999999</v>
      </c>
      <c r="P1306" s="8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75" x14ac:dyDescent="0.4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120"/>
        <v>0.25976666666666665</v>
      </c>
      <c r="P1307" s="8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8.3" x14ac:dyDescent="0.4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120"/>
        <v>0.65246363636363636</v>
      </c>
      <c r="P1308" s="8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9.15" x14ac:dyDescent="0.4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120"/>
        <v>0.11514000000000001</v>
      </c>
      <c r="P1309" s="8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9.15" x14ac:dyDescent="0.4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120"/>
        <v>0.11360000000000001</v>
      </c>
      <c r="P1310" s="8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75" x14ac:dyDescent="0.4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120"/>
        <v>1.1199130434782609</v>
      </c>
      <c r="P1311" s="8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75" x14ac:dyDescent="0.4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120"/>
        <v>0.155</v>
      </c>
      <c r="P1312" s="8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8.3" x14ac:dyDescent="0.4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120"/>
        <v>0.32028000000000001</v>
      </c>
      <c r="P1313" s="8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75" x14ac:dyDescent="0.4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120"/>
        <v>6.0869565217391303E-3</v>
      </c>
      <c r="P1314" s="8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75" x14ac:dyDescent="0.4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120"/>
        <v>0.31114999999999998</v>
      </c>
      <c r="P1315" s="8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58.3" x14ac:dyDescent="0.4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120"/>
        <v>1.1266666666666666E-2</v>
      </c>
      <c r="P1316" s="8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9.15" x14ac:dyDescent="0.4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120"/>
        <v>0.40404000000000001</v>
      </c>
      <c r="P1317" s="8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75" x14ac:dyDescent="0.4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120"/>
        <v>1.3333333333333333E-5</v>
      </c>
      <c r="P1318" s="8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8.3" x14ac:dyDescent="0.4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120"/>
        <v>5.7334999999999997E-2</v>
      </c>
      <c r="P1319" s="8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75" x14ac:dyDescent="0.4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120"/>
        <v>0.15325</v>
      </c>
      <c r="P1320" s="8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75" x14ac:dyDescent="0.4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120"/>
        <v>0.15103448275862069</v>
      </c>
      <c r="P1321" s="8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75" x14ac:dyDescent="0.4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120"/>
        <v>5.0299999999999997E-3</v>
      </c>
      <c r="P1322" s="8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8.3" x14ac:dyDescent="0.4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120"/>
        <v>1.3028138528138528E-2</v>
      </c>
      <c r="P1323" s="8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75" x14ac:dyDescent="0.4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120"/>
        <v>3.0285714285714286E-3</v>
      </c>
      <c r="P1324" s="8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75" x14ac:dyDescent="0.4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120"/>
        <v>8.8800000000000004E-2</v>
      </c>
      <c r="P1325" s="8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75" x14ac:dyDescent="0.4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120"/>
        <v>9.8400000000000001E-2</v>
      </c>
      <c r="P1326" s="8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75" x14ac:dyDescent="0.4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120"/>
        <v>2.4299999999999999E-2</v>
      </c>
      <c r="P1327" s="8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75" x14ac:dyDescent="0.4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120"/>
        <v>1.1299999999999999E-2</v>
      </c>
      <c r="P1328" s="8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75" x14ac:dyDescent="0.4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120"/>
        <v>3.5520833333333335E-2</v>
      </c>
      <c r="P1329" s="8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58.3" x14ac:dyDescent="0.4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120"/>
        <v>2.3306666666666667E-2</v>
      </c>
      <c r="P1330" s="8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75" x14ac:dyDescent="0.4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120"/>
        <v>8.1600000000000006E-3</v>
      </c>
      <c r="P1331" s="8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75" x14ac:dyDescent="0.4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120"/>
        <v>0.22494285714285714</v>
      </c>
      <c r="P1332" s="8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75" x14ac:dyDescent="0.4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120"/>
        <v>1.3668E-2</v>
      </c>
      <c r="P1333" s="8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75" x14ac:dyDescent="0.4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120"/>
        <v>0</v>
      </c>
      <c r="P1334" s="8" t="str">
        <f t="shared" si="121"/>
        <v>0</v>
      </c>
      <c r="Q1334" s="4" t="str">
        <f t="shared" si="122"/>
        <v>Technology</v>
      </c>
      <c r="R1334" s="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75" x14ac:dyDescent="0.4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120"/>
        <v>0</v>
      </c>
      <c r="P1335" s="8" t="str">
        <f t="shared" si="121"/>
        <v>0</v>
      </c>
      <c r="Q1335" s="4" t="str">
        <f t="shared" si="122"/>
        <v>Technology</v>
      </c>
      <c r="R1335" s="4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75" x14ac:dyDescent="0.4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120"/>
        <v>0.10754135338345865</v>
      </c>
      <c r="P1336" s="8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75" x14ac:dyDescent="0.4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120"/>
        <v>0.1976</v>
      </c>
      <c r="P1337" s="8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75" x14ac:dyDescent="0.4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120"/>
        <v>0.84946999999999995</v>
      </c>
      <c r="P1338" s="8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75" x14ac:dyDescent="0.4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120"/>
        <v>0.49381999999999998</v>
      </c>
      <c r="P1339" s="8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8.3" x14ac:dyDescent="0.4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120"/>
        <v>3.3033333333333331E-2</v>
      </c>
      <c r="P1340" s="8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9.15" x14ac:dyDescent="0.4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120"/>
        <v>6.6339999999999996E-2</v>
      </c>
      <c r="P1341" s="8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75" x14ac:dyDescent="0.4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120"/>
        <v>0</v>
      </c>
      <c r="P1342" s="8" t="str">
        <f t="shared" si="121"/>
        <v>0</v>
      </c>
      <c r="Q1342" s="4" t="str">
        <f t="shared" si="122"/>
        <v>Technology</v>
      </c>
      <c r="R1342" s="4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8.3" x14ac:dyDescent="0.4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120"/>
        <v>0.7036</v>
      </c>
      <c r="P1343" s="8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75" x14ac:dyDescent="0.4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120"/>
        <v>2E-3</v>
      </c>
      <c r="P1344" s="8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75" x14ac:dyDescent="0.4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120"/>
        <v>1.02298</v>
      </c>
      <c r="P1345" s="8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75" x14ac:dyDescent="0.4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si="120"/>
        <v>3.7773333333333334</v>
      </c>
      <c r="P1346" s="8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75" x14ac:dyDescent="0.4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ref="O1347:O1410" si="126">E1347/D1347</f>
        <v>1.25</v>
      </c>
      <c r="P1347" s="8">
        <f t="shared" ref="P1347:P1410" si="127">IF(E1347=0,"0",E1347/L1347)</f>
        <v>53.571428571428569</v>
      </c>
      <c r="Q1347" s="4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4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75" x14ac:dyDescent="0.4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126"/>
        <v>1.473265306122449</v>
      </c>
      <c r="P1348" s="8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75" x14ac:dyDescent="0.4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126"/>
        <v>1.022</v>
      </c>
      <c r="P1349" s="8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75" x14ac:dyDescent="0.4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126"/>
        <v>1.018723404255319</v>
      </c>
      <c r="P1350" s="8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75" x14ac:dyDescent="0.4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126"/>
        <v>2.0419999999999998</v>
      </c>
      <c r="P1351" s="8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75" x14ac:dyDescent="0.4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126"/>
        <v>1.0405</v>
      </c>
      <c r="P1352" s="8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9.15" x14ac:dyDescent="0.4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126"/>
        <v>1.0126500000000001</v>
      </c>
      <c r="P1353" s="8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75" x14ac:dyDescent="0.4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126"/>
        <v>1.3613999999999999</v>
      </c>
      <c r="P1354" s="8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75" x14ac:dyDescent="0.4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126"/>
        <v>1.3360000000000001</v>
      </c>
      <c r="P1355" s="8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75" x14ac:dyDescent="0.4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126"/>
        <v>1.3025</v>
      </c>
      <c r="P1356" s="8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8.3" x14ac:dyDescent="0.4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126"/>
        <v>1.2267999999999999</v>
      </c>
      <c r="P1357" s="8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75" x14ac:dyDescent="0.4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126"/>
        <v>1.8281058823529412</v>
      </c>
      <c r="P1358" s="8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75" x14ac:dyDescent="0.4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126"/>
        <v>1.2529999999999999</v>
      </c>
      <c r="P1359" s="8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75" x14ac:dyDescent="0.4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126"/>
        <v>1.1166666666666667</v>
      </c>
      <c r="P1360" s="8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75" x14ac:dyDescent="0.4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126"/>
        <v>1.1575757575757575</v>
      </c>
      <c r="P1361" s="8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9.15" x14ac:dyDescent="0.4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126"/>
        <v>1.732</v>
      </c>
      <c r="P1362" s="8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75" x14ac:dyDescent="0.4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126"/>
        <v>1.2598333333333334</v>
      </c>
      <c r="P1363" s="8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75" x14ac:dyDescent="0.4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126"/>
        <v>1.091</v>
      </c>
      <c r="P1364" s="8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75" x14ac:dyDescent="0.4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126"/>
        <v>1</v>
      </c>
      <c r="P1365" s="8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8.3" x14ac:dyDescent="0.4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126"/>
        <v>1.1864285714285714</v>
      </c>
      <c r="P1366" s="8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75" x14ac:dyDescent="0.4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126"/>
        <v>1.0026666666666666</v>
      </c>
      <c r="P1367" s="8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4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126"/>
        <v>1.2648920000000001</v>
      </c>
      <c r="P1368" s="8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75" x14ac:dyDescent="0.4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126"/>
        <v>1.1426000000000001</v>
      </c>
      <c r="P1369" s="8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75" x14ac:dyDescent="0.4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126"/>
        <v>1.107</v>
      </c>
      <c r="P1370" s="8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75" x14ac:dyDescent="0.4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126"/>
        <v>1.0534805315203954</v>
      </c>
      <c r="P1371" s="8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9.15" x14ac:dyDescent="0.4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126"/>
        <v>1.0366666666666666</v>
      </c>
      <c r="P1372" s="8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75" x14ac:dyDescent="0.4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126"/>
        <v>1.0708672667523933</v>
      </c>
      <c r="P1373" s="8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4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126"/>
        <v>1.24</v>
      </c>
      <c r="P1374" s="8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9.15" x14ac:dyDescent="0.4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126"/>
        <v>1.0501</v>
      </c>
      <c r="P1375" s="8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75" x14ac:dyDescent="0.4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126"/>
        <v>1.8946666666666667</v>
      </c>
      <c r="P1376" s="8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8.3" x14ac:dyDescent="0.4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126"/>
        <v>1.7132499999999999</v>
      </c>
      <c r="P1377" s="8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9.15" x14ac:dyDescent="0.4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126"/>
        <v>2.5248648648648651</v>
      </c>
      <c r="P1378" s="8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75" x14ac:dyDescent="0.4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126"/>
        <v>1.1615384615384616</v>
      </c>
      <c r="P1379" s="8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4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126"/>
        <v>2.0335000000000001</v>
      </c>
      <c r="P1380" s="8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9.15" x14ac:dyDescent="0.4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126"/>
        <v>1.1160000000000001</v>
      </c>
      <c r="P1381" s="8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75" x14ac:dyDescent="0.4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126"/>
        <v>4.24</v>
      </c>
      <c r="P1382" s="8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8.3" x14ac:dyDescent="0.4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126"/>
        <v>1.071</v>
      </c>
      <c r="P1383" s="8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75" x14ac:dyDescent="0.4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126"/>
        <v>1.043625</v>
      </c>
      <c r="P1384" s="8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75" x14ac:dyDescent="0.4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126"/>
        <v>2.124090909090909</v>
      </c>
      <c r="P1385" s="8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75" x14ac:dyDescent="0.4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126"/>
        <v>1.2408571428571429</v>
      </c>
      <c r="P1386" s="8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75" x14ac:dyDescent="0.4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126"/>
        <v>1.10406125</v>
      </c>
      <c r="P1387" s="8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9.15" x14ac:dyDescent="0.4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126"/>
        <v>2.1875</v>
      </c>
      <c r="P1388" s="8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75" x14ac:dyDescent="0.4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126"/>
        <v>1.36625</v>
      </c>
      <c r="P1389" s="8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75" x14ac:dyDescent="0.4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126"/>
        <v>1.348074</v>
      </c>
      <c r="P1390" s="8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9.15" x14ac:dyDescent="0.4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126"/>
        <v>1.454</v>
      </c>
      <c r="P1391" s="8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75" x14ac:dyDescent="0.4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126"/>
        <v>1.0910714285714285</v>
      </c>
      <c r="P1392" s="8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75" x14ac:dyDescent="0.4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126"/>
        <v>1.1020000000000001</v>
      </c>
      <c r="P1393" s="8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75" x14ac:dyDescent="0.4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126"/>
        <v>1.1364000000000001</v>
      </c>
      <c r="P1394" s="8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4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126"/>
        <v>1.0235000000000001</v>
      </c>
      <c r="P1395" s="8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75" x14ac:dyDescent="0.4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126"/>
        <v>1.2213333333333334</v>
      </c>
      <c r="P1396" s="8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4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126"/>
        <v>1.1188571428571428</v>
      </c>
      <c r="P1397" s="8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75" x14ac:dyDescent="0.4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126"/>
        <v>1.073</v>
      </c>
      <c r="P1398" s="8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75" x14ac:dyDescent="0.4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126"/>
        <v>1.1385000000000001</v>
      </c>
      <c r="P1399" s="8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75" x14ac:dyDescent="0.4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126"/>
        <v>1.0968181818181819</v>
      </c>
      <c r="P1400" s="8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75" x14ac:dyDescent="0.4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126"/>
        <v>1.2614444444444444</v>
      </c>
      <c r="P1401" s="8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75" x14ac:dyDescent="0.4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126"/>
        <v>1.6742857142857144</v>
      </c>
      <c r="P1402" s="8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8.3" x14ac:dyDescent="0.4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126"/>
        <v>4.9652000000000003</v>
      </c>
      <c r="P1403" s="8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75" x14ac:dyDescent="0.4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126"/>
        <v>1.0915999999999999</v>
      </c>
      <c r="P1404" s="8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75" x14ac:dyDescent="0.4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126"/>
        <v>1.0257499999999999</v>
      </c>
      <c r="P1405" s="8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75" x14ac:dyDescent="0.4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126"/>
        <v>1.6620689655172414E-2</v>
      </c>
      <c r="P1406" s="8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9.15" x14ac:dyDescent="0.4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126"/>
        <v>4.1999999999999997E-3</v>
      </c>
      <c r="P1407" s="8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4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126"/>
        <v>1.25E-3</v>
      </c>
      <c r="P1408" s="8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75" x14ac:dyDescent="0.4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126"/>
        <v>5.0000000000000001E-3</v>
      </c>
      <c r="P1409" s="8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75" x14ac:dyDescent="0.4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si="126"/>
        <v>7.1999999999999995E-2</v>
      </c>
      <c r="P1410" s="8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75" x14ac:dyDescent="0.4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ref="O1411:O1474" si="132">E1411/D1411</f>
        <v>0</v>
      </c>
      <c r="P1411" s="8" t="str">
        <f t="shared" ref="P1411:P1474" si="133">IF(E1411=0,"0",E1411/L1411)</f>
        <v>0</v>
      </c>
      <c r="Q1411" s="4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4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75" x14ac:dyDescent="0.4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132"/>
        <v>1.6666666666666666E-4</v>
      </c>
      <c r="P1412" s="8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8.3" x14ac:dyDescent="0.4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132"/>
        <v>2.3333333333333335E-3</v>
      </c>
      <c r="P1413" s="8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9.15" x14ac:dyDescent="0.4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132"/>
        <v>4.5714285714285714E-2</v>
      </c>
      <c r="P1414" s="8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8.3" x14ac:dyDescent="0.4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132"/>
        <v>0.05</v>
      </c>
      <c r="P1415" s="8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75" x14ac:dyDescent="0.4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132"/>
        <v>2E-3</v>
      </c>
      <c r="P1416" s="8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75" x14ac:dyDescent="0.4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132"/>
        <v>0.18181818181818182</v>
      </c>
      <c r="P1417" s="8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75" x14ac:dyDescent="0.4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132"/>
        <v>0</v>
      </c>
      <c r="P1418" s="8" t="str">
        <f t="shared" si="133"/>
        <v>0</v>
      </c>
      <c r="Q1418" s="4" t="str">
        <f t="shared" si="134"/>
        <v>Publishing</v>
      </c>
      <c r="R1418" s="4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75" x14ac:dyDescent="0.4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132"/>
        <v>1.2222222222222223E-2</v>
      </c>
      <c r="P1419" s="8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8.3" x14ac:dyDescent="0.4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132"/>
        <v>2E-3</v>
      </c>
      <c r="P1420" s="8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8.3" x14ac:dyDescent="0.4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132"/>
        <v>7.0634920634920634E-2</v>
      </c>
      <c r="P1421" s="8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9.15" x14ac:dyDescent="0.4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132"/>
        <v>2.7272727272727271E-2</v>
      </c>
      <c r="P1422" s="8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8.3" x14ac:dyDescent="0.4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132"/>
        <v>1E-3</v>
      </c>
      <c r="P1423" s="8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75" x14ac:dyDescent="0.4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132"/>
        <v>1.0399999999999999E-3</v>
      </c>
      <c r="P1424" s="8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75" x14ac:dyDescent="0.4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132"/>
        <v>3.3333333333333335E-3</v>
      </c>
      <c r="P1425" s="8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75" x14ac:dyDescent="0.4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132"/>
        <v>0.2036</v>
      </c>
      <c r="P1426" s="8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75" x14ac:dyDescent="0.4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132"/>
        <v>0</v>
      </c>
      <c r="P1427" s="8" t="str">
        <f t="shared" si="133"/>
        <v>0</v>
      </c>
      <c r="Q1427" s="4" t="str">
        <f t="shared" si="134"/>
        <v>Publishing</v>
      </c>
      <c r="R1427" s="4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75" x14ac:dyDescent="0.4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132"/>
        <v>0</v>
      </c>
      <c r="P1428" s="8" t="str">
        <f t="shared" si="133"/>
        <v>0</v>
      </c>
      <c r="Q1428" s="4" t="str">
        <f t="shared" si="134"/>
        <v>Publishing</v>
      </c>
      <c r="R1428" s="4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8.3" x14ac:dyDescent="0.4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132"/>
        <v>8.3799999999999999E-2</v>
      </c>
      <c r="P1429" s="8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75" x14ac:dyDescent="0.4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132"/>
        <v>4.4999999999999998E-2</v>
      </c>
      <c r="P1430" s="8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75" x14ac:dyDescent="0.4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132"/>
        <v>0</v>
      </c>
      <c r="P1431" s="8" t="str">
        <f t="shared" si="133"/>
        <v>0</v>
      </c>
      <c r="Q1431" s="4" t="str">
        <f t="shared" si="134"/>
        <v>Publishing</v>
      </c>
      <c r="R1431" s="4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75" x14ac:dyDescent="0.4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132"/>
        <v>8.0600000000000005E-2</v>
      </c>
      <c r="P1432" s="8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58.3" x14ac:dyDescent="0.4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132"/>
        <v>0.31947058823529412</v>
      </c>
      <c r="P1433" s="8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75" x14ac:dyDescent="0.4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132"/>
        <v>0</v>
      </c>
      <c r="P1434" s="8" t="str">
        <f t="shared" si="133"/>
        <v>0</v>
      </c>
      <c r="Q1434" s="4" t="str">
        <f t="shared" si="134"/>
        <v>Publishing</v>
      </c>
      <c r="R1434" s="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75" x14ac:dyDescent="0.4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132"/>
        <v>6.7083333333333328E-2</v>
      </c>
      <c r="P1435" s="8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75" x14ac:dyDescent="0.4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132"/>
        <v>9.987804878048781E-2</v>
      </c>
      <c r="P1436" s="8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75" x14ac:dyDescent="0.4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132"/>
        <v>1E-3</v>
      </c>
      <c r="P1437" s="8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75" x14ac:dyDescent="0.4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132"/>
        <v>7.7000000000000002E-3</v>
      </c>
      <c r="P1438" s="8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8.3" x14ac:dyDescent="0.4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132"/>
        <v>0.26900000000000002</v>
      </c>
      <c r="P1439" s="8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75" x14ac:dyDescent="0.4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132"/>
        <v>0.03</v>
      </c>
      <c r="P1440" s="8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75" x14ac:dyDescent="0.4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132"/>
        <v>6.6055045871559637E-2</v>
      </c>
      <c r="P1441" s="8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75" x14ac:dyDescent="0.4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132"/>
        <v>7.6923076923076926E-5</v>
      </c>
      <c r="P1442" s="8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75" x14ac:dyDescent="0.4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132"/>
        <v>1.1222222222222222E-2</v>
      </c>
      <c r="P1443" s="8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75" x14ac:dyDescent="0.4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132"/>
        <v>0</v>
      </c>
      <c r="P1444" s="8" t="str">
        <f t="shared" si="133"/>
        <v>0</v>
      </c>
      <c r="Q1444" s="4" t="str">
        <f t="shared" si="134"/>
        <v>Publishing</v>
      </c>
      <c r="R1444" s="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75" x14ac:dyDescent="0.4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132"/>
        <v>0</v>
      </c>
      <c r="P1445" s="8" t="str">
        <f t="shared" si="133"/>
        <v>0</v>
      </c>
      <c r="Q1445" s="4" t="str">
        <f t="shared" si="134"/>
        <v>Publishing</v>
      </c>
      <c r="R1445" s="4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75" x14ac:dyDescent="0.4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132"/>
        <v>0</v>
      </c>
      <c r="P1446" s="8" t="str">
        <f t="shared" si="133"/>
        <v>0</v>
      </c>
      <c r="Q1446" s="4" t="str">
        <f t="shared" si="134"/>
        <v>Publishing</v>
      </c>
      <c r="R1446" s="4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75" x14ac:dyDescent="0.4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132"/>
        <v>0</v>
      </c>
      <c r="P1447" s="8" t="str">
        <f t="shared" si="133"/>
        <v>0</v>
      </c>
      <c r="Q1447" s="4" t="str">
        <f t="shared" si="134"/>
        <v>Publishing</v>
      </c>
      <c r="R1447" s="4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75" x14ac:dyDescent="0.4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132"/>
        <v>0</v>
      </c>
      <c r="P1448" s="8" t="str">
        <f t="shared" si="133"/>
        <v>0</v>
      </c>
      <c r="Q1448" s="4" t="str">
        <f t="shared" si="134"/>
        <v>Publishing</v>
      </c>
      <c r="R1448" s="4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9.15" x14ac:dyDescent="0.4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132"/>
        <v>1.4999999999999999E-4</v>
      </c>
      <c r="P1449" s="8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8.3" x14ac:dyDescent="0.4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132"/>
        <v>0</v>
      </c>
      <c r="P1450" s="8" t="str">
        <f t="shared" si="133"/>
        <v>0</v>
      </c>
      <c r="Q1450" s="4" t="str">
        <f t="shared" si="134"/>
        <v>Publishing</v>
      </c>
      <c r="R1450" s="4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75" x14ac:dyDescent="0.4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132"/>
        <v>0</v>
      </c>
      <c r="P1451" s="8" t="str">
        <f t="shared" si="133"/>
        <v>0</v>
      </c>
      <c r="Q1451" s="4" t="str">
        <f t="shared" si="134"/>
        <v>Publishing</v>
      </c>
      <c r="R1451" s="4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8.3" x14ac:dyDescent="0.4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132"/>
        <v>1.0000000000000001E-5</v>
      </c>
      <c r="P1452" s="8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75" x14ac:dyDescent="0.4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132"/>
        <v>1.0554089709762533E-4</v>
      </c>
      <c r="P1453" s="8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9.15" x14ac:dyDescent="0.4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132"/>
        <v>0</v>
      </c>
      <c r="P1454" s="8" t="str">
        <f t="shared" si="133"/>
        <v>0</v>
      </c>
      <c r="Q1454" s="4" t="str">
        <f t="shared" si="134"/>
        <v>Publishing</v>
      </c>
      <c r="R1454" s="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75" x14ac:dyDescent="0.4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132"/>
        <v>0</v>
      </c>
      <c r="P1455" s="8" t="str">
        <f t="shared" si="133"/>
        <v>0</v>
      </c>
      <c r="Q1455" s="4" t="str">
        <f t="shared" si="134"/>
        <v>Publishing</v>
      </c>
      <c r="R1455" s="4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75" x14ac:dyDescent="0.4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132"/>
        <v>8.5714285714285719E-3</v>
      </c>
      <c r="P1456" s="8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58.3" x14ac:dyDescent="0.4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132"/>
        <v>0.105</v>
      </c>
      <c r="P1457" s="8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4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132"/>
        <v>2.9000000000000001E-2</v>
      </c>
      <c r="P1458" s="8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9.15" x14ac:dyDescent="0.4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132"/>
        <v>0</v>
      </c>
      <c r="P1459" s="8" t="str">
        <f t="shared" si="133"/>
        <v>0</v>
      </c>
      <c r="Q1459" s="4" t="str">
        <f t="shared" si="134"/>
        <v>Publishing</v>
      </c>
      <c r="R1459" s="4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8.3" x14ac:dyDescent="0.4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132"/>
        <v>0</v>
      </c>
      <c r="P1460" s="8" t="str">
        <f t="shared" si="133"/>
        <v>0</v>
      </c>
      <c r="Q1460" s="4" t="str">
        <f t="shared" si="134"/>
        <v>Publishing</v>
      </c>
      <c r="R1460" s="4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75" x14ac:dyDescent="0.4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132"/>
        <v>0</v>
      </c>
      <c r="P1461" s="8" t="str">
        <f t="shared" si="133"/>
        <v>0</v>
      </c>
      <c r="Q1461" s="4" t="str">
        <f t="shared" si="134"/>
        <v>Publishing</v>
      </c>
      <c r="R1461" s="4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75" x14ac:dyDescent="0.4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132"/>
        <v>0</v>
      </c>
      <c r="P1462" s="8" t="str">
        <f t="shared" si="133"/>
        <v>0</v>
      </c>
      <c r="Q1462" s="4" t="str">
        <f t="shared" si="134"/>
        <v>Publishing</v>
      </c>
      <c r="R1462" s="4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9.15" x14ac:dyDescent="0.4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132"/>
        <v>1.012446</v>
      </c>
      <c r="P1463" s="8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9.15" x14ac:dyDescent="0.4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132"/>
        <v>1.085175</v>
      </c>
      <c r="P1464" s="8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75" x14ac:dyDescent="0.4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132"/>
        <v>1.4766666666666666</v>
      </c>
      <c r="P1465" s="8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4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132"/>
        <v>1.6319999999999999</v>
      </c>
      <c r="P1466" s="8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75" x14ac:dyDescent="0.4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132"/>
        <v>4.5641449999999999</v>
      </c>
      <c r="P1467" s="8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75" x14ac:dyDescent="0.4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132"/>
        <v>1.0787731249999999</v>
      </c>
      <c r="P1468" s="8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9.15" x14ac:dyDescent="0.4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132"/>
        <v>1.1508</v>
      </c>
      <c r="P1469" s="8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75" x14ac:dyDescent="0.4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132"/>
        <v>1.0236842105263158</v>
      </c>
      <c r="P1470" s="8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75" x14ac:dyDescent="0.4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132"/>
        <v>1.0842485875706214</v>
      </c>
      <c r="P1471" s="8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8.3" x14ac:dyDescent="0.4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132"/>
        <v>1.2513333333333334</v>
      </c>
      <c r="P1472" s="8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75" x14ac:dyDescent="0.4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132"/>
        <v>1.03840625</v>
      </c>
      <c r="P1473" s="8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8.3" x14ac:dyDescent="0.4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si="132"/>
        <v>1.3870400000000001</v>
      </c>
      <c r="P1474" s="8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4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ref="O1475:O1538" si="138">E1475/D1475</f>
        <v>1.20516</v>
      </c>
      <c r="P1475" s="8">
        <f t="shared" ref="P1475:P1538" si="139">IF(E1475=0,"0",E1475/L1475)</f>
        <v>38.462553191489363</v>
      </c>
      <c r="Q1475" s="4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4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75" x14ac:dyDescent="0.4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138"/>
        <v>1.1226666666666667</v>
      </c>
      <c r="P1476" s="8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75" x14ac:dyDescent="0.4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138"/>
        <v>1.8866966666666667</v>
      </c>
      <c r="P1477" s="8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9.15" x14ac:dyDescent="0.4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138"/>
        <v>6.6155466666666669</v>
      </c>
      <c r="P1478" s="8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75" x14ac:dyDescent="0.4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138"/>
        <v>1.1131</v>
      </c>
      <c r="P1479" s="8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75" x14ac:dyDescent="0.4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138"/>
        <v>11.8161422</v>
      </c>
      <c r="P1480" s="8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75" x14ac:dyDescent="0.4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138"/>
        <v>1.37375</v>
      </c>
      <c r="P1481" s="8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75" x14ac:dyDescent="0.4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138"/>
        <v>1.170404</v>
      </c>
      <c r="P1482" s="8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75" x14ac:dyDescent="0.4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138"/>
        <v>2.1000000000000001E-2</v>
      </c>
      <c r="P1483" s="8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75" x14ac:dyDescent="0.4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138"/>
        <v>1E-3</v>
      </c>
      <c r="P1484" s="8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75" x14ac:dyDescent="0.4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138"/>
        <v>7.1428571428571426E-3</v>
      </c>
      <c r="P1485" s="8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4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138"/>
        <v>0</v>
      </c>
      <c r="P1486" s="8" t="str">
        <f t="shared" si="139"/>
        <v>0</v>
      </c>
      <c r="Q1486" s="4" t="str">
        <f t="shared" si="140"/>
        <v>Publishing</v>
      </c>
      <c r="R1486" s="4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75" x14ac:dyDescent="0.4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138"/>
        <v>2.2388059701492536E-2</v>
      </c>
      <c r="P1487" s="8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8.3" x14ac:dyDescent="0.4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138"/>
        <v>2.3999999999999998E-3</v>
      </c>
      <c r="P1488" s="8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75" x14ac:dyDescent="0.4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138"/>
        <v>0</v>
      </c>
      <c r="P1489" s="8" t="str">
        <f t="shared" si="139"/>
        <v>0</v>
      </c>
      <c r="Q1489" s="4" t="str">
        <f t="shared" si="140"/>
        <v>Publishing</v>
      </c>
      <c r="R1489" s="4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75" x14ac:dyDescent="0.4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138"/>
        <v>2.4E-2</v>
      </c>
      <c r="P1490" s="8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75" x14ac:dyDescent="0.4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138"/>
        <v>0</v>
      </c>
      <c r="P1491" s="8" t="str">
        <f t="shared" si="139"/>
        <v>0</v>
      </c>
      <c r="Q1491" s="4" t="str">
        <f t="shared" si="140"/>
        <v>Publishing</v>
      </c>
      <c r="R1491" s="4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75" x14ac:dyDescent="0.4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138"/>
        <v>0.30862068965517242</v>
      </c>
      <c r="P1492" s="8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75" x14ac:dyDescent="0.4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138"/>
        <v>8.3333333333333329E-2</v>
      </c>
      <c r="P1493" s="8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8.3" x14ac:dyDescent="0.4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138"/>
        <v>7.4999999999999997E-3</v>
      </c>
      <c r="P1494" s="8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9.15" x14ac:dyDescent="0.4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138"/>
        <v>0</v>
      </c>
      <c r="P1495" s="8" t="str">
        <f t="shared" si="139"/>
        <v>0</v>
      </c>
      <c r="Q1495" s="4" t="str">
        <f t="shared" si="140"/>
        <v>Publishing</v>
      </c>
      <c r="R1495" s="4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58.3" x14ac:dyDescent="0.4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138"/>
        <v>8.8999999999999996E-2</v>
      </c>
      <c r="P1496" s="8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9.15" x14ac:dyDescent="0.4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138"/>
        <v>0</v>
      </c>
      <c r="P1497" s="8" t="str">
        <f t="shared" si="139"/>
        <v>0</v>
      </c>
      <c r="Q1497" s="4" t="str">
        <f t="shared" si="140"/>
        <v>Publishing</v>
      </c>
      <c r="R1497" s="4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75" x14ac:dyDescent="0.4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138"/>
        <v>0</v>
      </c>
      <c r="P1498" s="8" t="str">
        <f t="shared" si="139"/>
        <v>0</v>
      </c>
      <c r="Q1498" s="4" t="str">
        <f t="shared" si="140"/>
        <v>Publishing</v>
      </c>
      <c r="R1498" s="4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75" x14ac:dyDescent="0.4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138"/>
        <v>6.666666666666667E-5</v>
      </c>
      <c r="P1499" s="8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75" x14ac:dyDescent="0.4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138"/>
        <v>1.9E-2</v>
      </c>
      <c r="P1500" s="8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58.3" x14ac:dyDescent="0.4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138"/>
        <v>2.5000000000000001E-3</v>
      </c>
      <c r="P1501" s="8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75" x14ac:dyDescent="0.4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138"/>
        <v>0.25035714285714283</v>
      </c>
      <c r="P1502" s="8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9.15" x14ac:dyDescent="0.4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138"/>
        <v>1.6633076923076924</v>
      </c>
      <c r="P1503" s="8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75" x14ac:dyDescent="0.4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138"/>
        <v>1.0144545454545455</v>
      </c>
      <c r="P1504" s="8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75" x14ac:dyDescent="0.4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138"/>
        <v>1.0789146666666667</v>
      </c>
      <c r="P1505" s="8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75" x14ac:dyDescent="0.4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138"/>
        <v>2.7793846153846156</v>
      </c>
      <c r="P1506" s="8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8.3" x14ac:dyDescent="0.4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138"/>
        <v>1.0358125</v>
      </c>
      <c r="P1507" s="8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75" x14ac:dyDescent="0.4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138"/>
        <v>1.1140000000000001</v>
      </c>
      <c r="P1508" s="8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8.3" x14ac:dyDescent="0.4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138"/>
        <v>2.15</v>
      </c>
      <c r="P1509" s="8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75" x14ac:dyDescent="0.4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138"/>
        <v>1.1076216216216217</v>
      </c>
      <c r="P1510" s="8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75" x14ac:dyDescent="0.4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138"/>
        <v>1.2364125714285714</v>
      </c>
      <c r="P1511" s="8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75" x14ac:dyDescent="0.4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138"/>
        <v>1.0103500000000001</v>
      </c>
      <c r="P1512" s="8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8.3" x14ac:dyDescent="0.4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138"/>
        <v>1.1179285714285714</v>
      </c>
      <c r="P1513" s="8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75" x14ac:dyDescent="0.4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138"/>
        <v>5.5877142857142861</v>
      </c>
      <c r="P1514" s="8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75" x14ac:dyDescent="0.4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138"/>
        <v>1.5001875</v>
      </c>
      <c r="P1515" s="8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75" x14ac:dyDescent="0.4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138"/>
        <v>1.0647599999999999</v>
      </c>
      <c r="P1516" s="8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75" x14ac:dyDescent="0.4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138"/>
        <v>1.57189</v>
      </c>
      <c r="P1517" s="8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75" x14ac:dyDescent="0.4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138"/>
        <v>1.0865882352941176</v>
      </c>
      <c r="P1518" s="8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75" x14ac:dyDescent="0.4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138"/>
        <v>1.6197999999999999</v>
      </c>
      <c r="P1519" s="8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9.15" x14ac:dyDescent="0.4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138"/>
        <v>2.0536666666666665</v>
      </c>
      <c r="P1520" s="8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75" x14ac:dyDescent="0.4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138"/>
        <v>1.033638888888889</v>
      </c>
      <c r="P1521" s="8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9.15" x14ac:dyDescent="0.4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138"/>
        <v>1.0347222222222223</v>
      </c>
      <c r="P1522" s="8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75" x14ac:dyDescent="0.4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138"/>
        <v>1.0681333333333334</v>
      </c>
      <c r="P1523" s="8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8.3" x14ac:dyDescent="0.4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138"/>
        <v>1.3896574712643677</v>
      </c>
      <c r="P1524" s="8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75" x14ac:dyDescent="0.4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138"/>
        <v>1.2484324324324325</v>
      </c>
      <c r="P1525" s="8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75" x14ac:dyDescent="0.4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138"/>
        <v>2.0699999999999998</v>
      </c>
      <c r="P1526" s="8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75" x14ac:dyDescent="0.4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138"/>
        <v>1.7400576923076922</v>
      </c>
      <c r="P1527" s="8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75" x14ac:dyDescent="0.4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138"/>
        <v>1.2032608695652174</v>
      </c>
      <c r="P1528" s="8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75" x14ac:dyDescent="0.4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138"/>
        <v>1.1044428571428573</v>
      </c>
      <c r="P1529" s="8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9.15" x14ac:dyDescent="0.4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138"/>
        <v>2.8156666666666665</v>
      </c>
      <c r="P1530" s="8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3.75" x14ac:dyDescent="0.4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138"/>
        <v>1.0067894736842105</v>
      </c>
      <c r="P1531" s="8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8.3" x14ac:dyDescent="0.4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138"/>
        <v>1.3482571428571428</v>
      </c>
      <c r="P1532" s="8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8.3" x14ac:dyDescent="0.4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138"/>
        <v>1.7595744680851064</v>
      </c>
      <c r="P1533" s="8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75" x14ac:dyDescent="0.4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138"/>
        <v>4.8402000000000003</v>
      </c>
      <c r="P1534" s="8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75" x14ac:dyDescent="0.4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138"/>
        <v>1.4514</v>
      </c>
      <c r="P1535" s="8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75" x14ac:dyDescent="0.4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138"/>
        <v>4.1773333333333333</v>
      </c>
      <c r="P1536" s="8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75" x14ac:dyDescent="0.4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138"/>
        <v>1.3242499999999999</v>
      </c>
      <c r="P1537" s="8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8.3" x14ac:dyDescent="0.4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si="138"/>
        <v>2.5030841666666666</v>
      </c>
      <c r="P1538" s="8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75" x14ac:dyDescent="0.4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ref="O1539:O1602" si="144">E1539/D1539</f>
        <v>1.7989999999999999</v>
      </c>
      <c r="P1539" s="8">
        <f t="shared" ref="P1539:P1602" si="145">IF(E1539=0,"0",E1539/L1539)</f>
        <v>96.375</v>
      </c>
      <c r="Q1539" s="4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4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75" x14ac:dyDescent="0.4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144"/>
        <v>1.0262857142857142</v>
      </c>
      <c r="P1540" s="8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75" x14ac:dyDescent="0.4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144"/>
        <v>1.359861</v>
      </c>
      <c r="P1541" s="8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75" x14ac:dyDescent="0.4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144"/>
        <v>1.1786666666666668</v>
      </c>
      <c r="P1542" s="8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75" x14ac:dyDescent="0.4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144"/>
        <v>3.3333333333333332E-4</v>
      </c>
      <c r="P1543" s="8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58.3" x14ac:dyDescent="0.4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144"/>
        <v>0.04</v>
      </c>
      <c r="P1544" s="8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75" x14ac:dyDescent="0.4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144"/>
        <v>4.4444444444444444E-3</v>
      </c>
      <c r="P1545" s="8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75" x14ac:dyDescent="0.4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144"/>
        <v>0</v>
      </c>
      <c r="P1546" s="8" t="str">
        <f t="shared" si="145"/>
        <v>0</v>
      </c>
      <c r="Q1546" s="4" t="str">
        <f t="shared" si="146"/>
        <v>Photography</v>
      </c>
      <c r="R1546" s="4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75" x14ac:dyDescent="0.4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144"/>
        <v>3.3333333333333332E-4</v>
      </c>
      <c r="P1547" s="8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75" x14ac:dyDescent="0.4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144"/>
        <v>0.28899999999999998</v>
      </c>
      <c r="P1548" s="8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75" x14ac:dyDescent="0.4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144"/>
        <v>0</v>
      </c>
      <c r="P1549" s="8" t="str">
        <f t="shared" si="145"/>
        <v>0</v>
      </c>
      <c r="Q1549" s="4" t="str">
        <f t="shared" si="146"/>
        <v>Photography</v>
      </c>
      <c r="R1549" s="4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9.15" x14ac:dyDescent="0.4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144"/>
        <v>8.5714285714285715E-2</v>
      </c>
      <c r="P1550" s="8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75" x14ac:dyDescent="0.4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144"/>
        <v>0.34</v>
      </c>
      <c r="P1551" s="8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8.3" x14ac:dyDescent="0.4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144"/>
        <v>0.13466666666666666</v>
      </c>
      <c r="P1552" s="8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75" x14ac:dyDescent="0.4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144"/>
        <v>0</v>
      </c>
      <c r="P1553" s="8" t="str">
        <f t="shared" si="145"/>
        <v>0</v>
      </c>
      <c r="Q1553" s="4" t="str">
        <f t="shared" si="146"/>
        <v>Photography</v>
      </c>
      <c r="R1553" s="4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75" x14ac:dyDescent="0.4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144"/>
        <v>0.49186046511627907</v>
      </c>
      <c r="P1554" s="8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75" x14ac:dyDescent="0.4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144"/>
        <v>0</v>
      </c>
      <c r="P1555" s="8" t="str">
        <f t="shared" si="145"/>
        <v>0</v>
      </c>
      <c r="Q1555" s="4" t="str">
        <f t="shared" si="146"/>
        <v>Photography</v>
      </c>
      <c r="R1555" s="4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8.3" x14ac:dyDescent="0.4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144"/>
        <v>0</v>
      </c>
      <c r="P1556" s="8" t="str">
        <f t="shared" si="145"/>
        <v>0</v>
      </c>
      <c r="Q1556" s="4" t="str">
        <f t="shared" si="146"/>
        <v>Photography</v>
      </c>
      <c r="R1556" s="4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75" x14ac:dyDescent="0.4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144"/>
        <v>0</v>
      </c>
      <c r="P1557" s="8" t="str">
        <f t="shared" si="145"/>
        <v>0</v>
      </c>
      <c r="Q1557" s="4" t="str">
        <f t="shared" si="146"/>
        <v>Photography</v>
      </c>
      <c r="R1557" s="4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75" x14ac:dyDescent="0.4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144"/>
        <v>0.45133333333333331</v>
      </c>
      <c r="P1558" s="8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75" x14ac:dyDescent="0.4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144"/>
        <v>0.04</v>
      </c>
      <c r="P1559" s="8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75" x14ac:dyDescent="0.4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144"/>
        <v>4.6666666666666669E-2</v>
      </c>
      <c r="P1560" s="8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9.15" x14ac:dyDescent="0.4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144"/>
        <v>3.3333333333333335E-3</v>
      </c>
      <c r="P1561" s="8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75" x14ac:dyDescent="0.4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144"/>
        <v>3.7600000000000001E-2</v>
      </c>
      <c r="P1562" s="8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58.3" x14ac:dyDescent="0.4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144"/>
        <v>6.7000000000000002E-3</v>
      </c>
      <c r="P1563" s="8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8.3" x14ac:dyDescent="0.4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144"/>
        <v>0</v>
      </c>
      <c r="P1564" s="8" t="str">
        <f t="shared" si="145"/>
        <v>0</v>
      </c>
      <c r="Q1564" s="4" t="str">
        <f t="shared" si="146"/>
        <v>Publishing</v>
      </c>
      <c r="R1564" s="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75" x14ac:dyDescent="0.4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144"/>
        <v>1.4166666666666666E-2</v>
      </c>
      <c r="P1565" s="8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75" x14ac:dyDescent="0.4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144"/>
        <v>1E-3</v>
      </c>
      <c r="P1566" s="8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75" x14ac:dyDescent="0.4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144"/>
        <v>2.5000000000000001E-2</v>
      </c>
      <c r="P1567" s="8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75" x14ac:dyDescent="0.4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144"/>
        <v>0.21249999999999999</v>
      </c>
      <c r="P1568" s="8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75" x14ac:dyDescent="0.4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144"/>
        <v>4.1176470588235294E-2</v>
      </c>
      <c r="P1569" s="8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75" x14ac:dyDescent="0.4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144"/>
        <v>0.13639999999999999</v>
      </c>
      <c r="P1570" s="8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4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144"/>
        <v>0</v>
      </c>
      <c r="P1571" s="8" t="str">
        <f t="shared" si="145"/>
        <v>0</v>
      </c>
      <c r="Q1571" s="4" t="str">
        <f t="shared" si="146"/>
        <v>Publishing</v>
      </c>
      <c r="R1571" s="4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9.15" x14ac:dyDescent="0.4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144"/>
        <v>0.41399999999999998</v>
      </c>
      <c r="P1572" s="8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8.3" x14ac:dyDescent="0.4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144"/>
        <v>6.6115702479338841E-3</v>
      </c>
      <c r="P1573" s="8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75" x14ac:dyDescent="0.4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144"/>
        <v>0.05</v>
      </c>
      <c r="P1574" s="8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75" x14ac:dyDescent="0.4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144"/>
        <v>2.4777777777777777E-2</v>
      </c>
      <c r="P1575" s="8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75" x14ac:dyDescent="0.4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144"/>
        <v>5.0599999999999999E-2</v>
      </c>
      <c r="P1576" s="8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75" x14ac:dyDescent="0.4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144"/>
        <v>0.2291</v>
      </c>
      <c r="P1577" s="8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9.15" x14ac:dyDescent="0.4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144"/>
        <v>0.13</v>
      </c>
      <c r="P1578" s="8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75" x14ac:dyDescent="0.4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144"/>
        <v>5.4999999999999997E-3</v>
      </c>
      <c r="P1579" s="8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8.3" x14ac:dyDescent="0.4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144"/>
        <v>0.10806536636794939</v>
      </c>
      <c r="P1580" s="8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9.15" x14ac:dyDescent="0.4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144"/>
        <v>8.4008400840084006E-3</v>
      </c>
      <c r="P1581" s="8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75" x14ac:dyDescent="0.4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144"/>
        <v>0</v>
      </c>
      <c r="P1582" s="8" t="str">
        <f t="shared" si="145"/>
        <v>0</v>
      </c>
      <c r="Q1582" s="4" t="str">
        <f t="shared" si="146"/>
        <v>Publishing</v>
      </c>
      <c r="R1582" s="4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75" x14ac:dyDescent="0.4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144"/>
        <v>5.0000000000000001E-3</v>
      </c>
      <c r="P1583" s="8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9.15" x14ac:dyDescent="0.4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144"/>
        <v>9.2999999999999999E-2</v>
      </c>
      <c r="P1584" s="8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8.3" x14ac:dyDescent="0.4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144"/>
        <v>7.5000000000000002E-4</v>
      </c>
      <c r="P1585" s="8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75" x14ac:dyDescent="0.4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144"/>
        <v>0</v>
      </c>
      <c r="P1586" s="8" t="str">
        <f t="shared" si="145"/>
        <v>0</v>
      </c>
      <c r="Q1586" s="4" t="str">
        <f t="shared" si="146"/>
        <v>Photography</v>
      </c>
      <c r="R1586" s="4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8.3" x14ac:dyDescent="0.4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144"/>
        <v>0.79</v>
      </c>
      <c r="P1587" s="8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9.15" x14ac:dyDescent="0.4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144"/>
        <v>0</v>
      </c>
      <c r="P1588" s="8" t="str">
        <f t="shared" si="145"/>
        <v>0</v>
      </c>
      <c r="Q1588" s="4" t="str">
        <f t="shared" si="146"/>
        <v>Photography</v>
      </c>
      <c r="R1588" s="4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8.3" x14ac:dyDescent="0.4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144"/>
        <v>1.3333333333333334E-4</v>
      </c>
      <c r="P1589" s="8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9.15" x14ac:dyDescent="0.4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144"/>
        <v>0</v>
      </c>
      <c r="P1590" s="8" t="str">
        <f t="shared" si="145"/>
        <v>0</v>
      </c>
      <c r="Q1590" s="4" t="str">
        <f t="shared" si="146"/>
        <v>Photography</v>
      </c>
      <c r="R1590" s="4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75" x14ac:dyDescent="0.4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144"/>
        <v>0</v>
      </c>
      <c r="P1591" s="8" t="str">
        <f t="shared" si="145"/>
        <v>0</v>
      </c>
      <c r="Q1591" s="4" t="str">
        <f t="shared" si="146"/>
        <v>Photography</v>
      </c>
      <c r="R1591" s="4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4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144"/>
        <v>1.7000000000000001E-2</v>
      </c>
      <c r="P1592" s="8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8.3" x14ac:dyDescent="0.4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144"/>
        <v>0.29228571428571426</v>
      </c>
      <c r="P1593" s="8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9.15" x14ac:dyDescent="0.4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144"/>
        <v>0</v>
      </c>
      <c r="P1594" s="8" t="str">
        <f t="shared" si="145"/>
        <v>0</v>
      </c>
      <c r="Q1594" s="4" t="str">
        <f t="shared" si="146"/>
        <v>Photography</v>
      </c>
      <c r="R1594" s="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9.15" x14ac:dyDescent="0.4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144"/>
        <v>1.3636363636363637E-4</v>
      </c>
      <c r="P1595" s="8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9.15" x14ac:dyDescent="0.4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144"/>
        <v>0.20499999999999999</v>
      </c>
      <c r="P1596" s="8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75" x14ac:dyDescent="0.4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144"/>
        <v>2.8E-3</v>
      </c>
      <c r="P1597" s="8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75" x14ac:dyDescent="0.4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144"/>
        <v>2.3076923076923078E-2</v>
      </c>
      <c r="P1598" s="8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75" x14ac:dyDescent="0.4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144"/>
        <v>0</v>
      </c>
      <c r="P1599" s="8" t="str">
        <f t="shared" si="145"/>
        <v>0</v>
      </c>
      <c r="Q1599" s="4" t="str">
        <f t="shared" si="146"/>
        <v>Photography</v>
      </c>
      <c r="R1599" s="4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8.3" x14ac:dyDescent="0.4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144"/>
        <v>1.25E-3</v>
      </c>
      <c r="P1600" s="8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75" x14ac:dyDescent="0.4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144"/>
        <v>0</v>
      </c>
      <c r="P1601" s="8" t="str">
        <f t="shared" si="145"/>
        <v>0</v>
      </c>
      <c r="Q1601" s="4" t="str">
        <f t="shared" si="146"/>
        <v>Photography</v>
      </c>
      <c r="R1601" s="4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75" x14ac:dyDescent="0.4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si="144"/>
        <v>7.3400000000000007E-2</v>
      </c>
      <c r="P1602" s="8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75" x14ac:dyDescent="0.4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ref="O1603:O1666" si="150">E1603/D1603</f>
        <v>1.082492</v>
      </c>
      <c r="P1603" s="8">
        <f t="shared" ref="P1603:P1666" si="151">IF(E1603=0,"0",E1603/L1603)</f>
        <v>48.325535714285714</v>
      </c>
      <c r="Q1603" s="4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4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75" x14ac:dyDescent="0.4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50"/>
        <v>1.0016666666666667</v>
      </c>
      <c r="P1604" s="8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9.15" x14ac:dyDescent="0.4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50"/>
        <v>1.0003299999999999</v>
      </c>
      <c r="P1605" s="8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75" x14ac:dyDescent="0.4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50"/>
        <v>1.2210714285714286</v>
      </c>
      <c r="P1606" s="8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75" x14ac:dyDescent="0.4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50"/>
        <v>1.0069333333333335</v>
      </c>
      <c r="P1607" s="8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75" x14ac:dyDescent="0.4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50"/>
        <v>1.01004125</v>
      </c>
      <c r="P1608" s="8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75" x14ac:dyDescent="0.4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50"/>
        <v>1.4511000000000001</v>
      </c>
      <c r="P1609" s="8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9.15" x14ac:dyDescent="0.4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50"/>
        <v>1.0125</v>
      </c>
      <c r="P1610" s="8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75" x14ac:dyDescent="0.4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50"/>
        <v>1.1833333333333333</v>
      </c>
      <c r="P1611" s="8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9.15" x14ac:dyDescent="0.4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50"/>
        <v>2.7185000000000001</v>
      </c>
      <c r="P1612" s="8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4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50"/>
        <v>1.25125</v>
      </c>
      <c r="P1613" s="8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75" x14ac:dyDescent="0.4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50"/>
        <v>1.1000000000000001</v>
      </c>
      <c r="P1614" s="8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75" x14ac:dyDescent="0.4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50"/>
        <v>1.0149999999999999</v>
      </c>
      <c r="P1615" s="8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75" x14ac:dyDescent="0.4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50"/>
        <v>1.0269999999999999</v>
      </c>
      <c r="P1616" s="8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75" x14ac:dyDescent="0.4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50"/>
        <v>1.1412500000000001</v>
      </c>
      <c r="P1617" s="8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75" x14ac:dyDescent="0.4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50"/>
        <v>1.042</v>
      </c>
      <c r="P1618" s="8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9.15" x14ac:dyDescent="0.4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50"/>
        <v>1.4585714285714286</v>
      </c>
      <c r="P1619" s="8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75" x14ac:dyDescent="0.4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50"/>
        <v>1.0506666666666666</v>
      </c>
      <c r="P1620" s="8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75" x14ac:dyDescent="0.4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50"/>
        <v>1.3333333333333333</v>
      </c>
      <c r="P1621" s="8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9.15" x14ac:dyDescent="0.4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50"/>
        <v>1.1299999999999999</v>
      </c>
      <c r="P1622" s="8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75" x14ac:dyDescent="0.4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50"/>
        <v>1.212</v>
      </c>
      <c r="P1623" s="8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75" x14ac:dyDescent="0.4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50"/>
        <v>1.0172463768115942</v>
      </c>
      <c r="P1624" s="8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75" x14ac:dyDescent="0.4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50"/>
        <v>1.0106666666666666</v>
      </c>
      <c r="P1625" s="8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75" x14ac:dyDescent="0.4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50"/>
        <v>1.18</v>
      </c>
      <c r="P1626" s="8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8.3" x14ac:dyDescent="0.4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50"/>
        <v>1.5533333333333332</v>
      </c>
      <c r="P1627" s="8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75" x14ac:dyDescent="0.4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50"/>
        <v>1.0118750000000001</v>
      </c>
      <c r="P1628" s="8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75" x14ac:dyDescent="0.4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50"/>
        <v>1.17</v>
      </c>
      <c r="P1629" s="8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9.15" x14ac:dyDescent="0.4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50"/>
        <v>1.00925</v>
      </c>
      <c r="P1630" s="8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9.15" x14ac:dyDescent="0.4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50"/>
        <v>1.0366666666666666</v>
      </c>
      <c r="P1631" s="8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75" x14ac:dyDescent="0.4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50"/>
        <v>2.6524999999999999</v>
      </c>
      <c r="P1632" s="8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75" x14ac:dyDescent="0.4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50"/>
        <v>1.5590999999999999</v>
      </c>
      <c r="P1633" s="8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75" x14ac:dyDescent="0.4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50"/>
        <v>1.0162500000000001</v>
      </c>
      <c r="P1634" s="8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75" x14ac:dyDescent="0.4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50"/>
        <v>1</v>
      </c>
      <c r="P1635" s="8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75" x14ac:dyDescent="0.4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50"/>
        <v>1.0049999999999999</v>
      </c>
      <c r="P1636" s="8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8.3" x14ac:dyDescent="0.4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50"/>
        <v>1.2529999999999999</v>
      </c>
      <c r="P1637" s="8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75" x14ac:dyDescent="0.4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50"/>
        <v>1.0355555555555556</v>
      </c>
      <c r="P1638" s="8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75" x14ac:dyDescent="0.4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50"/>
        <v>1.038</v>
      </c>
      <c r="P1639" s="8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9.15" x14ac:dyDescent="0.4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50"/>
        <v>1.05</v>
      </c>
      <c r="P1640" s="8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75" x14ac:dyDescent="0.4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50"/>
        <v>1</v>
      </c>
      <c r="P1641" s="8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75" x14ac:dyDescent="0.4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50"/>
        <v>1.6986000000000001</v>
      </c>
      <c r="P1642" s="8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9.15" x14ac:dyDescent="0.4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50"/>
        <v>1.014</v>
      </c>
      <c r="P1643" s="8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75" x14ac:dyDescent="0.4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50"/>
        <v>1</v>
      </c>
      <c r="P1644" s="8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9.15" x14ac:dyDescent="0.4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50"/>
        <v>1.2470000000000001</v>
      </c>
      <c r="P1645" s="8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75" x14ac:dyDescent="0.4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50"/>
        <v>1.095</v>
      </c>
      <c r="P1646" s="8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75" x14ac:dyDescent="0.4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50"/>
        <v>1.1080000000000001</v>
      </c>
      <c r="P1647" s="8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8.3" x14ac:dyDescent="0.4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50"/>
        <v>1.1020000000000001</v>
      </c>
      <c r="P1648" s="8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75" x14ac:dyDescent="0.4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50"/>
        <v>1.0471999999999999</v>
      </c>
      <c r="P1649" s="8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75" x14ac:dyDescent="0.4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50"/>
        <v>1.2526086956521738</v>
      </c>
      <c r="P1650" s="8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75" x14ac:dyDescent="0.4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50"/>
        <v>1.0058763157894737</v>
      </c>
      <c r="P1651" s="8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75" x14ac:dyDescent="0.4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50"/>
        <v>1.4155</v>
      </c>
      <c r="P1652" s="8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75" x14ac:dyDescent="0.4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50"/>
        <v>1.0075000000000001</v>
      </c>
      <c r="P1653" s="8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75" x14ac:dyDescent="0.4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50"/>
        <v>1.0066666666666666</v>
      </c>
      <c r="P1654" s="8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75" x14ac:dyDescent="0.4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50"/>
        <v>1.7423040000000001</v>
      </c>
      <c r="P1655" s="8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75" x14ac:dyDescent="0.4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50"/>
        <v>1.199090909090909</v>
      </c>
      <c r="P1656" s="8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9.15" x14ac:dyDescent="0.4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50"/>
        <v>1.4286666666666668</v>
      </c>
      <c r="P1657" s="8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8.3" x14ac:dyDescent="0.4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50"/>
        <v>1.0033493333333334</v>
      </c>
      <c r="P1658" s="8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58.3" x14ac:dyDescent="0.4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50"/>
        <v>1.0493380000000001</v>
      </c>
      <c r="P1659" s="8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75" x14ac:dyDescent="0.4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50"/>
        <v>1.3223333333333334</v>
      </c>
      <c r="P1660" s="8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75" x14ac:dyDescent="0.4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50"/>
        <v>1.1279999999999999</v>
      </c>
      <c r="P1661" s="8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8.3" x14ac:dyDescent="0.4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50"/>
        <v>12.5375</v>
      </c>
      <c r="P1662" s="8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8.3" x14ac:dyDescent="0.4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50"/>
        <v>1.0250632911392406</v>
      </c>
      <c r="P1663" s="8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58.3" x14ac:dyDescent="0.4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50"/>
        <v>1.026375</v>
      </c>
      <c r="P1664" s="8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75" x14ac:dyDescent="0.4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50"/>
        <v>1.08</v>
      </c>
      <c r="P1665" s="8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75" x14ac:dyDescent="0.4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si="150"/>
        <v>1.2240879999999998</v>
      </c>
      <c r="P1666" s="8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75" x14ac:dyDescent="0.4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ref="O1667:O1730" si="156">E1667/D1667</f>
        <v>1.1945714285714286</v>
      </c>
      <c r="P1667" s="8">
        <f t="shared" ref="P1667:P1730" si="157">IF(E1667=0,"0",E1667/L1667)</f>
        <v>44.956989247311824</v>
      </c>
      <c r="Q1667" s="4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4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75" x14ac:dyDescent="0.4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56"/>
        <v>1.6088</v>
      </c>
      <c r="P1668" s="8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75" x14ac:dyDescent="0.4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56"/>
        <v>1.2685294117647059</v>
      </c>
      <c r="P1669" s="8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75" x14ac:dyDescent="0.4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56"/>
        <v>1.026375</v>
      </c>
      <c r="P1670" s="8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8.3" x14ac:dyDescent="0.4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56"/>
        <v>1.3975</v>
      </c>
      <c r="P1671" s="8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8.3" x14ac:dyDescent="0.4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56"/>
        <v>1.026</v>
      </c>
      <c r="P1672" s="8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9.15" x14ac:dyDescent="0.4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56"/>
        <v>1.0067349999999999</v>
      </c>
      <c r="P1673" s="8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75" x14ac:dyDescent="0.4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56"/>
        <v>1.1294117647058823</v>
      </c>
      <c r="P1674" s="8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75" x14ac:dyDescent="0.4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56"/>
        <v>1.2809523809523808</v>
      </c>
      <c r="P1675" s="8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75" x14ac:dyDescent="0.4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56"/>
        <v>2.0169999999999999</v>
      </c>
      <c r="P1676" s="8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9.15" x14ac:dyDescent="0.4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56"/>
        <v>1.37416</v>
      </c>
      <c r="P1677" s="8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9.15" x14ac:dyDescent="0.4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56"/>
        <v>1.1533333333333333</v>
      </c>
      <c r="P1678" s="8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75" x14ac:dyDescent="0.4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56"/>
        <v>1.1166666666666667</v>
      </c>
      <c r="P1679" s="8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75" x14ac:dyDescent="0.4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56"/>
        <v>1.1839999999999999</v>
      </c>
      <c r="P1680" s="8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8.3" x14ac:dyDescent="0.4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56"/>
        <v>1.75</v>
      </c>
      <c r="P1681" s="8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9.15" x14ac:dyDescent="0.4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56"/>
        <v>1.175</v>
      </c>
      <c r="P1682" s="8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58.3" x14ac:dyDescent="0.4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56"/>
        <v>1.0142212307692309</v>
      </c>
      <c r="P1683" s="8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75" x14ac:dyDescent="0.4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56"/>
        <v>0</v>
      </c>
      <c r="P1684" s="8" t="str">
        <f t="shared" si="157"/>
        <v>0</v>
      </c>
      <c r="Q1684" s="4" t="str">
        <f t="shared" si="158"/>
        <v>Music</v>
      </c>
      <c r="R1684" s="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75" x14ac:dyDescent="0.4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56"/>
        <v>0.21714285714285714</v>
      </c>
      <c r="P1685" s="8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9.15" x14ac:dyDescent="0.4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56"/>
        <v>1.0912500000000001</v>
      </c>
      <c r="P1686" s="8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75" x14ac:dyDescent="0.4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56"/>
        <v>1.0285714285714285</v>
      </c>
      <c r="P1687" s="8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75" x14ac:dyDescent="0.4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56"/>
        <v>3.5999999999999999E-3</v>
      </c>
      <c r="P1688" s="8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75" x14ac:dyDescent="0.4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56"/>
        <v>0.3125</v>
      </c>
      <c r="P1689" s="8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8.3" x14ac:dyDescent="0.4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56"/>
        <v>0.443</v>
      </c>
      <c r="P1690" s="8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9.15" x14ac:dyDescent="0.4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56"/>
        <v>1</v>
      </c>
      <c r="P1691" s="8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75" x14ac:dyDescent="0.4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56"/>
        <v>0.254</v>
      </c>
      <c r="P1692" s="8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75" x14ac:dyDescent="0.4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56"/>
        <v>0.33473333333333333</v>
      </c>
      <c r="P1693" s="8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75" x14ac:dyDescent="0.4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56"/>
        <v>0.47799999999999998</v>
      </c>
      <c r="P1694" s="8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75" x14ac:dyDescent="0.4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56"/>
        <v>9.3333333333333338E-2</v>
      </c>
      <c r="P1695" s="8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75" x14ac:dyDescent="0.4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56"/>
        <v>5.0000000000000001E-4</v>
      </c>
      <c r="P1696" s="8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8.3" x14ac:dyDescent="0.4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56"/>
        <v>0.11708333333333333</v>
      </c>
      <c r="P1697" s="8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58.3" x14ac:dyDescent="0.4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56"/>
        <v>0</v>
      </c>
      <c r="P1698" s="8" t="str">
        <f t="shared" si="157"/>
        <v>0</v>
      </c>
      <c r="Q1698" s="4" t="str">
        <f t="shared" si="158"/>
        <v>Music</v>
      </c>
      <c r="R1698" s="4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75" x14ac:dyDescent="0.4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56"/>
        <v>0.20208000000000001</v>
      </c>
      <c r="P1699" s="8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.900000000000006" x14ac:dyDescent="0.4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56"/>
        <v>0</v>
      </c>
      <c r="P1700" s="8" t="str">
        <f t="shared" si="157"/>
        <v>0</v>
      </c>
      <c r="Q1700" s="4" t="str">
        <f t="shared" si="158"/>
        <v>Music</v>
      </c>
      <c r="R1700" s="4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58.3" x14ac:dyDescent="0.4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56"/>
        <v>4.2311459353574929E-2</v>
      </c>
      <c r="P1701" s="8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75" x14ac:dyDescent="0.4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56"/>
        <v>0.2606</v>
      </c>
      <c r="P1702" s="8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75" x14ac:dyDescent="0.4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56"/>
        <v>1.9801980198019802E-3</v>
      </c>
      <c r="P1703" s="8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9.15" x14ac:dyDescent="0.4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56"/>
        <v>6.0606060606060605E-5</v>
      </c>
      <c r="P1704" s="8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75" x14ac:dyDescent="0.4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56"/>
        <v>1.0200000000000001E-2</v>
      </c>
      <c r="P1705" s="8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75" x14ac:dyDescent="0.4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56"/>
        <v>0.65100000000000002</v>
      </c>
      <c r="P1706" s="8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75" x14ac:dyDescent="0.4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56"/>
        <v>0</v>
      </c>
      <c r="P1707" s="8" t="str">
        <f t="shared" si="157"/>
        <v>0</v>
      </c>
      <c r="Q1707" s="4" t="str">
        <f t="shared" si="158"/>
        <v>Music</v>
      </c>
      <c r="R1707" s="4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75" x14ac:dyDescent="0.4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56"/>
        <v>0</v>
      </c>
      <c r="P1708" s="8" t="str">
        <f t="shared" si="157"/>
        <v>0</v>
      </c>
      <c r="Q1708" s="4" t="str">
        <f t="shared" si="158"/>
        <v>Music</v>
      </c>
      <c r="R1708" s="4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75" x14ac:dyDescent="0.4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56"/>
        <v>9.74E-2</v>
      </c>
      <c r="P1709" s="8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8.3" x14ac:dyDescent="0.4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56"/>
        <v>0</v>
      </c>
      <c r="P1710" s="8" t="str">
        <f t="shared" si="157"/>
        <v>0</v>
      </c>
      <c r="Q1710" s="4" t="str">
        <f t="shared" si="158"/>
        <v>Music</v>
      </c>
      <c r="R1710" s="4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75" x14ac:dyDescent="0.4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56"/>
        <v>4.8571428571428571E-2</v>
      </c>
      <c r="P1711" s="8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9.15" x14ac:dyDescent="0.4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56"/>
        <v>6.7999999999999996E-3</v>
      </c>
      <c r="P1712" s="8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75" x14ac:dyDescent="0.4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56"/>
        <v>0.105</v>
      </c>
      <c r="P1713" s="8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8.3" x14ac:dyDescent="0.4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56"/>
        <v>0</v>
      </c>
      <c r="P1714" s="8" t="str">
        <f t="shared" si="157"/>
        <v>0</v>
      </c>
      <c r="Q1714" s="4" t="str">
        <f t="shared" si="158"/>
        <v>Music</v>
      </c>
      <c r="R1714" s="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8.3" x14ac:dyDescent="0.4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56"/>
        <v>1.6666666666666666E-2</v>
      </c>
      <c r="P1715" s="8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75" x14ac:dyDescent="0.4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56"/>
        <v>7.868E-2</v>
      </c>
      <c r="P1716" s="8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75" x14ac:dyDescent="0.4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56"/>
        <v>2.2000000000000001E-3</v>
      </c>
      <c r="P1717" s="8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75" x14ac:dyDescent="0.4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56"/>
        <v>7.4999999999999997E-2</v>
      </c>
      <c r="P1718" s="8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75" x14ac:dyDescent="0.4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56"/>
        <v>0.42725880551301687</v>
      </c>
      <c r="P1719" s="8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4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56"/>
        <v>2.142857142857143E-3</v>
      </c>
      <c r="P1720" s="8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75" x14ac:dyDescent="0.4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56"/>
        <v>8.7500000000000008E-3</v>
      </c>
      <c r="P1721" s="8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75" x14ac:dyDescent="0.4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56"/>
        <v>5.6250000000000001E-2</v>
      </c>
      <c r="P1722" s="8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75" x14ac:dyDescent="0.4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56"/>
        <v>0</v>
      </c>
      <c r="P1723" s="8" t="str">
        <f t="shared" si="157"/>
        <v>0</v>
      </c>
      <c r="Q1723" s="4" t="str">
        <f t="shared" si="158"/>
        <v>Music</v>
      </c>
      <c r="R1723" s="4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75" x14ac:dyDescent="0.4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56"/>
        <v>3.4722222222222224E-4</v>
      </c>
      <c r="P1724" s="8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8.3" x14ac:dyDescent="0.4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56"/>
        <v>6.5000000000000002E-2</v>
      </c>
      <c r="P1725" s="8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75" x14ac:dyDescent="0.4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56"/>
        <v>5.8333333333333336E-3</v>
      </c>
      <c r="P1726" s="8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75" x14ac:dyDescent="0.4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56"/>
        <v>0.10181818181818182</v>
      </c>
      <c r="P1727" s="8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9.15" x14ac:dyDescent="0.4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56"/>
        <v>0.33784615384615385</v>
      </c>
      <c r="P1728" s="8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75" x14ac:dyDescent="0.4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56"/>
        <v>3.3333333333333332E-4</v>
      </c>
      <c r="P1729" s="8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75" x14ac:dyDescent="0.4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si="156"/>
        <v>0.68400000000000005</v>
      </c>
      <c r="P1730" s="8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75" x14ac:dyDescent="0.4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ref="O1731:O1794" si="162">E1731/D1731</f>
        <v>0</v>
      </c>
      <c r="P1731" s="8" t="str">
        <f t="shared" ref="P1731:P1794" si="163">IF(E1731=0,"0",E1731/L1731)</f>
        <v>0</v>
      </c>
      <c r="Q1731" s="4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4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75" x14ac:dyDescent="0.4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62"/>
        <v>0</v>
      </c>
      <c r="P1732" s="8" t="str">
        <f t="shared" si="163"/>
        <v>0</v>
      </c>
      <c r="Q1732" s="4" t="str">
        <f t="shared" si="164"/>
        <v>Music</v>
      </c>
      <c r="R1732" s="4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9.15" x14ac:dyDescent="0.4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62"/>
        <v>0</v>
      </c>
      <c r="P1733" s="8" t="str">
        <f t="shared" si="163"/>
        <v>0</v>
      </c>
      <c r="Q1733" s="4" t="str">
        <f t="shared" si="164"/>
        <v>Music</v>
      </c>
      <c r="R1733" s="4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75" x14ac:dyDescent="0.4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62"/>
        <v>0</v>
      </c>
      <c r="P1734" s="8" t="str">
        <f t="shared" si="163"/>
        <v>0</v>
      </c>
      <c r="Q1734" s="4" t="str">
        <f t="shared" si="164"/>
        <v>Music</v>
      </c>
      <c r="R1734" s="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75" x14ac:dyDescent="0.4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62"/>
        <v>0</v>
      </c>
      <c r="P1735" s="8" t="str">
        <f t="shared" si="163"/>
        <v>0</v>
      </c>
      <c r="Q1735" s="4" t="str">
        <f t="shared" si="164"/>
        <v>Music</v>
      </c>
      <c r="R1735" s="4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75" x14ac:dyDescent="0.4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62"/>
        <v>2.2222222222222223E-4</v>
      </c>
      <c r="P1736" s="8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75" x14ac:dyDescent="0.4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62"/>
        <v>0.11</v>
      </c>
      <c r="P1737" s="8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9.15" x14ac:dyDescent="0.4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62"/>
        <v>7.3333333333333332E-3</v>
      </c>
      <c r="P1738" s="8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75" x14ac:dyDescent="0.4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62"/>
        <v>0.21249999999999999</v>
      </c>
      <c r="P1739" s="8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9.15" x14ac:dyDescent="0.4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62"/>
        <v>4.0000000000000001E-3</v>
      </c>
      <c r="P1740" s="8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75" x14ac:dyDescent="0.4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62"/>
        <v>1E-3</v>
      </c>
      <c r="P1741" s="8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75" x14ac:dyDescent="0.4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62"/>
        <v>0</v>
      </c>
      <c r="P1742" s="8" t="str">
        <f t="shared" si="163"/>
        <v>0</v>
      </c>
      <c r="Q1742" s="4" t="str">
        <f t="shared" si="164"/>
        <v>Music</v>
      </c>
      <c r="R1742" s="4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9.15" x14ac:dyDescent="0.4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62"/>
        <v>1.1083333333333334</v>
      </c>
      <c r="P1743" s="8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75" x14ac:dyDescent="0.4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62"/>
        <v>1.0874999999999999</v>
      </c>
      <c r="P1744" s="8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75" x14ac:dyDescent="0.4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62"/>
        <v>1.0041666666666667</v>
      </c>
      <c r="P1745" s="8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75" x14ac:dyDescent="0.4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62"/>
        <v>1.1845454545454546</v>
      </c>
      <c r="P1746" s="8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75" x14ac:dyDescent="0.4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62"/>
        <v>1.1401428571428571</v>
      </c>
      <c r="P1747" s="8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8.3" x14ac:dyDescent="0.4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62"/>
        <v>1.4810000000000001</v>
      </c>
      <c r="P1748" s="8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75" x14ac:dyDescent="0.4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62"/>
        <v>1.0495555555555556</v>
      </c>
      <c r="P1749" s="8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9.15" x14ac:dyDescent="0.4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62"/>
        <v>1.29948</v>
      </c>
      <c r="P1750" s="8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9.15" x14ac:dyDescent="0.4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62"/>
        <v>1.2348756218905472</v>
      </c>
      <c r="P1751" s="8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75" x14ac:dyDescent="0.4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62"/>
        <v>2.0162</v>
      </c>
      <c r="P1752" s="8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9.15" x14ac:dyDescent="0.4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62"/>
        <v>1.0289999999999999</v>
      </c>
      <c r="P1753" s="8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9.15" x14ac:dyDescent="0.4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62"/>
        <v>2.6016666666666666</v>
      </c>
      <c r="P1754" s="8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75" x14ac:dyDescent="0.4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62"/>
        <v>1.08</v>
      </c>
      <c r="P1755" s="8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75" x14ac:dyDescent="0.4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62"/>
        <v>1.1052941176470588</v>
      </c>
      <c r="P1756" s="8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75" x14ac:dyDescent="0.4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62"/>
        <v>1.2</v>
      </c>
      <c r="P1757" s="8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75" x14ac:dyDescent="0.4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62"/>
        <v>1.0282909090909091</v>
      </c>
      <c r="P1758" s="8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3.75" x14ac:dyDescent="0.4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62"/>
        <v>1.1599999999999999</v>
      </c>
      <c r="P1759" s="8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8.3" x14ac:dyDescent="0.4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62"/>
        <v>1.147</v>
      </c>
      <c r="P1760" s="8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9.15" x14ac:dyDescent="0.4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62"/>
        <v>1.0660000000000001</v>
      </c>
      <c r="P1761" s="8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75" x14ac:dyDescent="0.4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62"/>
        <v>1.6544000000000001</v>
      </c>
      <c r="P1762" s="8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9.15" x14ac:dyDescent="0.4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62"/>
        <v>1.55</v>
      </c>
      <c r="P1763" s="8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9.15" x14ac:dyDescent="0.4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62"/>
        <v>8.85</v>
      </c>
      <c r="P1764" s="8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8.3" x14ac:dyDescent="0.4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62"/>
        <v>1.0190833333333333</v>
      </c>
      <c r="P1765" s="8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75" x14ac:dyDescent="0.4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62"/>
        <v>0.19600000000000001</v>
      </c>
      <c r="P1766" s="8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75" x14ac:dyDescent="0.4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62"/>
        <v>0.59467839999999994</v>
      </c>
      <c r="P1767" s="8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9.15" x14ac:dyDescent="0.4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62"/>
        <v>0</v>
      </c>
      <c r="P1768" s="8" t="str">
        <f t="shared" si="163"/>
        <v>0</v>
      </c>
      <c r="Q1768" s="4" t="str">
        <f t="shared" si="164"/>
        <v>Photography</v>
      </c>
      <c r="R1768" s="4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9.15" x14ac:dyDescent="0.4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62"/>
        <v>0.4572</v>
      </c>
      <c r="P1769" s="8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75" x14ac:dyDescent="0.4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62"/>
        <v>3.7400000000000003E-2</v>
      </c>
      <c r="P1770" s="8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75" x14ac:dyDescent="0.4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62"/>
        <v>2.7025E-2</v>
      </c>
      <c r="P1771" s="8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75" x14ac:dyDescent="0.4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62"/>
        <v>0.56514285714285717</v>
      </c>
      <c r="P1772" s="8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75" x14ac:dyDescent="0.4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62"/>
        <v>0.21309523809523809</v>
      </c>
      <c r="P1773" s="8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75" x14ac:dyDescent="0.4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62"/>
        <v>0.156</v>
      </c>
      <c r="P1774" s="8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75" x14ac:dyDescent="0.4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62"/>
        <v>6.2566666666666673E-2</v>
      </c>
      <c r="P1775" s="8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75" x14ac:dyDescent="0.4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62"/>
        <v>0.4592</v>
      </c>
      <c r="P1776" s="8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75" x14ac:dyDescent="0.4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62"/>
        <v>0.65101538461538466</v>
      </c>
      <c r="P1777" s="8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75" x14ac:dyDescent="0.4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62"/>
        <v>6.7000000000000004E-2</v>
      </c>
      <c r="P1778" s="8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75" x14ac:dyDescent="0.4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62"/>
        <v>0.135625</v>
      </c>
      <c r="P1779" s="8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75" x14ac:dyDescent="0.4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62"/>
        <v>1.9900000000000001E-2</v>
      </c>
      <c r="P1780" s="8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75" x14ac:dyDescent="0.4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62"/>
        <v>0.36236363636363639</v>
      </c>
      <c r="P1781" s="8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75" x14ac:dyDescent="0.4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62"/>
        <v>0.39743333333333336</v>
      </c>
      <c r="P1782" s="8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75" x14ac:dyDescent="0.4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62"/>
        <v>0.25763636363636366</v>
      </c>
      <c r="P1783" s="8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8.3" x14ac:dyDescent="0.4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62"/>
        <v>0.15491428571428573</v>
      </c>
      <c r="P1784" s="8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75" x14ac:dyDescent="0.4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62"/>
        <v>0.236925</v>
      </c>
      <c r="P1785" s="8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75" x14ac:dyDescent="0.4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62"/>
        <v>0.39760000000000001</v>
      </c>
      <c r="P1786" s="8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75" x14ac:dyDescent="0.4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62"/>
        <v>0.20220833333333332</v>
      </c>
      <c r="P1787" s="8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75" x14ac:dyDescent="0.4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62"/>
        <v>0.47631578947368419</v>
      </c>
      <c r="P1788" s="8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75" x14ac:dyDescent="0.4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62"/>
        <v>0.15329999999999999</v>
      </c>
      <c r="P1789" s="8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75" x14ac:dyDescent="0.4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62"/>
        <v>1.3818181818181818E-2</v>
      </c>
      <c r="P1790" s="8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75" x14ac:dyDescent="0.4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62"/>
        <v>5.0000000000000001E-3</v>
      </c>
      <c r="P1791" s="8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75" x14ac:dyDescent="0.4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62"/>
        <v>4.9575757575757579E-2</v>
      </c>
      <c r="P1792" s="8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9.15" x14ac:dyDescent="0.4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62"/>
        <v>3.5666666666666666E-2</v>
      </c>
      <c r="P1793" s="8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9.15" x14ac:dyDescent="0.4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si="162"/>
        <v>0.61124000000000001</v>
      </c>
      <c r="P1794" s="8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75" x14ac:dyDescent="0.4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ref="O1795:O1858" si="168">E1795/D1795</f>
        <v>1.3333333333333334E-2</v>
      </c>
      <c r="P1795" s="8">
        <f t="shared" ref="P1795:P1858" si="169">IF(E1795=0,"0",E1795/L1795)</f>
        <v>20</v>
      </c>
      <c r="Q1795" s="4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4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75" x14ac:dyDescent="0.4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68"/>
        <v>0.11077777777777778</v>
      </c>
      <c r="P1796" s="8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75" x14ac:dyDescent="0.4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68"/>
        <v>0.38735714285714284</v>
      </c>
      <c r="P1797" s="8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8.3" x14ac:dyDescent="0.4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68"/>
        <v>0.22052631578947368</v>
      </c>
      <c r="P1798" s="8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75" x14ac:dyDescent="0.4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68"/>
        <v>0.67549999999999999</v>
      </c>
      <c r="P1799" s="8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75" x14ac:dyDescent="0.4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68"/>
        <v>0.136375</v>
      </c>
      <c r="P1800" s="8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9.15" x14ac:dyDescent="0.4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68"/>
        <v>1.7457500000000001E-2</v>
      </c>
      <c r="P1801" s="8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58.3" x14ac:dyDescent="0.4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68"/>
        <v>0.20449632511889321</v>
      </c>
      <c r="P1802" s="8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58.3" x14ac:dyDescent="0.4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68"/>
        <v>0.13852941176470587</v>
      </c>
      <c r="P1803" s="8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75" x14ac:dyDescent="0.4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68"/>
        <v>0.48485714285714288</v>
      </c>
      <c r="P1804" s="8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75" x14ac:dyDescent="0.4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68"/>
        <v>0.308</v>
      </c>
      <c r="P1805" s="8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75" x14ac:dyDescent="0.4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68"/>
        <v>0.35174193548387095</v>
      </c>
      <c r="P1806" s="8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75" x14ac:dyDescent="0.4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68"/>
        <v>0.36404444444444445</v>
      </c>
      <c r="P1807" s="8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75" x14ac:dyDescent="0.4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68"/>
        <v>2.955E-2</v>
      </c>
      <c r="P1808" s="8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9.15" x14ac:dyDescent="0.4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68"/>
        <v>0.1106</v>
      </c>
      <c r="P1809" s="8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75" x14ac:dyDescent="0.4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68"/>
        <v>0.41407142857142859</v>
      </c>
      <c r="P1810" s="8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75" x14ac:dyDescent="0.4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68"/>
        <v>0.10857142857142857</v>
      </c>
      <c r="P1811" s="8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75" x14ac:dyDescent="0.4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68"/>
        <v>3.3333333333333333E-2</v>
      </c>
      <c r="P1812" s="8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75" x14ac:dyDescent="0.4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68"/>
        <v>7.407407407407407E-4</v>
      </c>
      <c r="P1813" s="8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75" x14ac:dyDescent="0.4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68"/>
        <v>0.13307692307692306</v>
      </c>
      <c r="P1814" s="8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75" x14ac:dyDescent="0.4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68"/>
        <v>0</v>
      </c>
      <c r="P1815" s="8" t="str">
        <f t="shared" si="169"/>
        <v>0</v>
      </c>
      <c r="Q1815" s="4" t="str">
        <f t="shared" si="170"/>
        <v>Photography</v>
      </c>
      <c r="R1815" s="4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75" x14ac:dyDescent="0.4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68"/>
        <v>0.49183333333333334</v>
      </c>
      <c r="P1816" s="8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8.3" x14ac:dyDescent="0.4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68"/>
        <v>0</v>
      </c>
      <c r="P1817" s="8" t="str">
        <f t="shared" si="169"/>
        <v>0</v>
      </c>
      <c r="Q1817" s="4" t="str">
        <f t="shared" si="170"/>
        <v>Photography</v>
      </c>
      <c r="R1817" s="4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75" x14ac:dyDescent="0.4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68"/>
        <v>2.036E-2</v>
      </c>
      <c r="P1818" s="8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9.15" x14ac:dyDescent="0.4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68"/>
        <v>0.52327777777777773</v>
      </c>
      <c r="P1819" s="8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9.15" x14ac:dyDescent="0.4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68"/>
        <v>0</v>
      </c>
      <c r="P1820" s="8" t="str">
        <f t="shared" si="169"/>
        <v>0</v>
      </c>
      <c r="Q1820" s="4" t="str">
        <f t="shared" si="170"/>
        <v>Photography</v>
      </c>
      <c r="R1820" s="4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75" x14ac:dyDescent="0.4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68"/>
        <v>2.0833333333333332E-2</v>
      </c>
      <c r="P1821" s="8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8.3" x14ac:dyDescent="0.4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68"/>
        <v>6.565384615384616E-2</v>
      </c>
      <c r="P1822" s="8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75" x14ac:dyDescent="0.4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68"/>
        <v>1.3489</v>
      </c>
      <c r="P1823" s="8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9.15" x14ac:dyDescent="0.4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68"/>
        <v>1</v>
      </c>
      <c r="P1824" s="8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75" x14ac:dyDescent="0.4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68"/>
        <v>1.1585714285714286</v>
      </c>
      <c r="P1825" s="8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4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68"/>
        <v>1.0006666666666666</v>
      </c>
      <c r="P1826" s="8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75" x14ac:dyDescent="0.4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68"/>
        <v>1.0505</v>
      </c>
      <c r="P1827" s="8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9.15" x14ac:dyDescent="0.4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68"/>
        <v>1.01</v>
      </c>
      <c r="P1828" s="8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75" x14ac:dyDescent="0.4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68"/>
        <v>1.0066250000000001</v>
      </c>
      <c r="P1829" s="8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8.3" x14ac:dyDescent="0.4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68"/>
        <v>1.0016</v>
      </c>
      <c r="P1830" s="8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75" x14ac:dyDescent="0.4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68"/>
        <v>1.6668333333333334</v>
      </c>
      <c r="P1831" s="8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75" x14ac:dyDescent="0.4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68"/>
        <v>1.0153333333333334</v>
      </c>
      <c r="P1832" s="8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75" x14ac:dyDescent="0.4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68"/>
        <v>1.03</v>
      </c>
      <c r="P1833" s="8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75" x14ac:dyDescent="0.4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68"/>
        <v>1.4285714285714286</v>
      </c>
      <c r="P1834" s="8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75" x14ac:dyDescent="0.4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68"/>
        <v>2.625</v>
      </c>
      <c r="P1835" s="8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9.15" x14ac:dyDescent="0.4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68"/>
        <v>1.1805000000000001</v>
      </c>
      <c r="P1836" s="8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8.3" x14ac:dyDescent="0.4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68"/>
        <v>1.04</v>
      </c>
      <c r="P1837" s="8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9.15" x14ac:dyDescent="0.4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68"/>
        <v>2.0034000000000001</v>
      </c>
      <c r="P1838" s="8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8.3" x14ac:dyDescent="0.4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68"/>
        <v>3.0683333333333334</v>
      </c>
      <c r="P1839" s="8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75" x14ac:dyDescent="0.4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68"/>
        <v>1.00149</v>
      </c>
      <c r="P1840" s="8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75" x14ac:dyDescent="0.4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68"/>
        <v>2.0529999999999999</v>
      </c>
      <c r="P1841" s="8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75" x14ac:dyDescent="0.4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68"/>
        <v>1.0888888888888888</v>
      </c>
      <c r="P1842" s="8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9.15" x14ac:dyDescent="0.4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68"/>
        <v>1.0175000000000001</v>
      </c>
      <c r="P1843" s="8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75" x14ac:dyDescent="0.4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68"/>
        <v>1.2524999999999999</v>
      </c>
      <c r="P1844" s="8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8.3" x14ac:dyDescent="0.4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68"/>
        <v>1.2400610000000001</v>
      </c>
      <c r="P1845" s="8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75" x14ac:dyDescent="0.4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68"/>
        <v>1.014</v>
      </c>
      <c r="P1846" s="8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7.45" x14ac:dyDescent="0.4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68"/>
        <v>1</v>
      </c>
      <c r="P1847" s="8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75" x14ac:dyDescent="0.4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68"/>
        <v>1.3792666666666666</v>
      </c>
      <c r="P1848" s="8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8.3" x14ac:dyDescent="0.4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68"/>
        <v>1.2088000000000001</v>
      </c>
      <c r="P1849" s="8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75" x14ac:dyDescent="0.4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68"/>
        <v>1.0736666666666668</v>
      </c>
      <c r="P1850" s="8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9.15" x14ac:dyDescent="0.4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68"/>
        <v>1.0033333333333334</v>
      </c>
      <c r="P1851" s="8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75" x14ac:dyDescent="0.4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68"/>
        <v>1.0152222222222222</v>
      </c>
      <c r="P1852" s="8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75" x14ac:dyDescent="0.4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68"/>
        <v>1.0007692307692309</v>
      </c>
      <c r="P1853" s="8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58.3" x14ac:dyDescent="0.4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68"/>
        <v>1.1696666666666666</v>
      </c>
      <c r="P1854" s="8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75" x14ac:dyDescent="0.4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68"/>
        <v>1.01875</v>
      </c>
      <c r="P1855" s="8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75" x14ac:dyDescent="0.4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68"/>
        <v>1.0212366666666666</v>
      </c>
      <c r="P1856" s="8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75" x14ac:dyDescent="0.4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68"/>
        <v>1.5405897142857143</v>
      </c>
      <c r="P1857" s="8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8.3" x14ac:dyDescent="0.4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si="168"/>
        <v>1.0125</v>
      </c>
      <c r="P1858" s="8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75" x14ac:dyDescent="0.4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ref="O1859:O1922" si="174">E1859/D1859</f>
        <v>1</v>
      </c>
      <c r="P1859" s="8">
        <f t="shared" ref="P1859:P1922" si="175">IF(E1859=0,"0",E1859/L1859)</f>
        <v>136.36363636363637</v>
      </c>
      <c r="Q1859" s="4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4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8.3" x14ac:dyDescent="0.4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74"/>
        <v>1.0874800874800874</v>
      </c>
      <c r="P1860" s="8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9.15" x14ac:dyDescent="0.4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74"/>
        <v>1.3183333333333334</v>
      </c>
      <c r="P1861" s="8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75" x14ac:dyDescent="0.4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74"/>
        <v>1.3346666666666667</v>
      </c>
      <c r="P1862" s="8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75" x14ac:dyDescent="0.4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74"/>
        <v>0</v>
      </c>
      <c r="P1863" s="8" t="str">
        <f t="shared" si="175"/>
        <v>0</v>
      </c>
      <c r="Q1863" s="4" t="str">
        <f t="shared" si="176"/>
        <v>Games</v>
      </c>
      <c r="R1863" s="4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75" x14ac:dyDescent="0.4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74"/>
        <v>8.0833333333333326E-2</v>
      </c>
      <c r="P1864" s="8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75" x14ac:dyDescent="0.4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74"/>
        <v>4.0000000000000001E-3</v>
      </c>
      <c r="P1865" s="8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75" x14ac:dyDescent="0.4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74"/>
        <v>0.42892307692307691</v>
      </c>
      <c r="P1866" s="8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8.3" x14ac:dyDescent="0.4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74"/>
        <v>3.6363636363636364E-5</v>
      </c>
      <c r="P1867" s="8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75" x14ac:dyDescent="0.4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74"/>
        <v>5.0000000000000001E-3</v>
      </c>
      <c r="P1868" s="8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75" x14ac:dyDescent="0.4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74"/>
        <v>5.0000000000000001E-4</v>
      </c>
      <c r="P1869" s="8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75" x14ac:dyDescent="0.4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74"/>
        <v>4.8680000000000001E-2</v>
      </c>
      <c r="P1870" s="8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75" x14ac:dyDescent="0.4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74"/>
        <v>0</v>
      </c>
      <c r="P1871" s="8" t="str">
        <f t="shared" si="175"/>
        <v>0</v>
      </c>
      <c r="Q1871" s="4" t="str">
        <f t="shared" si="176"/>
        <v>Games</v>
      </c>
      <c r="R1871" s="4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75" x14ac:dyDescent="0.4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74"/>
        <v>0.10314285714285715</v>
      </c>
      <c r="P1872" s="8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75" x14ac:dyDescent="0.4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74"/>
        <v>0.7178461538461538</v>
      </c>
      <c r="P1873" s="8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75" x14ac:dyDescent="0.4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74"/>
        <v>1.06E-2</v>
      </c>
      <c r="P1874" s="8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75" x14ac:dyDescent="0.4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74"/>
        <v>4.4999999999999997E-3</v>
      </c>
      <c r="P1875" s="8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8.3" x14ac:dyDescent="0.4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74"/>
        <v>1.6249999999999999E-4</v>
      </c>
      <c r="P1876" s="8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75" x14ac:dyDescent="0.4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74"/>
        <v>5.1000000000000004E-3</v>
      </c>
      <c r="P1877" s="8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75" x14ac:dyDescent="0.4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74"/>
        <v>0</v>
      </c>
      <c r="P1878" s="8" t="str">
        <f t="shared" si="175"/>
        <v>0</v>
      </c>
      <c r="Q1878" s="4" t="str">
        <f t="shared" si="176"/>
        <v>Games</v>
      </c>
      <c r="R1878" s="4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75" x14ac:dyDescent="0.4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74"/>
        <v>0</v>
      </c>
      <c r="P1879" s="8" t="str">
        <f t="shared" si="175"/>
        <v>0</v>
      </c>
      <c r="Q1879" s="4" t="str">
        <f t="shared" si="176"/>
        <v>Games</v>
      </c>
      <c r="R1879" s="4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8.3" x14ac:dyDescent="0.4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74"/>
        <v>0</v>
      </c>
      <c r="P1880" s="8" t="str">
        <f t="shared" si="175"/>
        <v>0</v>
      </c>
      <c r="Q1880" s="4" t="str">
        <f t="shared" si="176"/>
        <v>Games</v>
      </c>
      <c r="R1880" s="4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75" x14ac:dyDescent="0.4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74"/>
        <v>1.1999999999999999E-3</v>
      </c>
      <c r="P1881" s="8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9.15" x14ac:dyDescent="0.4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74"/>
        <v>0.20080000000000001</v>
      </c>
      <c r="P1882" s="8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75" x14ac:dyDescent="0.4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74"/>
        <v>1.726845</v>
      </c>
      <c r="P1883" s="8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58.3" x14ac:dyDescent="0.4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74"/>
        <v>1.008955223880597</v>
      </c>
      <c r="P1884" s="8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75" x14ac:dyDescent="0.4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74"/>
        <v>1.0480480480480481</v>
      </c>
      <c r="P1885" s="8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75" x14ac:dyDescent="0.4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74"/>
        <v>1.351</v>
      </c>
      <c r="P1886" s="8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75" x14ac:dyDescent="0.4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74"/>
        <v>1.1632786885245903</v>
      </c>
      <c r="P1887" s="8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75" x14ac:dyDescent="0.4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74"/>
        <v>1.0208333333333333</v>
      </c>
      <c r="P1888" s="8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75" x14ac:dyDescent="0.4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74"/>
        <v>1.1116666666666666</v>
      </c>
      <c r="P1889" s="8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8.3" x14ac:dyDescent="0.4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74"/>
        <v>1.6608000000000001</v>
      </c>
      <c r="P1890" s="8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75" x14ac:dyDescent="0.4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74"/>
        <v>1.0660000000000001</v>
      </c>
      <c r="P1891" s="8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75" x14ac:dyDescent="0.4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74"/>
        <v>1.4458441666666668</v>
      </c>
      <c r="P1892" s="8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8.3" x14ac:dyDescent="0.4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74"/>
        <v>1.0555000000000001</v>
      </c>
      <c r="P1893" s="8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75" x14ac:dyDescent="0.4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74"/>
        <v>1.3660000000000001</v>
      </c>
      <c r="P1894" s="8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75" x14ac:dyDescent="0.4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74"/>
        <v>1.04</v>
      </c>
      <c r="P1895" s="8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9.15" x14ac:dyDescent="0.4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74"/>
        <v>1.145</v>
      </c>
      <c r="P1896" s="8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8.3" x14ac:dyDescent="0.4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74"/>
        <v>1.0171957671957672</v>
      </c>
      <c r="P1897" s="8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75" x14ac:dyDescent="0.4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74"/>
        <v>1.2394678492239468</v>
      </c>
      <c r="P1898" s="8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75" x14ac:dyDescent="0.4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74"/>
        <v>1.0245669291338582</v>
      </c>
      <c r="P1899" s="8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75" x14ac:dyDescent="0.4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74"/>
        <v>1.4450000000000001</v>
      </c>
      <c r="P1900" s="8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75" x14ac:dyDescent="0.4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74"/>
        <v>1.3333333333333333</v>
      </c>
      <c r="P1901" s="8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75" x14ac:dyDescent="0.4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74"/>
        <v>1.0936440000000001</v>
      </c>
      <c r="P1902" s="8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75" x14ac:dyDescent="0.4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74"/>
        <v>2.696969696969697E-2</v>
      </c>
      <c r="P1903" s="8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75" x14ac:dyDescent="0.4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74"/>
        <v>1.2E-2</v>
      </c>
      <c r="P1904" s="8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75" x14ac:dyDescent="0.4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74"/>
        <v>0.46600000000000003</v>
      </c>
      <c r="P1905" s="8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75" x14ac:dyDescent="0.4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74"/>
        <v>1E-3</v>
      </c>
      <c r="P1906" s="8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8.3" x14ac:dyDescent="0.4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74"/>
        <v>1.6800000000000001E-3</v>
      </c>
      <c r="P1907" s="8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75" x14ac:dyDescent="0.4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74"/>
        <v>0.42759999999999998</v>
      </c>
      <c r="P1908" s="8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75" x14ac:dyDescent="0.4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74"/>
        <v>2.8333333333333335E-3</v>
      </c>
      <c r="P1909" s="8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75" x14ac:dyDescent="0.4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74"/>
        <v>1.7319999999999999E-2</v>
      </c>
      <c r="P1910" s="8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75" x14ac:dyDescent="0.4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74"/>
        <v>0.14111428571428572</v>
      </c>
      <c r="P1911" s="8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75" x14ac:dyDescent="0.4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74"/>
        <v>0.39395294117647056</v>
      </c>
      <c r="P1912" s="8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8.3" x14ac:dyDescent="0.4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74"/>
        <v>2.3529411764705883E-4</v>
      </c>
      <c r="P1913" s="8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75" x14ac:dyDescent="0.4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74"/>
        <v>0.59299999999999997</v>
      </c>
      <c r="P1914" s="8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9.15" x14ac:dyDescent="0.4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74"/>
        <v>1.3270833333333334E-2</v>
      </c>
      <c r="P1915" s="8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75" x14ac:dyDescent="0.4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74"/>
        <v>9.0090090090090086E-2</v>
      </c>
      <c r="P1916" s="8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75" x14ac:dyDescent="0.4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74"/>
        <v>1.6E-2</v>
      </c>
      <c r="P1917" s="8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9.15" x14ac:dyDescent="0.4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74"/>
        <v>5.1000000000000004E-3</v>
      </c>
      <c r="P1918" s="8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9.15" x14ac:dyDescent="0.4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74"/>
        <v>0.52570512820512816</v>
      </c>
      <c r="P1919" s="8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75" x14ac:dyDescent="0.4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74"/>
        <v>1.04E-2</v>
      </c>
      <c r="P1920" s="8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75" x14ac:dyDescent="0.4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74"/>
        <v>0.47399999999999998</v>
      </c>
      <c r="P1921" s="8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75" x14ac:dyDescent="0.4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si="174"/>
        <v>0.43030000000000002</v>
      </c>
      <c r="P1922" s="8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9.15" x14ac:dyDescent="0.4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ref="O1923:O1986" si="180">E1923/D1923</f>
        <v>1.3680000000000001</v>
      </c>
      <c r="P1923" s="8">
        <f t="shared" ref="P1923:P1986" si="181">IF(E1923=0,"0",E1923/L1923)</f>
        <v>54</v>
      </c>
      <c r="Q1923" s="4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4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75" x14ac:dyDescent="0.4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80"/>
        <v>1.1555</v>
      </c>
      <c r="P1924" s="8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75" x14ac:dyDescent="0.4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80"/>
        <v>2.4079999999999999</v>
      </c>
      <c r="P1925" s="8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8.3" x14ac:dyDescent="0.4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80"/>
        <v>1.1439999999999999</v>
      </c>
      <c r="P1926" s="8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75" x14ac:dyDescent="0.4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80"/>
        <v>1.1033333333333333</v>
      </c>
      <c r="P1927" s="8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8.3" x14ac:dyDescent="0.4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80"/>
        <v>1.9537933333333333</v>
      </c>
      <c r="P1928" s="8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4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80"/>
        <v>1.0333333333333334</v>
      </c>
      <c r="P1929" s="8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9.15" x14ac:dyDescent="0.4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80"/>
        <v>1.031372549019608</v>
      </c>
      <c r="P1930" s="8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75" x14ac:dyDescent="0.4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80"/>
        <v>1.003125</v>
      </c>
      <c r="P1931" s="8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9.15" x14ac:dyDescent="0.4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80"/>
        <v>1.27</v>
      </c>
      <c r="P1932" s="8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75" x14ac:dyDescent="0.4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80"/>
        <v>1.20601</v>
      </c>
      <c r="P1933" s="8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8.3" x14ac:dyDescent="0.4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80"/>
        <v>1.0699047619047619</v>
      </c>
      <c r="P1934" s="8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75" x14ac:dyDescent="0.4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80"/>
        <v>1.7243333333333333</v>
      </c>
      <c r="P1935" s="8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75" x14ac:dyDescent="0.4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80"/>
        <v>1.2362</v>
      </c>
      <c r="P1936" s="8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75" x14ac:dyDescent="0.4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80"/>
        <v>1.0840000000000001</v>
      </c>
      <c r="P1937" s="8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75" x14ac:dyDescent="0.4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80"/>
        <v>1.1652013333333333</v>
      </c>
      <c r="P1938" s="8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75" x14ac:dyDescent="0.4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80"/>
        <v>1.8724499999999999</v>
      </c>
      <c r="P1939" s="8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75" x14ac:dyDescent="0.4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80"/>
        <v>1.1593333333333333</v>
      </c>
      <c r="P1940" s="8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8.3" x14ac:dyDescent="0.4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80"/>
        <v>1.107</v>
      </c>
      <c r="P1941" s="8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75" x14ac:dyDescent="0.4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80"/>
        <v>1.7092307692307693</v>
      </c>
      <c r="P1942" s="8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75" x14ac:dyDescent="0.4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80"/>
        <v>1.2611835600000001</v>
      </c>
      <c r="P1943" s="8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75" x14ac:dyDescent="0.4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80"/>
        <v>1.3844033333333334</v>
      </c>
      <c r="P1944" s="8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75" x14ac:dyDescent="0.4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80"/>
        <v>17.052499999999998</v>
      </c>
      <c r="P1945" s="8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58.3" x14ac:dyDescent="0.4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80"/>
        <v>7.8805550000000002</v>
      </c>
      <c r="P1946" s="8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75" x14ac:dyDescent="0.4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80"/>
        <v>3.4801799999999998</v>
      </c>
      <c r="P1947" s="8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58.3" x14ac:dyDescent="0.4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80"/>
        <v>1.4974666666666667</v>
      </c>
      <c r="P1948" s="8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8.3" x14ac:dyDescent="0.4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80"/>
        <v>1.0063375000000001</v>
      </c>
      <c r="P1949" s="8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9.15" x14ac:dyDescent="0.4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80"/>
        <v>8.0021100000000001</v>
      </c>
      <c r="P1950" s="8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75" x14ac:dyDescent="0.4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80"/>
        <v>1.0600260000000001</v>
      </c>
      <c r="P1951" s="8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75" x14ac:dyDescent="0.4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80"/>
        <v>2.0051866666666669</v>
      </c>
      <c r="P1952" s="8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75" x14ac:dyDescent="0.4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80"/>
        <v>2.1244399999999999</v>
      </c>
      <c r="P1953" s="8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75" x14ac:dyDescent="0.4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80"/>
        <v>1.9847237142857144</v>
      </c>
      <c r="P1954" s="8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75" x14ac:dyDescent="0.4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80"/>
        <v>2.2594666666666665</v>
      </c>
      <c r="P1955" s="8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9.15" x14ac:dyDescent="0.4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80"/>
        <v>6.9894800000000004</v>
      </c>
      <c r="P1956" s="8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75" x14ac:dyDescent="0.4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80"/>
        <v>3.9859528571428569</v>
      </c>
      <c r="P1957" s="8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75" x14ac:dyDescent="0.4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80"/>
        <v>2.9403333333333332</v>
      </c>
      <c r="P1958" s="8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9.15" x14ac:dyDescent="0.4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80"/>
        <v>1.6750470000000002</v>
      </c>
      <c r="P1959" s="8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75" x14ac:dyDescent="0.4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80"/>
        <v>14.355717142857143</v>
      </c>
      <c r="P1960" s="8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8.3" x14ac:dyDescent="0.4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80"/>
        <v>1.5673440000000001</v>
      </c>
      <c r="P1961" s="8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75" x14ac:dyDescent="0.4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80"/>
        <v>1.1790285714285715</v>
      </c>
      <c r="P1962" s="8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75" x14ac:dyDescent="0.4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80"/>
        <v>11.053811999999999</v>
      </c>
      <c r="P1963" s="8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75" x14ac:dyDescent="0.4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80"/>
        <v>1.9292499999999999</v>
      </c>
      <c r="P1964" s="8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58.3" x14ac:dyDescent="0.4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80"/>
        <v>1.268842105263158</v>
      </c>
      <c r="P1965" s="8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75" x14ac:dyDescent="0.4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80"/>
        <v>2.5957748878923765</v>
      </c>
      <c r="P1966" s="8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75" x14ac:dyDescent="0.4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80"/>
        <v>2.6227999999999998</v>
      </c>
      <c r="P1967" s="8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75" x14ac:dyDescent="0.4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80"/>
        <v>2.0674309000000002</v>
      </c>
      <c r="P1968" s="8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75" x14ac:dyDescent="0.4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80"/>
        <v>3.7012999999999998</v>
      </c>
      <c r="P1969" s="8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9.15" x14ac:dyDescent="0.4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80"/>
        <v>2.8496600000000001</v>
      </c>
      <c r="P1970" s="8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75" x14ac:dyDescent="0.4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80"/>
        <v>5.7907999999999999</v>
      </c>
      <c r="P1971" s="8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75" x14ac:dyDescent="0.4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80"/>
        <v>11.318</v>
      </c>
      <c r="P1972" s="8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75" x14ac:dyDescent="0.4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80"/>
        <v>2.6302771750000002</v>
      </c>
      <c r="P1973" s="8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75" x14ac:dyDescent="0.4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80"/>
        <v>6.7447999999999997</v>
      </c>
      <c r="P1974" s="8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75" x14ac:dyDescent="0.4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80"/>
        <v>2.5683081313131315</v>
      </c>
      <c r="P1975" s="8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75" x14ac:dyDescent="0.4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80"/>
        <v>3.7549600000000001</v>
      </c>
      <c r="P1976" s="8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9.15" x14ac:dyDescent="0.4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80"/>
        <v>2.0870837499999997</v>
      </c>
      <c r="P1977" s="8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9.15" x14ac:dyDescent="0.4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80"/>
        <v>3.4660000000000002</v>
      </c>
      <c r="P1978" s="8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75" x14ac:dyDescent="0.4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80"/>
        <v>4.0232999999999999</v>
      </c>
      <c r="P1979" s="8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75" x14ac:dyDescent="0.4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80"/>
        <v>10.2684514</v>
      </c>
      <c r="P1980" s="8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75" x14ac:dyDescent="0.4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80"/>
        <v>1.14901155</v>
      </c>
      <c r="P1981" s="8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9.15" x14ac:dyDescent="0.4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80"/>
        <v>3.5482402000000004</v>
      </c>
      <c r="P1982" s="8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75" x14ac:dyDescent="0.4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80"/>
        <v>5.0799999999999998E-2</v>
      </c>
      <c r="P1983" s="8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75" x14ac:dyDescent="0.4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80"/>
        <v>0</v>
      </c>
      <c r="P1984" s="8" t="str">
        <f t="shared" si="181"/>
        <v>0</v>
      </c>
      <c r="Q1984" s="4" t="str">
        <f t="shared" si="182"/>
        <v>Photography</v>
      </c>
      <c r="R1984" s="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75" x14ac:dyDescent="0.4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80"/>
        <v>4.2999999999999997E-2</v>
      </c>
      <c r="P1985" s="8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8.3" x14ac:dyDescent="0.4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si="180"/>
        <v>0.21146666666666666</v>
      </c>
      <c r="P1986" s="8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75" x14ac:dyDescent="0.4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ref="O1987:O2050" si="186">E1987/D1987</f>
        <v>3.1875000000000001E-2</v>
      </c>
      <c r="P1987" s="8">
        <f t="shared" ref="P1987:P2050" si="187">IF(E1987=0,"0",E1987/L1987)</f>
        <v>12.75</v>
      </c>
      <c r="Q1987" s="4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4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75" x14ac:dyDescent="0.4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86"/>
        <v>5.0000000000000001E-4</v>
      </c>
      <c r="P1988" s="8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9.15" x14ac:dyDescent="0.4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86"/>
        <v>0.42472727272727273</v>
      </c>
      <c r="P1989" s="8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4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86"/>
        <v>4.1666666666666666E-3</v>
      </c>
      <c r="P1990" s="8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75" x14ac:dyDescent="0.4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86"/>
        <v>0.01</v>
      </c>
      <c r="P1991" s="8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75" x14ac:dyDescent="0.4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86"/>
        <v>0.16966666666666666</v>
      </c>
      <c r="P1992" s="8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9.15" x14ac:dyDescent="0.4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86"/>
        <v>7.0000000000000007E-2</v>
      </c>
      <c r="P1993" s="8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9.15" x14ac:dyDescent="0.4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86"/>
        <v>1.3333333333333333E-3</v>
      </c>
      <c r="P1994" s="8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75" x14ac:dyDescent="0.4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86"/>
        <v>0</v>
      </c>
      <c r="P1995" s="8" t="str">
        <f t="shared" si="187"/>
        <v>0</v>
      </c>
      <c r="Q1995" s="4" t="str">
        <f t="shared" si="188"/>
        <v>Photography</v>
      </c>
      <c r="R1995" s="4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8.3" x14ac:dyDescent="0.4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86"/>
        <v>0</v>
      </c>
      <c r="P1996" s="8" t="str">
        <f t="shared" si="187"/>
        <v>0</v>
      </c>
      <c r="Q1996" s="4" t="str">
        <f t="shared" si="188"/>
        <v>Photography</v>
      </c>
      <c r="R1996" s="4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75" x14ac:dyDescent="0.4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86"/>
        <v>7.8E-2</v>
      </c>
      <c r="P1997" s="8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8.3" x14ac:dyDescent="0.4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86"/>
        <v>0</v>
      </c>
      <c r="P1998" s="8" t="str">
        <f t="shared" si="187"/>
        <v>0</v>
      </c>
      <c r="Q1998" s="4" t="str">
        <f t="shared" si="188"/>
        <v>Photography</v>
      </c>
      <c r="R1998" s="4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75" x14ac:dyDescent="0.4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86"/>
        <v>0</v>
      </c>
      <c r="P1999" s="8" t="str">
        <f t="shared" si="187"/>
        <v>0</v>
      </c>
      <c r="Q1999" s="4" t="str">
        <f t="shared" si="188"/>
        <v>Photography</v>
      </c>
      <c r="R1999" s="4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75" x14ac:dyDescent="0.4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86"/>
        <v>0.26200000000000001</v>
      </c>
      <c r="P2000" s="8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75" x14ac:dyDescent="0.4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86"/>
        <v>7.6129032258064515E-3</v>
      </c>
      <c r="P2001" s="8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75" x14ac:dyDescent="0.4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86"/>
        <v>0.125</v>
      </c>
      <c r="P2002" s="8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75" x14ac:dyDescent="0.4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86"/>
        <v>3.8212909090909091</v>
      </c>
      <c r="P2003" s="8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75" x14ac:dyDescent="0.4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86"/>
        <v>2.1679422000000002</v>
      </c>
      <c r="P2004" s="8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8.3" x14ac:dyDescent="0.4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86"/>
        <v>3.12</v>
      </c>
      <c r="P2005" s="8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75" x14ac:dyDescent="0.4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86"/>
        <v>2.3442048</v>
      </c>
      <c r="P2006" s="8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75" x14ac:dyDescent="0.4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86"/>
        <v>1.236801</v>
      </c>
      <c r="P2007" s="8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8.3" x14ac:dyDescent="0.4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86"/>
        <v>2.4784000000000002</v>
      </c>
      <c r="P2008" s="8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8.3" x14ac:dyDescent="0.4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86"/>
        <v>1.157092</v>
      </c>
      <c r="P2009" s="8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75" x14ac:dyDescent="0.4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86"/>
        <v>1.1707484768810599</v>
      </c>
      <c r="P2010" s="8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75" x14ac:dyDescent="0.4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86"/>
        <v>3.05158</v>
      </c>
      <c r="P2011" s="8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9.15" x14ac:dyDescent="0.4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86"/>
        <v>3.2005299999999997</v>
      </c>
      <c r="P2012" s="8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75" x14ac:dyDescent="0.4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86"/>
        <v>8.1956399999999991</v>
      </c>
      <c r="P2013" s="8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75" x14ac:dyDescent="0.4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86"/>
        <v>2.3490000000000002</v>
      </c>
      <c r="P2014" s="8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58.3" x14ac:dyDescent="0.4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86"/>
        <v>4.9491375</v>
      </c>
      <c r="P2015" s="8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75" x14ac:dyDescent="0.4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86"/>
        <v>78.137822333333332</v>
      </c>
      <c r="P2016" s="8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75" x14ac:dyDescent="0.4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86"/>
        <v>1.1300013888888889</v>
      </c>
      <c r="P2017" s="8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9.15" x14ac:dyDescent="0.4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86"/>
        <v>9.2154220000000002</v>
      </c>
      <c r="P2018" s="8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75" x14ac:dyDescent="0.4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86"/>
        <v>1.2510239999999999</v>
      </c>
      <c r="P2019" s="8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75" x14ac:dyDescent="0.4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86"/>
        <v>1.0224343076923077</v>
      </c>
      <c r="P2020" s="8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8.3" x14ac:dyDescent="0.4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86"/>
        <v>4.8490975000000001</v>
      </c>
      <c r="P2021" s="8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75" x14ac:dyDescent="0.4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86"/>
        <v>1.9233333333333333</v>
      </c>
      <c r="P2022" s="8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75" x14ac:dyDescent="0.4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86"/>
        <v>2.8109999999999999</v>
      </c>
      <c r="P2023" s="8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75" x14ac:dyDescent="0.4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86"/>
        <v>1.2513700000000001</v>
      </c>
      <c r="P2024" s="8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8.3" x14ac:dyDescent="0.4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86"/>
        <v>1.61459</v>
      </c>
      <c r="P2025" s="8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75" x14ac:dyDescent="0.4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86"/>
        <v>5.8535000000000004</v>
      </c>
      <c r="P2026" s="8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75" x14ac:dyDescent="0.4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86"/>
        <v>2.0114999999999998</v>
      </c>
      <c r="P2027" s="8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9.15" x14ac:dyDescent="0.4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86"/>
        <v>1.3348307999999998</v>
      </c>
      <c r="P2028" s="8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75" x14ac:dyDescent="0.4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86"/>
        <v>1.2024900000000001</v>
      </c>
      <c r="P2029" s="8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9.15" x14ac:dyDescent="0.4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86"/>
        <v>1.2616666666666667</v>
      </c>
      <c r="P2030" s="8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75" x14ac:dyDescent="0.4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86"/>
        <v>3.6120000000000001</v>
      </c>
      <c r="P2031" s="8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75" x14ac:dyDescent="0.4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86"/>
        <v>2.26239013671875</v>
      </c>
      <c r="P2032" s="8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75" x14ac:dyDescent="0.4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86"/>
        <v>1.2035</v>
      </c>
      <c r="P2033" s="8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75" x14ac:dyDescent="0.4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86"/>
        <v>3.0418799999999999</v>
      </c>
      <c r="P2034" s="8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75" x14ac:dyDescent="0.4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86"/>
        <v>1.7867599999999999</v>
      </c>
      <c r="P2035" s="8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8.3" x14ac:dyDescent="0.4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86"/>
        <v>3.868199871794872</v>
      </c>
      <c r="P2036" s="8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58.3" x14ac:dyDescent="0.4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86"/>
        <v>2.1103642500000004</v>
      </c>
      <c r="P2037" s="8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75" x14ac:dyDescent="0.4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86"/>
        <v>1.3166833333333334</v>
      </c>
      <c r="P2038" s="8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75" x14ac:dyDescent="0.4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86"/>
        <v>3.0047639999999998</v>
      </c>
      <c r="P2039" s="8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75" x14ac:dyDescent="0.4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86"/>
        <v>4.2051249999999998</v>
      </c>
      <c r="P2040" s="8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3.75" x14ac:dyDescent="0.4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86"/>
        <v>1.362168</v>
      </c>
      <c r="P2041" s="8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9.15" x14ac:dyDescent="0.4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86"/>
        <v>2.4817133333333334</v>
      </c>
      <c r="P2042" s="8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75" x14ac:dyDescent="0.4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86"/>
        <v>1.8186315789473684</v>
      </c>
      <c r="P2043" s="8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75" x14ac:dyDescent="0.4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86"/>
        <v>1.2353000000000001</v>
      </c>
      <c r="P2044" s="8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75" x14ac:dyDescent="0.4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86"/>
        <v>5.0620938628158845</v>
      </c>
      <c r="P2045" s="8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75" x14ac:dyDescent="0.4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86"/>
        <v>1.0821333333333334</v>
      </c>
      <c r="P2046" s="8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75" x14ac:dyDescent="0.4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86"/>
        <v>8.1918387755102042</v>
      </c>
      <c r="P2047" s="8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75" x14ac:dyDescent="0.4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86"/>
        <v>1.2110000000000001</v>
      </c>
      <c r="P2048" s="8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75" x14ac:dyDescent="0.4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86"/>
        <v>1.0299897959183673</v>
      </c>
      <c r="P2049" s="8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75" x14ac:dyDescent="0.4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si="186"/>
        <v>1.4833229411764706</v>
      </c>
      <c r="P2050" s="8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4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ref="O2051:O2114" si="192">E2051/D2051</f>
        <v>1.2019070000000001</v>
      </c>
      <c r="P2051" s="8">
        <f t="shared" ref="P2051:P2114" si="193">IF(E2051=0,"0",E2051/L2051)</f>
        <v>80.991037735849048</v>
      </c>
      <c r="Q2051" s="4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4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75" x14ac:dyDescent="0.4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92"/>
        <v>4.7327000000000004</v>
      </c>
      <c r="P2052" s="8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75" x14ac:dyDescent="0.4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92"/>
        <v>1.303625</v>
      </c>
      <c r="P2053" s="8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75" x14ac:dyDescent="0.4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92"/>
        <v>3.5304799999999998</v>
      </c>
      <c r="P2054" s="8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75" x14ac:dyDescent="0.4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92"/>
        <v>1.0102</v>
      </c>
      <c r="P2055" s="8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75" x14ac:dyDescent="0.4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92"/>
        <v>1.1359142857142857</v>
      </c>
      <c r="P2056" s="8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75" x14ac:dyDescent="0.4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92"/>
        <v>1.6741666666666666</v>
      </c>
      <c r="P2057" s="8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75" x14ac:dyDescent="0.4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92"/>
        <v>1.5345200000000001</v>
      </c>
      <c r="P2058" s="8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8.3" x14ac:dyDescent="0.4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92"/>
        <v>2.022322</v>
      </c>
      <c r="P2059" s="8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9.15" x14ac:dyDescent="0.4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92"/>
        <v>1.6828125</v>
      </c>
      <c r="P2060" s="8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75" x14ac:dyDescent="0.4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92"/>
        <v>1.4345666666666668</v>
      </c>
      <c r="P2061" s="8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75" x14ac:dyDescent="0.4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92"/>
        <v>1.964</v>
      </c>
      <c r="P2062" s="8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75" x14ac:dyDescent="0.4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92"/>
        <v>1.0791999999999999</v>
      </c>
      <c r="P2063" s="8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8.3" x14ac:dyDescent="0.4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92"/>
        <v>1.14977</v>
      </c>
      <c r="P2064" s="8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9.15" x14ac:dyDescent="0.4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92"/>
        <v>1.4804999999999999</v>
      </c>
      <c r="P2065" s="8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75" x14ac:dyDescent="0.4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92"/>
        <v>1.9116676082790633</v>
      </c>
      <c r="P2066" s="8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75" x14ac:dyDescent="0.4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92"/>
        <v>1.99215125</v>
      </c>
      <c r="P2067" s="8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75" x14ac:dyDescent="0.4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92"/>
        <v>2.1859999999999999</v>
      </c>
      <c r="P2068" s="8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75" x14ac:dyDescent="0.4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92"/>
        <v>1.2686868686868686</v>
      </c>
      <c r="P2069" s="8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75" x14ac:dyDescent="0.4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92"/>
        <v>1.0522388</v>
      </c>
      <c r="P2070" s="8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8.3" x14ac:dyDescent="0.4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92"/>
        <v>1.2840666000000001</v>
      </c>
      <c r="P2071" s="8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75" x14ac:dyDescent="0.4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92"/>
        <v>3.1732719999999999</v>
      </c>
      <c r="P2072" s="8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75" x14ac:dyDescent="0.4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92"/>
        <v>2.8073000000000001</v>
      </c>
      <c r="P2073" s="8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8.3" x14ac:dyDescent="0.4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92"/>
        <v>1.1073146853146854</v>
      </c>
      <c r="P2074" s="8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75" x14ac:dyDescent="0.4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92"/>
        <v>1.5260429999999998</v>
      </c>
      <c r="P2075" s="8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9.15" x14ac:dyDescent="0.4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92"/>
        <v>1.0249999999999999</v>
      </c>
      <c r="P2076" s="8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75" x14ac:dyDescent="0.4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92"/>
        <v>16.783738373837384</v>
      </c>
      <c r="P2077" s="8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9.15" x14ac:dyDescent="0.4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92"/>
        <v>5.4334915642458101</v>
      </c>
      <c r="P2078" s="8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75" x14ac:dyDescent="0.4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92"/>
        <v>1.1550800000000001</v>
      </c>
      <c r="P2079" s="8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75" x14ac:dyDescent="0.4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92"/>
        <v>1.3120499999999999</v>
      </c>
      <c r="P2080" s="8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8.3" x14ac:dyDescent="0.4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92"/>
        <v>2.8816999999999999</v>
      </c>
      <c r="P2081" s="8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75" x14ac:dyDescent="0.4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92"/>
        <v>5.0780000000000003</v>
      </c>
      <c r="P2082" s="8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75" x14ac:dyDescent="0.4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92"/>
        <v>1.1457142857142857</v>
      </c>
      <c r="P2083" s="8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75" x14ac:dyDescent="0.4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92"/>
        <v>1.1073333333333333</v>
      </c>
      <c r="P2084" s="8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75" x14ac:dyDescent="0.4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92"/>
        <v>1.1333333333333333</v>
      </c>
      <c r="P2085" s="8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75" x14ac:dyDescent="0.4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92"/>
        <v>1.0833333333333333</v>
      </c>
      <c r="P2086" s="8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8.3" x14ac:dyDescent="0.4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92"/>
        <v>1.2353333333333334</v>
      </c>
      <c r="P2087" s="8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75" x14ac:dyDescent="0.4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92"/>
        <v>1.0069999999999999</v>
      </c>
      <c r="P2088" s="8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8.3" x14ac:dyDescent="0.4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92"/>
        <v>1.0353333333333334</v>
      </c>
      <c r="P2089" s="8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75" x14ac:dyDescent="0.4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92"/>
        <v>1.1551066666666667</v>
      </c>
      <c r="P2090" s="8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9.15" x14ac:dyDescent="0.4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92"/>
        <v>1.2040040000000001</v>
      </c>
      <c r="P2091" s="8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75" x14ac:dyDescent="0.4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92"/>
        <v>1.1504037499999999</v>
      </c>
      <c r="P2092" s="8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8.3" x14ac:dyDescent="0.4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92"/>
        <v>1.2046777777777777</v>
      </c>
      <c r="P2093" s="8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75" x14ac:dyDescent="0.4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92"/>
        <v>1.0128333333333333</v>
      </c>
      <c r="P2094" s="8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75" x14ac:dyDescent="0.4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92"/>
        <v>1.0246666666666666</v>
      </c>
      <c r="P2095" s="8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8.3" x14ac:dyDescent="0.4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92"/>
        <v>1.2054285714285715</v>
      </c>
      <c r="P2096" s="8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75" x14ac:dyDescent="0.4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92"/>
        <v>1</v>
      </c>
      <c r="P2097" s="8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75" x14ac:dyDescent="0.4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92"/>
        <v>1.0166666666666666</v>
      </c>
      <c r="P2098" s="8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75" x14ac:dyDescent="0.4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92"/>
        <v>1</v>
      </c>
      <c r="P2099" s="8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75" x14ac:dyDescent="0.4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92"/>
        <v>1.0033333333333334</v>
      </c>
      <c r="P2100" s="8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4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92"/>
        <v>1.3236666666666668</v>
      </c>
      <c r="P2101" s="8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75" x14ac:dyDescent="0.4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92"/>
        <v>1.3666666666666667</v>
      </c>
      <c r="P2102" s="8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75" x14ac:dyDescent="0.4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92"/>
        <v>1.1325000000000001</v>
      </c>
      <c r="P2103" s="8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75" x14ac:dyDescent="0.4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92"/>
        <v>1.36</v>
      </c>
      <c r="P2104" s="8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9.15" x14ac:dyDescent="0.4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92"/>
        <v>1.4612318374694613</v>
      </c>
      <c r="P2105" s="8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75" x14ac:dyDescent="0.4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92"/>
        <v>1.2949999999999999</v>
      </c>
      <c r="P2106" s="8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75" x14ac:dyDescent="0.4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92"/>
        <v>2.54</v>
      </c>
      <c r="P2107" s="8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75" x14ac:dyDescent="0.4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92"/>
        <v>1.0704545454545455</v>
      </c>
      <c r="P2108" s="8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75" x14ac:dyDescent="0.4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92"/>
        <v>1.0773299999999999</v>
      </c>
      <c r="P2109" s="8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8.3" x14ac:dyDescent="0.4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92"/>
        <v>1.0731250000000001</v>
      </c>
      <c r="P2110" s="8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75" x14ac:dyDescent="0.4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92"/>
        <v>1.06525</v>
      </c>
      <c r="P2111" s="8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9.15" x14ac:dyDescent="0.4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92"/>
        <v>1.0035000000000001</v>
      </c>
      <c r="P2112" s="8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75" x14ac:dyDescent="0.4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92"/>
        <v>1.0649999999999999</v>
      </c>
      <c r="P2113" s="8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75" x14ac:dyDescent="0.4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si="192"/>
        <v>1</v>
      </c>
      <c r="P2114" s="8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9.15" x14ac:dyDescent="0.4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ref="O2115:O2178" si="198">E2115/D2115</f>
        <v>1.0485714285714285</v>
      </c>
      <c r="P2115" s="8">
        <f t="shared" ref="P2115:P2178" si="199">IF(E2115=0,"0",E2115/L2115)</f>
        <v>68.598130841121488</v>
      </c>
      <c r="Q2115" s="4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4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75" x14ac:dyDescent="0.4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98"/>
        <v>1.0469999999999999</v>
      </c>
      <c r="P2116" s="8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75" x14ac:dyDescent="0.4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98"/>
        <v>2.2566666666666668</v>
      </c>
      <c r="P2117" s="8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75" x14ac:dyDescent="0.4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98"/>
        <v>1.0090416666666666</v>
      </c>
      <c r="P2118" s="8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75" x14ac:dyDescent="0.4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98"/>
        <v>1.4775</v>
      </c>
      <c r="P2119" s="8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9.15" x14ac:dyDescent="0.4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98"/>
        <v>1.3461099999999999</v>
      </c>
      <c r="P2120" s="8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75" x14ac:dyDescent="0.4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98"/>
        <v>1.0075000000000001</v>
      </c>
      <c r="P2121" s="8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75" x14ac:dyDescent="0.4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98"/>
        <v>1.00880375</v>
      </c>
      <c r="P2122" s="8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75" x14ac:dyDescent="0.4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98"/>
        <v>5.6800000000000002E-3</v>
      </c>
      <c r="P2123" s="8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75" x14ac:dyDescent="0.4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98"/>
        <v>3.875E-3</v>
      </c>
      <c r="P2124" s="8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8.3" x14ac:dyDescent="0.4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98"/>
        <v>0.1</v>
      </c>
      <c r="P2125" s="8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8.3" x14ac:dyDescent="0.4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98"/>
        <v>0.10454545454545454</v>
      </c>
      <c r="P2126" s="8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75" x14ac:dyDescent="0.4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98"/>
        <v>1.4200000000000001E-2</v>
      </c>
      <c r="P2127" s="8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75" x14ac:dyDescent="0.4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98"/>
        <v>5.0000000000000001E-4</v>
      </c>
      <c r="P2128" s="8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9.15" x14ac:dyDescent="0.4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98"/>
        <v>0.28842857142857142</v>
      </c>
      <c r="P2129" s="8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75" x14ac:dyDescent="0.4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98"/>
        <v>1.6666666666666668E-3</v>
      </c>
      <c r="P2130" s="8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75" x14ac:dyDescent="0.4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98"/>
        <v>0.11799999999999999</v>
      </c>
      <c r="P2131" s="8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9.15" x14ac:dyDescent="0.4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98"/>
        <v>2.0238095238095236E-3</v>
      </c>
      <c r="P2132" s="8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75" x14ac:dyDescent="0.4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98"/>
        <v>0.05</v>
      </c>
      <c r="P2133" s="8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75" x14ac:dyDescent="0.4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98"/>
        <v>2.1129899999999997E-2</v>
      </c>
      <c r="P2134" s="8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75" x14ac:dyDescent="0.4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98"/>
        <v>1.6E-2</v>
      </c>
      <c r="P2135" s="8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75" x14ac:dyDescent="0.4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98"/>
        <v>1.7333333333333333E-2</v>
      </c>
      <c r="P2136" s="8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75" x14ac:dyDescent="0.4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98"/>
        <v>9.5600000000000004E-2</v>
      </c>
      <c r="P2137" s="8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75" x14ac:dyDescent="0.4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98"/>
        <v>5.9612499999999998E-4</v>
      </c>
      <c r="P2138" s="8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75" x14ac:dyDescent="0.4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98"/>
        <v>0.28405999999999998</v>
      </c>
      <c r="P2139" s="8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9.15" x14ac:dyDescent="0.4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98"/>
        <v>0.128</v>
      </c>
      <c r="P2140" s="8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58.3" x14ac:dyDescent="0.4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98"/>
        <v>5.4199999999999998E-2</v>
      </c>
      <c r="P2141" s="8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75" x14ac:dyDescent="0.4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98"/>
        <v>1.1199999999999999E-3</v>
      </c>
      <c r="P2142" s="8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58.3" x14ac:dyDescent="0.4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98"/>
        <v>0</v>
      </c>
      <c r="P2143" s="8" t="str">
        <f t="shared" si="199"/>
        <v>0</v>
      </c>
      <c r="Q2143" s="4" t="str">
        <f t="shared" si="200"/>
        <v>Games</v>
      </c>
      <c r="R2143" s="4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75" x14ac:dyDescent="0.4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98"/>
        <v>5.7238095238095241E-2</v>
      </c>
      <c r="P2144" s="8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75" x14ac:dyDescent="0.4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98"/>
        <v>0.1125</v>
      </c>
      <c r="P2145" s="8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75" x14ac:dyDescent="0.4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98"/>
        <v>1.7098591549295775E-2</v>
      </c>
      <c r="P2146" s="8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75" x14ac:dyDescent="0.4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98"/>
        <v>0.30433333333333334</v>
      </c>
      <c r="P2147" s="8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58.3" x14ac:dyDescent="0.4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98"/>
        <v>2.0000000000000001E-4</v>
      </c>
      <c r="P2148" s="8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4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98"/>
        <v>6.9641025641025639E-3</v>
      </c>
      <c r="P2149" s="8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75" x14ac:dyDescent="0.4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98"/>
        <v>0.02</v>
      </c>
      <c r="P2150" s="8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8.3" x14ac:dyDescent="0.4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98"/>
        <v>0</v>
      </c>
      <c r="P2151" s="8" t="str">
        <f t="shared" si="199"/>
        <v>0</v>
      </c>
      <c r="Q2151" s="4" t="str">
        <f t="shared" si="200"/>
        <v>Games</v>
      </c>
      <c r="R2151" s="4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4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98"/>
        <v>8.0999999999999996E-3</v>
      </c>
      <c r="P2152" s="8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75" x14ac:dyDescent="0.4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98"/>
        <v>2.6222222222222224E-3</v>
      </c>
      <c r="P2153" s="8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75" x14ac:dyDescent="0.4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98"/>
        <v>1.6666666666666668E-3</v>
      </c>
      <c r="P2154" s="8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75" x14ac:dyDescent="0.4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98"/>
        <v>9.1244548809124457E-5</v>
      </c>
      <c r="P2155" s="8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9.15" x14ac:dyDescent="0.4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98"/>
        <v>8.0000000000000002E-3</v>
      </c>
      <c r="P2156" s="8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75" x14ac:dyDescent="0.4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98"/>
        <v>2.3E-2</v>
      </c>
      <c r="P2157" s="8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75" x14ac:dyDescent="0.4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98"/>
        <v>2.6660714285714284E-2</v>
      </c>
      <c r="P2158" s="8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9.15" x14ac:dyDescent="0.4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98"/>
        <v>0.28192</v>
      </c>
      <c r="P2159" s="8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75" x14ac:dyDescent="0.4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98"/>
        <v>6.5900366666666668E-2</v>
      </c>
      <c r="P2160" s="8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8.3" x14ac:dyDescent="0.4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98"/>
        <v>7.2222222222222219E-3</v>
      </c>
      <c r="P2161" s="8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75" x14ac:dyDescent="0.4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98"/>
        <v>8.5000000000000006E-3</v>
      </c>
      <c r="P2162" s="8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9.15" x14ac:dyDescent="0.4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98"/>
        <v>1.1575</v>
      </c>
      <c r="P2163" s="8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75" x14ac:dyDescent="0.4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98"/>
        <v>1.1226666666666667</v>
      </c>
      <c r="P2164" s="8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75" x14ac:dyDescent="0.4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98"/>
        <v>1.3220000000000001</v>
      </c>
      <c r="P2165" s="8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9.15" x14ac:dyDescent="0.4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98"/>
        <v>1.0263636363636364</v>
      </c>
      <c r="P2166" s="8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75" x14ac:dyDescent="0.4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98"/>
        <v>1.3864000000000001</v>
      </c>
      <c r="P2167" s="8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8.3" x14ac:dyDescent="0.4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98"/>
        <v>1.466</v>
      </c>
      <c r="P2168" s="8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9.15" x14ac:dyDescent="0.4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98"/>
        <v>1.2</v>
      </c>
      <c r="P2169" s="8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9.15" x14ac:dyDescent="0.4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98"/>
        <v>1.215816111111111</v>
      </c>
      <c r="P2170" s="8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8.3" x14ac:dyDescent="0.4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98"/>
        <v>1</v>
      </c>
      <c r="P2171" s="8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75" x14ac:dyDescent="0.4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98"/>
        <v>1.8085714285714285</v>
      </c>
      <c r="P2172" s="8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75" x14ac:dyDescent="0.4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98"/>
        <v>1.0607500000000001</v>
      </c>
      <c r="P2173" s="8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75" x14ac:dyDescent="0.4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98"/>
        <v>1</v>
      </c>
      <c r="P2174" s="8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75" x14ac:dyDescent="0.4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98"/>
        <v>1.2692857142857144</v>
      </c>
      <c r="P2175" s="8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8.3" x14ac:dyDescent="0.4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98"/>
        <v>1.0297499999999999</v>
      </c>
      <c r="P2176" s="8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75" x14ac:dyDescent="0.4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98"/>
        <v>2.5</v>
      </c>
      <c r="P2177" s="8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75" x14ac:dyDescent="0.4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si="198"/>
        <v>1.2602</v>
      </c>
      <c r="P2178" s="8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.900000000000006" x14ac:dyDescent="0.4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ref="O2179:O2242" si="204">E2179/D2179</f>
        <v>1.0012000000000001</v>
      </c>
      <c r="P2179" s="8">
        <f t="shared" ref="P2179:P2242" si="205">IF(E2179=0,"0",E2179/L2179)</f>
        <v>65.868421052631575</v>
      </c>
      <c r="Q2179" s="4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4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75" x14ac:dyDescent="0.4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204"/>
        <v>1.3864000000000001</v>
      </c>
      <c r="P2180" s="8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75" x14ac:dyDescent="0.4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204"/>
        <v>1.6140000000000001</v>
      </c>
      <c r="P2181" s="8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9.15" x14ac:dyDescent="0.4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204"/>
        <v>1.071842</v>
      </c>
      <c r="P2182" s="8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8.3" x14ac:dyDescent="0.4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204"/>
        <v>1.5309999999999999</v>
      </c>
      <c r="P2183" s="8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75" x14ac:dyDescent="0.4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204"/>
        <v>5.2416666666666663</v>
      </c>
      <c r="P2184" s="8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75" x14ac:dyDescent="0.4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204"/>
        <v>4.8927777777777779</v>
      </c>
      <c r="P2185" s="8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8.3" x14ac:dyDescent="0.4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204"/>
        <v>2.8473999999999999</v>
      </c>
      <c r="P2186" s="8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75" x14ac:dyDescent="0.4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204"/>
        <v>18.569700000000001</v>
      </c>
      <c r="P2187" s="8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75" x14ac:dyDescent="0.4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204"/>
        <v>1.0967499999999999</v>
      </c>
      <c r="P2188" s="8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75" x14ac:dyDescent="0.4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204"/>
        <v>10.146425000000001</v>
      </c>
      <c r="P2189" s="8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75" x14ac:dyDescent="0.4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204"/>
        <v>4.1217692027666546</v>
      </c>
      <c r="P2190" s="8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75" x14ac:dyDescent="0.4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204"/>
        <v>5.0324999999999998</v>
      </c>
      <c r="P2191" s="8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75" x14ac:dyDescent="0.4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204"/>
        <v>1.8461052631578947</v>
      </c>
      <c r="P2192" s="8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58.3" x14ac:dyDescent="0.4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204"/>
        <v>1.1973333333333334</v>
      </c>
      <c r="P2193" s="8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58.3" x14ac:dyDescent="0.4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204"/>
        <v>10.812401666666668</v>
      </c>
      <c r="P2194" s="8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8.3" x14ac:dyDescent="0.4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204"/>
        <v>4.5237333333333334</v>
      </c>
      <c r="P2195" s="8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8.3" x14ac:dyDescent="0.4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204"/>
        <v>5.3737000000000004</v>
      </c>
      <c r="P2196" s="8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9.15" x14ac:dyDescent="0.4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204"/>
        <v>1.2032608695652174</v>
      </c>
      <c r="P2197" s="8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9.15" x14ac:dyDescent="0.4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204"/>
        <v>1.1383571428571428</v>
      </c>
      <c r="P2198" s="8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75" x14ac:dyDescent="0.4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204"/>
        <v>9.5103109999999997</v>
      </c>
      <c r="P2199" s="8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75" x14ac:dyDescent="0.4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204"/>
        <v>1.3289249999999999</v>
      </c>
      <c r="P2200" s="8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9.15" x14ac:dyDescent="0.4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204"/>
        <v>1.4697777777777778</v>
      </c>
      <c r="P2201" s="8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75" x14ac:dyDescent="0.4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204"/>
        <v>5.4215</v>
      </c>
      <c r="P2202" s="8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75" x14ac:dyDescent="0.4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204"/>
        <v>3.8271818181818182</v>
      </c>
      <c r="P2203" s="8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9.15" x14ac:dyDescent="0.4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204"/>
        <v>7.0418124999999998</v>
      </c>
      <c r="P2204" s="8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75" x14ac:dyDescent="0.4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204"/>
        <v>1.0954999999999999</v>
      </c>
      <c r="P2205" s="8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75" x14ac:dyDescent="0.4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204"/>
        <v>1.3286666666666667</v>
      </c>
      <c r="P2206" s="8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75" x14ac:dyDescent="0.4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204"/>
        <v>1.52</v>
      </c>
      <c r="P2207" s="8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75" x14ac:dyDescent="0.4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204"/>
        <v>1.0272727272727273</v>
      </c>
      <c r="P2208" s="8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75" x14ac:dyDescent="0.4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204"/>
        <v>1</v>
      </c>
      <c r="P2209" s="8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75" x14ac:dyDescent="0.4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204"/>
        <v>1.016</v>
      </c>
      <c r="P2210" s="8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9.15" x14ac:dyDescent="0.4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204"/>
        <v>1.508</v>
      </c>
      <c r="P2211" s="8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75" x14ac:dyDescent="0.4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204"/>
        <v>1.11425</v>
      </c>
      <c r="P2212" s="8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58.3" x14ac:dyDescent="0.4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204"/>
        <v>1.956</v>
      </c>
      <c r="P2213" s="8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58.3" x14ac:dyDescent="0.4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204"/>
        <v>1.1438333333333333</v>
      </c>
      <c r="P2214" s="8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8.3" x14ac:dyDescent="0.4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204"/>
        <v>2</v>
      </c>
      <c r="P2215" s="8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75" x14ac:dyDescent="0.4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204"/>
        <v>2.9250166666666666</v>
      </c>
      <c r="P2216" s="8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9.15" x14ac:dyDescent="0.4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204"/>
        <v>1.5636363636363637</v>
      </c>
      <c r="P2217" s="8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75" x14ac:dyDescent="0.4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204"/>
        <v>1.0566666666666666</v>
      </c>
      <c r="P2218" s="8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75" x14ac:dyDescent="0.4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204"/>
        <v>1.0119047619047619</v>
      </c>
      <c r="P2219" s="8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75" x14ac:dyDescent="0.4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204"/>
        <v>1.2283299999999999</v>
      </c>
      <c r="P2220" s="8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75" x14ac:dyDescent="0.4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204"/>
        <v>1.0149999999999999</v>
      </c>
      <c r="P2221" s="8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75" x14ac:dyDescent="0.4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204"/>
        <v>1.0114285714285713</v>
      </c>
      <c r="P2222" s="8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75" x14ac:dyDescent="0.4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204"/>
        <v>1.0811999999999999</v>
      </c>
      <c r="P2223" s="8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75" x14ac:dyDescent="0.4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204"/>
        <v>1.6259999999999999</v>
      </c>
      <c r="P2224" s="8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8.3" x14ac:dyDescent="0.4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204"/>
        <v>1.0580000000000001</v>
      </c>
      <c r="P2225" s="8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75" x14ac:dyDescent="0.4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204"/>
        <v>2.4315000000000002</v>
      </c>
      <c r="P2226" s="8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75" x14ac:dyDescent="0.4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204"/>
        <v>9.4483338095238096</v>
      </c>
      <c r="P2227" s="8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75" x14ac:dyDescent="0.4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204"/>
        <v>1.0846283333333333</v>
      </c>
      <c r="P2228" s="8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75" x14ac:dyDescent="0.4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204"/>
        <v>1.5737692307692308</v>
      </c>
      <c r="P2229" s="8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8.3" x14ac:dyDescent="0.4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204"/>
        <v>11.744899999999999</v>
      </c>
      <c r="P2230" s="8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58.3" x14ac:dyDescent="0.4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204"/>
        <v>1.7104755366949576</v>
      </c>
      <c r="P2231" s="8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75" x14ac:dyDescent="0.4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204"/>
        <v>1.2595294117647058</v>
      </c>
      <c r="P2232" s="8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75" x14ac:dyDescent="0.4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204"/>
        <v>12.121296000000001</v>
      </c>
      <c r="P2233" s="8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75" x14ac:dyDescent="0.4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204"/>
        <v>4.9580000000000002</v>
      </c>
      <c r="P2234" s="8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75" x14ac:dyDescent="0.4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204"/>
        <v>3.3203999999999998</v>
      </c>
      <c r="P2235" s="8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75" x14ac:dyDescent="0.4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204"/>
        <v>11.65</v>
      </c>
      <c r="P2236" s="8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9.15" x14ac:dyDescent="0.4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204"/>
        <v>1.5331538461538461</v>
      </c>
      <c r="P2237" s="8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75" x14ac:dyDescent="0.4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204"/>
        <v>5.3710714285714287</v>
      </c>
      <c r="P2238" s="8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75" x14ac:dyDescent="0.4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204"/>
        <v>3.5292777777777777</v>
      </c>
      <c r="P2239" s="8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9.15" x14ac:dyDescent="0.4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204"/>
        <v>1.3740000000000001</v>
      </c>
      <c r="P2240" s="8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9.15" x14ac:dyDescent="0.4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204"/>
        <v>1.2802667999999999</v>
      </c>
      <c r="P2241" s="8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75" x14ac:dyDescent="0.4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si="204"/>
        <v>2.7067999999999999</v>
      </c>
      <c r="P2242" s="8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75" x14ac:dyDescent="0.4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ref="O2243:O2306" si="210">E2243/D2243</f>
        <v>8.0640000000000001</v>
      </c>
      <c r="P2243" s="8">
        <f t="shared" ref="P2243:P2306" si="211">IF(E2243=0,"0",E2243/L2243)</f>
        <v>49.472392638036808</v>
      </c>
      <c r="Q2243" s="4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4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9.15" x14ac:dyDescent="0.4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210"/>
        <v>13.600976000000001</v>
      </c>
      <c r="P2244" s="8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75" x14ac:dyDescent="0.4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210"/>
        <v>9302.5</v>
      </c>
      <c r="P2245" s="8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75" x14ac:dyDescent="0.4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210"/>
        <v>3.7702</v>
      </c>
      <c r="P2246" s="8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75" x14ac:dyDescent="0.4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210"/>
        <v>26.47025</v>
      </c>
      <c r="P2247" s="8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75" x14ac:dyDescent="0.4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210"/>
        <v>1.0012000000000001</v>
      </c>
      <c r="P2248" s="8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9.15" x14ac:dyDescent="0.4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210"/>
        <v>1.0445405405405406</v>
      </c>
      <c r="P2249" s="8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75" x14ac:dyDescent="0.4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210"/>
        <v>1.0721428571428571</v>
      </c>
      <c r="P2250" s="8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75" x14ac:dyDescent="0.4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210"/>
        <v>1.6877142857142857</v>
      </c>
      <c r="P2251" s="8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75" x14ac:dyDescent="0.4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210"/>
        <v>9.7511200000000002</v>
      </c>
      <c r="P2252" s="8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75" x14ac:dyDescent="0.4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210"/>
        <v>1.3444929411764706</v>
      </c>
      <c r="P2253" s="8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75" x14ac:dyDescent="0.4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210"/>
        <v>2.722777777777778</v>
      </c>
      <c r="P2254" s="8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75" x14ac:dyDescent="0.4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210"/>
        <v>1.1268750000000001</v>
      </c>
      <c r="P2255" s="8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75" x14ac:dyDescent="0.4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210"/>
        <v>4.5979999999999999</v>
      </c>
      <c r="P2256" s="8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9.15" x14ac:dyDescent="0.4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210"/>
        <v>2.8665822784810127</v>
      </c>
      <c r="P2257" s="8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75" x14ac:dyDescent="0.4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210"/>
        <v>2.2270833333333333</v>
      </c>
      <c r="P2258" s="8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8.3" x14ac:dyDescent="0.4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210"/>
        <v>6.3613999999999997</v>
      </c>
      <c r="P2259" s="8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9.15" x14ac:dyDescent="0.4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210"/>
        <v>1.4650000000000001</v>
      </c>
      <c r="P2260" s="8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75" x14ac:dyDescent="0.4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210"/>
        <v>18.670999999999999</v>
      </c>
      <c r="P2261" s="8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75" x14ac:dyDescent="0.4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210"/>
        <v>3.2692000000000001</v>
      </c>
      <c r="P2262" s="8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75" x14ac:dyDescent="0.4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210"/>
        <v>7.7949999999999999</v>
      </c>
      <c r="P2263" s="8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75" x14ac:dyDescent="0.4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210"/>
        <v>1.5415151515151515</v>
      </c>
      <c r="P2264" s="8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75" x14ac:dyDescent="0.4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210"/>
        <v>1.1554666666666666</v>
      </c>
      <c r="P2265" s="8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8.3" x14ac:dyDescent="0.4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210"/>
        <v>1.8003333333333333</v>
      </c>
      <c r="P2266" s="8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75" x14ac:dyDescent="0.4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210"/>
        <v>2.9849999999999999</v>
      </c>
      <c r="P2267" s="8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75" x14ac:dyDescent="0.4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210"/>
        <v>3.2026666666666666</v>
      </c>
      <c r="P2268" s="8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75" x14ac:dyDescent="0.4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210"/>
        <v>3.80525</v>
      </c>
      <c r="P2269" s="8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75" x14ac:dyDescent="0.4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210"/>
        <v>1.026</v>
      </c>
      <c r="P2270" s="8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75" x14ac:dyDescent="0.4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210"/>
        <v>18.016400000000001</v>
      </c>
      <c r="P2271" s="8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75" x14ac:dyDescent="0.4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210"/>
        <v>7.2024800000000004</v>
      </c>
      <c r="P2272" s="8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75" x14ac:dyDescent="0.4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210"/>
        <v>2.8309000000000002</v>
      </c>
      <c r="P2273" s="8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75" x14ac:dyDescent="0.4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210"/>
        <v>13.566000000000001</v>
      </c>
      <c r="P2274" s="8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75" x14ac:dyDescent="0.4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210"/>
        <v>2.2035999999999998</v>
      </c>
      <c r="P2275" s="8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8.3" x14ac:dyDescent="0.4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210"/>
        <v>1.196</v>
      </c>
      <c r="P2276" s="8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75" x14ac:dyDescent="0.4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210"/>
        <v>4.0776923076923079</v>
      </c>
      <c r="P2277" s="8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8.3" x14ac:dyDescent="0.4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210"/>
        <v>1.0581826105905425</v>
      </c>
      <c r="P2278" s="8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75" x14ac:dyDescent="0.4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210"/>
        <v>1.4108235294117648</v>
      </c>
      <c r="P2279" s="8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9.15" x14ac:dyDescent="0.4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210"/>
        <v>2.7069999999999999</v>
      </c>
      <c r="P2280" s="8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58.3" x14ac:dyDescent="0.4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210"/>
        <v>1.538</v>
      </c>
      <c r="P2281" s="8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8.3" x14ac:dyDescent="0.4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210"/>
        <v>4.0357653061224488</v>
      </c>
      <c r="P2282" s="8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75" x14ac:dyDescent="0.4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210"/>
        <v>1.85</v>
      </c>
      <c r="P2283" s="8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9.15" x14ac:dyDescent="0.4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210"/>
        <v>1.8533333333333333</v>
      </c>
      <c r="P2284" s="8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75" x14ac:dyDescent="0.4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210"/>
        <v>1.0085533333333332</v>
      </c>
      <c r="P2285" s="8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9.15" x14ac:dyDescent="0.4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210"/>
        <v>1.0622116666666668</v>
      </c>
      <c r="P2286" s="8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75" x14ac:dyDescent="0.4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210"/>
        <v>1.2136666666666667</v>
      </c>
      <c r="P2287" s="8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75" x14ac:dyDescent="0.4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210"/>
        <v>1.0006666666666666</v>
      </c>
      <c r="P2288" s="8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75" x14ac:dyDescent="0.4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210"/>
        <v>1.1997755555555556</v>
      </c>
      <c r="P2289" s="8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75" x14ac:dyDescent="0.4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210"/>
        <v>1.0009999999999999</v>
      </c>
      <c r="P2290" s="8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75" x14ac:dyDescent="0.4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210"/>
        <v>1.0740000000000001</v>
      </c>
      <c r="P2291" s="8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75" x14ac:dyDescent="0.4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210"/>
        <v>1.0406666666666666</v>
      </c>
      <c r="P2292" s="8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75" x14ac:dyDescent="0.4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210"/>
        <v>1.728</v>
      </c>
      <c r="P2293" s="8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75" x14ac:dyDescent="0.4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210"/>
        <v>1.072505</v>
      </c>
      <c r="P2294" s="8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9.15" x14ac:dyDescent="0.4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210"/>
        <v>1.0823529411764705</v>
      </c>
      <c r="P2295" s="8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58.3" x14ac:dyDescent="0.4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210"/>
        <v>1.4608079999999999</v>
      </c>
      <c r="P2296" s="8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8.3" x14ac:dyDescent="0.4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210"/>
        <v>1.2524999999999999</v>
      </c>
      <c r="P2297" s="8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75" x14ac:dyDescent="0.4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210"/>
        <v>1.4907142857142857</v>
      </c>
      <c r="P2298" s="8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9.15" x14ac:dyDescent="0.4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210"/>
        <v>1.006</v>
      </c>
      <c r="P2299" s="8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75" x14ac:dyDescent="0.4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210"/>
        <v>1.0507333333333333</v>
      </c>
      <c r="P2300" s="8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75" x14ac:dyDescent="0.4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210"/>
        <v>3.5016666666666665</v>
      </c>
      <c r="P2301" s="8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75" x14ac:dyDescent="0.4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210"/>
        <v>1.0125</v>
      </c>
      <c r="P2302" s="8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9.15" x14ac:dyDescent="0.4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210"/>
        <v>1.336044</v>
      </c>
      <c r="P2303" s="8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75" x14ac:dyDescent="0.4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210"/>
        <v>1.7065217391304348</v>
      </c>
      <c r="P2304" s="8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8.3" x14ac:dyDescent="0.4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210"/>
        <v>1.0935829457364341</v>
      </c>
      <c r="P2305" s="8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75" x14ac:dyDescent="0.4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si="210"/>
        <v>1.0070033333333335</v>
      </c>
      <c r="P2306" s="8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75" x14ac:dyDescent="0.4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ref="O2307:O2370" si="216">E2307/D2307</f>
        <v>1.0122777777777778</v>
      </c>
      <c r="P2307" s="8">
        <f t="shared" ref="P2307:P2370" si="217">IF(E2307=0,"0",E2307/L2307)</f>
        <v>109.10778443113773</v>
      </c>
      <c r="Q2307" s="4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4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75" x14ac:dyDescent="0.4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216"/>
        <v>1.0675857142857144</v>
      </c>
      <c r="P2308" s="8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75" x14ac:dyDescent="0.4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216"/>
        <v>1.0665777537961894</v>
      </c>
      <c r="P2309" s="8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75" x14ac:dyDescent="0.4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216"/>
        <v>1.0130622</v>
      </c>
      <c r="P2310" s="8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75" x14ac:dyDescent="0.4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216"/>
        <v>1.0667450000000001</v>
      </c>
      <c r="P2311" s="8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8.3" x14ac:dyDescent="0.4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216"/>
        <v>4.288397837837838</v>
      </c>
      <c r="P2312" s="8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75" x14ac:dyDescent="0.4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216"/>
        <v>1.0411111111111111</v>
      </c>
      <c r="P2313" s="8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75" x14ac:dyDescent="0.4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216"/>
        <v>1.0786666666666667</v>
      </c>
      <c r="P2314" s="8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9.15" x14ac:dyDescent="0.4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216"/>
        <v>1.7584040000000001</v>
      </c>
      <c r="P2315" s="8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75" x14ac:dyDescent="0.4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216"/>
        <v>1.5697000000000001</v>
      </c>
      <c r="P2316" s="8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75" x14ac:dyDescent="0.4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216"/>
        <v>1.026</v>
      </c>
      <c r="P2317" s="8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8.3" x14ac:dyDescent="0.4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216"/>
        <v>1.0404266666666666</v>
      </c>
      <c r="P2318" s="8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75" x14ac:dyDescent="0.4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216"/>
        <v>1.04</v>
      </c>
      <c r="P2319" s="8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8.3" x14ac:dyDescent="0.4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216"/>
        <v>1.2105999999999999</v>
      </c>
      <c r="P2320" s="8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75" x14ac:dyDescent="0.4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216"/>
        <v>1.077</v>
      </c>
      <c r="P2321" s="8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8.3" x14ac:dyDescent="0.4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216"/>
        <v>1.0866</v>
      </c>
      <c r="P2322" s="8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75" x14ac:dyDescent="0.4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216"/>
        <v>0.39120962394619685</v>
      </c>
      <c r="P2323" s="8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75" x14ac:dyDescent="0.4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216"/>
        <v>3.1481481481481478E-2</v>
      </c>
      <c r="P2324" s="8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75" x14ac:dyDescent="0.4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216"/>
        <v>0.48</v>
      </c>
      <c r="P2325" s="8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75" x14ac:dyDescent="0.4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216"/>
        <v>0.20733333333333334</v>
      </c>
      <c r="P2326" s="8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75" x14ac:dyDescent="0.4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216"/>
        <v>0.08</v>
      </c>
      <c r="P2327" s="8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75" x14ac:dyDescent="0.4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216"/>
        <v>7.1999999999999998E-3</v>
      </c>
      <c r="P2328" s="8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9.15" x14ac:dyDescent="0.4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216"/>
        <v>5.2609431428571432</v>
      </c>
      <c r="P2329" s="8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8.3" x14ac:dyDescent="0.4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216"/>
        <v>2.5445000000000002</v>
      </c>
      <c r="P2330" s="8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75" x14ac:dyDescent="0.4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216"/>
        <v>1.0591999999999999</v>
      </c>
      <c r="P2331" s="8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58.3" x14ac:dyDescent="0.4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216"/>
        <v>1.0242285714285715</v>
      </c>
      <c r="P2332" s="8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75" x14ac:dyDescent="0.4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216"/>
        <v>1.4431375</v>
      </c>
      <c r="P2333" s="8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75" x14ac:dyDescent="0.4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216"/>
        <v>1.06308</v>
      </c>
      <c r="P2334" s="8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75" x14ac:dyDescent="0.4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216"/>
        <v>2.1216666666666666</v>
      </c>
      <c r="P2335" s="8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75" x14ac:dyDescent="0.4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216"/>
        <v>1.0195000000000001</v>
      </c>
      <c r="P2336" s="8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75" x14ac:dyDescent="0.4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216"/>
        <v>1.0227200000000001</v>
      </c>
      <c r="P2337" s="8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75" x14ac:dyDescent="0.4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216"/>
        <v>5.2073254999999996</v>
      </c>
      <c r="P2338" s="8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9.15" x14ac:dyDescent="0.4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216"/>
        <v>1.1065833333333333</v>
      </c>
      <c r="P2339" s="8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75" x14ac:dyDescent="0.4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216"/>
        <v>1.0114333333333334</v>
      </c>
      <c r="P2340" s="8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75" x14ac:dyDescent="0.4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216"/>
        <v>2.9420799999999998</v>
      </c>
      <c r="P2341" s="8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75" x14ac:dyDescent="0.4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216"/>
        <v>1.0577749999999999</v>
      </c>
      <c r="P2342" s="8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75" x14ac:dyDescent="0.4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216"/>
        <v>0</v>
      </c>
      <c r="P2343" s="8" t="str">
        <f t="shared" si="217"/>
        <v>0</v>
      </c>
      <c r="Q2343" s="4" t="str">
        <f t="shared" si="218"/>
        <v>Technology</v>
      </c>
      <c r="R2343" s="4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75" x14ac:dyDescent="0.4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216"/>
        <v>0</v>
      </c>
      <c r="P2344" s="8" t="str">
        <f t="shared" si="217"/>
        <v>0</v>
      </c>
      <c r="Q2344" s="4" t="str">
        <f t="shared" si="218"/>
        <v>Technology</v>
      </c>
      <c r="R2344" s="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75" x14ac:dyDescent="0.4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216"/>
        <v>0.03</v>
      </c>
      <c r="P2345" s="8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75" x14ac:dyDescent="0.4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216"/>
        <v>1E-3</v>
      </c>
      <c r="P2346" s="8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75" x14ac:dyDescent="0.4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216"/>
        <v>0</v>
      </c>
      <c r="P2347" s="8" t="str">
        <f t="shared" si="217"/>
        <v>0</v>
      </c>
      <c r="Q2347" s="4" t="str">
        <f t="shared" si="218"/>
        <v>Technology</v>
      </c>
      <c r="R2347" s="4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75" x14ac:dyDescent="0.4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216"/>
        <v>6.4999999999999997E-4</v>
      </c>
      <c r="P2348" s="8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75" x14ac:dyDescent="0.4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216"/>
        <v>1.4999999999999999E-2</v>
      </c>
      <c r="P2349" s="8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75" x14ac:dyDescent="0.4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216"/>
        <v>3.8571428571428572E-3</v>
      </c>
      <c r="P2350" s="8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75" x14ac:dyDescent="0.4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216"/>
        <v>0</v>
      </c>
      <c r="P2351" s="8" t="str">
        <f t="shared" si="217"/>
        <v>0</v>
      </c>
      <c r="Q2351" s="4" t="str">
        <f t="shared" si="218"/>
        <v>Technology</v>
      </c>
      <c r="R2351" s="4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75" x14ac:dyDescent="0.4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216"/>
        <v>0</v>
      </c>
      <c r="P2352" s="8" t="str">
        <f t="shared" si="217"/>
        <v>0</v>
      </c>
      <c r="Q2352" s="4" t="str">
        <f t="shared" si="218"/>
        <v>Technology</v>
      </c>
      <c r="R2352" s="4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9.15" x14ac:dyDescent="0.4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216"/>
        <v>5.7142857142857143E-3</v>
      </c>
      <c r="P2353" s="8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75" x14ac:dyDescent="0.4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216"/>
        <v>0</v>
      </c>
      <c r="P2354" s="8" t="str">
        <f t="shared" si="217"/>
        <v>0</v>
      </c>
      <c r="Q2354" s="4" t="str">
        <f t="shared" si="218"/>
        <v>Technology</v>
      </c>
      <c r="R2354" s="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75" x14ac:dyDescent="0.4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216"/>
        <v>0</v>
      </c>
      <c r="P2355" s="8" t="str">
        <f t="shared" si="217"/>
        <v>0</v>
      </c>
      <c r="Q2355" s="4" t="str">
        <f t="shared" si="218"/>
        <v>Technology</v>
      </c>
      <c r="R2355" s="4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75" x14ac:dyDescent="0.4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216"/>
        <v>7.1428571428571429E-4</v>
      </c>
      <c r="P2356" s="8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75" x14ac:dyDescent="0.4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216"/>
        <v>6.875E-3</v>
      </c>
      <c r="P2357" s="8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9.15" x14ac:dyDescent="0.4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216"/>
        <v>0</v>
      </c>
      <c r="P2358" s="8" t="str">
        <f t="shared" si="217"/>
        <v>0</v>
      </c>
      <c r="Q2358" s="4" t="str">
        <f t="shared" si="218"/>
        <v>Technology</v>
      </c>
      <c r="R2358" s="4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75" x14ac:dyDescent="0.4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216"/>
        <v>0</v>
      </c>
      <c r="P2359" s="8" t="str">
        <f t="shared" si="217"/>
        <v>0</v>
      </c>
      <c r="Q2359" s="4" t="str">
        <f t="shared" si="218"/>
        <v>Technology</v>
      </c>
      <c r="R2359" s="4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75" x14ac:dyDescent="0.4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216"/>
        <v>0</v>
      </c>
      <c r="P2360" s="8" t="str">
        <f t="shared" si="217"/>
        <v>0</v>
      </c>
      <c r="Q2360" s="4" t="str">
        <f t="shared" si="218"/>
        <v>Technology</v>
      </c>
      <c r="R2360" s="4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75" x14ac:dyDescent="0.4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216"/>
        <v>0.14680000000000001</v>
      </c>
      <c r="P2361" s="8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75" x14ac:dyDescent="0.4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216"/>
        <v>4.0000000000000002E-4</v>
      </c>
      <c r="P2362" s="8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75" x14ac:dyDescent="0.4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216"/>
        <v>0</v>
      </c>
      <c r="P2363" s="8" t="str">
        <f t="shared" si="217"/>
        <v>0</v>
      </c>
      <c r="Q2363" s="4" t="str">
        <f t="shared" si="218"/>
        <v>Technology</v>
      </c>
      <c r="R2363" s="4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75" x14ac:dyDescent="0.4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216"/>
        <v>0.2857142857142857</v>
      </c>
      <c r="P2364" s="8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75" x14ac:dyDescent="0.4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216"/>
        <v>0</v>
      </c>
      <c r="P2365" s="8" t="str">
        <f t="shared" si="217"/>
        <v>0</v>
      </c>
      <c r="Q2365" s="4" t="str">
        <f t="shared" si="218"/>
        <v>Technology</v>
      </c>
      <c r="R2365" s="4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9.15" x14ac:dyDescent="0.4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216"/>
        <v>0</v>
      </c>
      <c r="P2366" s="8" t="str">
        <f t="shared" si="217"/>
        <v>0</v>
      </c>
      <c r="Q2366" s="4" t="str">
        <f t="shared" si="218"/>
        <v>Technology</v>
      </c>
      <c r="R2366" s="4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75" x14ac:dyDescent="0.4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216"/>
        <v>0</v>
      </c>
      <c r="P2367" s="8" t="str">
        <f t="shared" si="217"/>
        <v>0</v>
      </c>
      <c r="Q2367" s="4" t="str">
        <f t="shared" si="218"/>
        <v>Technology</v>
      </c>
      <c r="R2367" s="4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75" x14ac:dyDescent="0.4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216"/>
        <v>0.1052</v>
      </c>
      <c r="P2368" s="8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75" x14ac:dyDescent="0.4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216"/>
        <v>1.34E-2</v>
      </c>
      <c r="P2369" s="8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75" x14ac:dyDescent="0.4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si="216"/>
        <v>2.5000000000000001E-3</v>
      </c>
      <c r="P2370" s="8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75" x14ac:dyDescent="0.4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ref="O2371:O2434" si="222">E2371/D2371</f>
        <v>0</v>
      </c>
      <c r="P2371" s="8" t="str">
        <f t="shared" ref="P2371:P2434" si="223">IF(E2371=0,"0",E2371/L2371)</f>
        <v>0</v>
      </c>
      <c r="Q2371" s="4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4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75" x14ac:dyDescent="0.4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222"/>
        <v>3.2799999999999999E-3</v>
      </c>
      <c r="P2372" s="8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75" x14ac:dyDescent="0.4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222"/>
        <v>0</v>
      </c>
      <c r="P2373" s="8" t="str">
        <f t="shared" si="223"/>
        <v>0</v>
      </c>
      <c r="Q2373" s="4" t="str">
        <f t="shared" si="224"/>
        <v>Technology</v>
      </c>
      <c r="R2373" s="4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75" x14ac:dyDescent="0.4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222"/>
        <v>3.272727272727273E-2</v>
      </c>
      <c r="P2374" s="8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9.15" x14ac:dyDescent="0.4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222"/>
        <v>5.8823529411764708E-5</v>
      </c>
      <c r="P2375" s="8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58.3" x14ac:dyDescent="0.4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222"/>
        <v>4.5454545454545455E-4</v>
      </c>
      <c r="P2376" s="8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75" x14ac:dyDescent="0.4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222"/>
        <v>0</v>
      </c>
      <c r="P2377" s="8" t="str">
        <f t="shared" si="223"/>
        <v>0</v>
      </c>
      <c r="Q2377" s="4" t="str">
        <f t="shared" si="224"/>
        <v>Technology</v>
      </c>
      <c r="R2377" s="4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75" x14ac:dyDescent="0.4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222"/>
        <v>0.10877666666666666</v>
      </c>
      <c r="P2378" s="8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75" x14ac:dyDescent="0.4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222"/>
        <v>0</v>
      </c>
      <c r="P2379" s="8" t="str">
        <f t="shared" si="223"/>
        <v>0</v>
      </c>
      <c r="Q2379" s="4" t="str">
        <f t="shared" si="224"/>
        <v>Technology</v>
      </c>
      <c r="R2379" s="4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75" x14ac:dyDescent="0.4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222"/>
        <v>0</v>
      </c>
      <c r="P2380" s="8" t="str">
        <f t="shared" si="223"/>
        <v>0</v>
      </c>
      <c r="Q2380" s="4" t="str">
        <f t="shared" si="224"/>
        <v>Technology</v>
      </c>
      <c r="R2380" s="4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9.15" x14ac:dyDescent="0.4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222"/>
        <v>0</v>
      </c>
      <c r="P2381" s="8" t="str">
        <f t="shared" si="223"/>
        <v>0</v>
      </c>
      <c r="Q2381" s="4" t="str">
        <f t="shared" si="224"/>
        <v>Technology</v>
      </c>
      <c r="R2381" s="4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75" x14ac:dyDescent="0.4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222"/>
        <v>3.6666666666666666E-3</v>
      </c>
      <c r="P2382" s="8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75" x14ac:dyDescent="0.4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222"/>
        <v>1.8193398957730169E-2</v>
      </c>
      <c r="P2383" s="8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8.3" x14ac:dyDescent="0.4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222"/>
        <v>2.5000000000000001E-2</v>
      </c>
      <c r="P2384" s="8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75" x14ac:dyDescent="0.4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222"/>
        <v>4.3499999999999997E-2</v>
      </c>
      <c r="P2385" s="8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8.3" x14ac:dyDescent="0.4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222"/>
        <v>8.0000000000000002E-3</v>
      </c>
      <c r="P2386" s="8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75" x14ac:dyDescent="0.4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222"/>
        <v>1.2123076923076924E-2</v>
      </c>
      <c r="P2387" s="8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75" x14ac:dyDescent="0.4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222"/>
        <v>0</v>
      </c>
      <c r="P2388" s="8" t="str">
        <f t="shared" si="223"/>
        <v>0</v>
      </c>
      <c r="Q2388" s="4" t="str">
        <f t="shared" si="224"/>
        <v>Technology</v>
      </c>
      <c r="R2388" s="4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58.3" x14ac:dyDescent="0.4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222"/>
        <v>6.8399999999999997E-3</v>
      </c>
      <c r="P2389" s="8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75" x14ac:dyDescent="0.4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222"/>
        <v>1.2513513513513513E-2</v>
      </c>
      <c r="P2390" s="8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8.3" x14ac:dyDescent="0.4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222"/>
        <v>1.8749999999999999E-3</v>
      </c>
      <c r="P2391" s="8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75" x14ac:dyDescent="0.4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222"/>
        <v>0</v>
      </c>
      <c r="P2392" s="8" t="str">
        <f t="shared" si="223"/>
        <v>0</v>
      </c>
      <c r="Q2392" s="4" t="str">
        <f t="shared" si="224"/>
        <v>Technology</v>
      </c>
      <c r="R2392" s="4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9.15" x14ac:dyDescent="0.4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222"/>
        <v>1.25E-3</v>
      </c>
      <c r="P2393" s="8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58.3" x14ac:dyDescent="0.4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222"/>
        <v>0</v>
      </c>
      <c r="P2394" s="8" t="str">
        <f t="shared" si="223"/>
        <v>0</v>
      </c>
      <c r="Q2394" s="4" t="str">
        <f t="shared" si="224"/>
        <v>Technology</v>
      </c>
      <c r="R2394" s="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75" x14ac:dyDescent="0.4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222"/>
        <v>5.0000000000000001E-4</v>
      </c>
      <c r="P2395" s="8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75" x14ac:dyDescent="0.4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222"/>
        <v>5.9999999999999995E-4</v>
      </c>
      <c r="P2396" s="8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75" x14ac:dyDescent="0.4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222"/>
        <v>0</v>
      </c>
      <c r="P2397" s="8" t="str">
        <f t="shared" si="223"/>
        <v>0</v>
      </c>
      <c r="Q2397" s="4" t="str">
        <f t="shared" si="224"/>
        <v>Technology</v>
      </c>
      <c r="R2397" s="4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75" x14ac:dyDescent="0.4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222"/>
        <v>2E-3</v>
      </c>
      <c r="P2398" s="8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75" x14ac:dyDescent="0.4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222"/>
        <v>0</v>
      </c>
      <c r="P2399" s="8" t="str">
        <f t="shared" si="223"/>
        <v>0</v>
      </c>
      <c r="Q2399" s="4" t="str">
        <f t="shared" si="224"/>
        <v>Technology</v>
      </c>
      <c r="R2399" s="4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75" x14ac:dyDescent="0.4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222"/>
        <v>0</v>
      </c>
      <c r="P2400" s="8" t="str">
        <f t="shared" si="223"/>
        <v>0</v>
      </c>
      <c r="Q2400" s="4" t="str">
        <f t="shared" si="224"/>
        <v>Technology</v>
      </c>
      <c r="R2400" s="4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75" x14ac:dyDescent="0.4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222"/>
        <v>0</v>
      </c>
      <c r="P2401" s="8" t="str">
        <f t="shared" si="223"/>
        <v>0</v>
      </c>
      <c r="Q2401" s="4" t="str">
        <f t="shared" si="224"/>
        <v>Technology</v>
      </c>
      <c r="R2401" s="4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75" x14ac:dyDescent="0.4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222"/>
        <v>0</v>
      </c>
      <c r="P2402" s="8" t="str">
        <f t="shared" si="223"/>
        <v>0</v>
      </c>
      <c r="Q2402" s="4" t="str">
        <f t="shared" si="224"/>
        <v>Technology</v>
      </c>
      <c r="R2402" s="4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75" x14ac:dyDescent="0.4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222"/>
        <v>7.1785714285714283E-3</v>
      </c>
      <c r="P2403" s="8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4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222"/>
        <v>4.3333333333333331E-3</v>
      </c>
      <c r="P2404" s="8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75" x14ac:dyDescent="0.4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222"/>
        <v>0.16833333333333333</v>
      </c>
      <c r="P2405" s="8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75" x14ac:dyDescent="0.4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222"/>
        <v>0</v>
      </c>
      <c r="P2406" s="8" t="str">
        <f t="shared" si="223"/>
        <v>0</v>
      </c>
      <c r="Q2406" s="4" t="str">
        <f t="shared" si="224"/>
        <v>Food</v>
      </c>
      <c r="R2406" s="4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75" x14ac:dyDescent="0.4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222"/>
        <v>0.22520000000000001</v>
      </c>
      <c r="P2407" s="8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75" x14ac:dyDescent="0.4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222"/>
        <v>0.41384615384615386</v>
      </c>
      <c r="P2408" s="8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8.3" x14ac:dyDescent="0.4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222"/>
        <v>0.25259090909090909</v>
      </c>
      <c r="P2409" s="8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75" x14ac:dyDescent="0.4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222"/>
        <v>2E-3</v>
      </c>
      <c r="P2410" s="8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75" x14ac:dyDescent="0.4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222"/>
        <v>1.84E-2</v>
      </c>
      <c r="P2411" s="8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8.3" x14ac:dyDescent="0.4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222"/>
        <v>0</v>
      </c>
      <c r="P2412" s="8" t="str">
        <f t="shared" si="223"/>
        <v>0</v>
      </c>
      <c r="Q2412" s="4" t="str">
        <f t="shared" si="224"/>
        <v>Food</v>
      </c>
      <c r="R2412" s="4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8.3" x14ac:dyDescent="0.4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222"/>
        <v>6.0400000000000002E-3</v>
      </c>
      <c r="P2413" s="8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8.3" x14ac:dyDescent="0.4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222"/>
        <v>0</v>
      </c>
      <c r="P2414" s="8" t="str">
        <f t="shared" si="223"/>
        <v>0</v>
      </c>
      <c r="Q2414" s="4" t="str">
        <f t="shared" si="224"/>
        <v>Food</v>
      </c>
      <c r="R2414" s="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75" x14ac:dyDescent="0.4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222"/>
        <v>8.3333333333333332E-3</v>
      </c>
      <c r="P2415" s="8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75" x14ac:dyDescent="0.4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222"/>
        <v>3.0666666666666665E-2</v>
      </c>
      <c r="P2416" s="8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75" x14ac:dyDescent="0.4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222"/>
        <v>5.5833333333333334E-3</v>
      </c>
      <c r="P2417" s="8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75" x14ac:dyDescent="0.4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222"/>
        <v>2.5000000000000001E-4</v>
      </c>
      <c r="P2418" s="8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75" x14ac:dyDescent="0.4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222"/>
        <v>0</v>
      </c>
      <c r="P2419" s="8" t="str">
        <f t="shared" si="223"/>
        <v>0</v>
      </c>
      <c r="Q2419" s="4" t="str">
        <f t="shared" si="224"/>
        <v>Food</v>
      </c>
      <c r="R2419" s="4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4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222"/>
        <v>2.0000000000000001E-4</v>
      </c>
      <c r="P2420" s="8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58.3" x14ac:dyDescent="0.4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222"/>
        <v>0</v>
      </c>
      <c r="P2421" s="8" t="str">
        <f t="shared" si="223"/>
        <v>0</v>
      </c>
      <c r="Q2421" s="4" t="str">
        <f t="shared" si="224"/>
        <v>Food</v>
      </c>
      <c r="R2421" s="4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75" x14ac:dyDescent="0.4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222"/>
        <v>0.14825133372851215</v>
      </c>
      <c r="P2422" s="8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9.15" x14ac:dyDescent="0.4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222"/>
        <v>1.6666666666666666E-4</v>
      </c>
      <c r="P2423" s="8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9.15" x14ac:dyDescent="0.4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222"/>
        <v>2E-3</v>
      </c>
      <c r="P2424" s="8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75" x14ac:dyDescent="0.4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222"/>
        <v>1.3333333333333334E-4</v>
      </c>
      <c r="P2425" s="8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9.15" x14ac:dyDescent="0.4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222"/>
        <v>1.24E-2</v>
      </c>
      <c r="P2426" s="8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8.3" x14ac:dyDescent="0.4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222"/>
        <v>2.8571428571428574E-4</v>
      </c>
      <c r="P2427" s="8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75" x14ac:dyDescent="0.4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222"/>
        <v>0</v>
      </c>
      <c r="P2428" s="8" t="str">
        <f t="shared" si="223"/>
        <v>0</v>
      </c>
      <c r="Q2428" s="4" t="str">
        <f t="shared" si="224"/>
        <v>Food</v>
      </c>
      <c r="R2428" s="4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9.15" x14ac:dyDescent="0.4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222"/>
        <v>2.0000000000000002E-5</v>
      </c>
      <c r="P2429" s="8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9.15" x14ac:dyDescent="0.4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222"/>
        <v>2.8571428571428571E-5</v>
      </c>
      <c r="P2430" s="8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75" x14ac:dyDescent="0.4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222"/>
        <v>1.4321428571428572E-2</v>
      </c>
      <c r="P2431" s="8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8.3" x14ac:dyDescent="0.4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222"/>
        <v>7.0000000000000001E-3</v>
      </c>
      <c r="P2432" s="8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9.15" x14ac:dyDescent="0.4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222"/>
        <v>2.0000000000000002E-5</v>
      </c>
      <c r="P2433" s="8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75" x14ac:dyDescent="0.4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si="222"/>
        <v>1.4285714285714287E-4</v>
      </c>
      <c r="P2434" s="8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75" x14ac:dyDescent="0.4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ref="O2435:O2498" si="228">E2435/D2435</f>
        <v>0</v>
      </c>
      <c r="P2435" s="8" t="str">
        <f t="shared" ref="P2435:P2498" si="229">IF(E2435=0,"0",E2435/L2435)</f>
        <v>0</v>
      </c>
      <c r="Q2435" s="4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4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75" x14ac:dyDescent="0.4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228"/>
        <v>1.2999999999999999E-3</v>
      </c>
      <c r="P2436" s="8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75" x14ac:dyDescent="0.4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228"/>
        <v>4.8960000000000002E-3</v>
      </c>
      <c r="P2437" s="8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58.3" x14ac:dyDescent="0.4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228"/>
        <v>3.8461538461538462E-4</v>
      </c>
      <c r="P2438" s="8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75" x14ac:dyDescent="0.4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228"/>
        <v>0</v>
      </c>
      <c r="P2439" s="8" t="str">
        <f t="shared" si="229"/>
        <v>0</v>
      </c>
      <c r="Q2439" s="4" t="str">
        <f t="shared" si="230"/>
        <v>Food</v>
      </c>
      <c r="R2439" s="4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75" x14ac:dyDescent="0.4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228"/>
        <v>3.3333333333333335E-3</v>
      </c>
      <c r="P2440" s="8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8.3" x14ac:dyDescent="0.4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228"/>
        <v>0</v>
      </c>
      <c r="P2441" s="8" t="str">
        <f t="shared" si="229"/>
        <v>0</v>
      </c>
      <c r="Q2441" s="4" t="str">
        <f t="shared" si="230"/>
        <v>Food</v>
      </c>
      <c r="R2441" s="4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9.15" x14ac:dyDescent="0.4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228"/>
        <v>2E-3</v>
      </c>
      <c r="P2442" s="8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9.15" x14ac:dyDescent="0.4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228"/>
        <v>1.0788</v>
      </c>
      <c r="P2443" s="8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9.15" x14ac:dyDescent="0.4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228"/>
        <v>1.2594166666666666</v>
      </c>
      <c r="P2444" s="8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58.3" x14ac:dyDescent="0.4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228"/>
        <v>2.0251494999999999</v>
      </c>
      <c r="P2445" s="8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75" x14ac:dyDescent="0.4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228"/>
        <v>1.0860000000000001</v>
      </c>
      <c r="P2446" s="8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8.3" x14ac:dyDescent="0.4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228"/>
        <v>1.728</v>
      </c>
      <c r="P2447" s="8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8.3" x14ac:dyDescent="0.4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228"/>
        <v>1.6798</v>
      </c>
      <c r="P2448" s="8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8.3" x14ac:dyDescent="0.4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228"/>
        <v>4.2720000000000002</v>
      </c>
      <c r="P2449" s="8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75" x14ac:dyDescent="0.4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228"/>
        <v>1.075</v>
      </c>
      <c r="P2450" s="8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75" x14ac:dyDescent="0.4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228"/>
        <v>1.08</v>
      </c>
      <c r="P2451" s="8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75" x14ac:dyDescent="0.4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228"/>
        <v>1.0153353333333335</v>
      </c>
      <c r="P2452" s="8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75" x14ac:dyDescent="0.4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228"/>
        <v>1.1545000000000001</v>
      </c>
      <c r="P2453" s="8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75" x14ac:dyDescent="0.4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228"/>
        <v>1.335</v>
      </c>
      <c r="P2454" s="8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75" x14ac:dyDescent="0.4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228"/>
        <v>1.5469999999999999</v>
      </c>
      <c r="P2455" s="8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75" x14ac:dyDescent="0.4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228"/>
        <v>1.0084571428571429</v>
      </c>
      <c r="P2456" s="8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75" x14ac:dyDescent="0.4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228"/>
        <v>1.82</v>
      </c>
      <c r="P2457" s="8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75" x14ac:dyDescent="0.4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228"/>
        <v>1.8086666666666666</v>
      </c>
      <c r="P2458" s="8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75" x14ac:dyDescent="0.4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228"/>
        <v>1.0230434782608695</v>
      </c>
      <c r="P2459" s="8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8.3" x14ac:dyDescent="0.4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228"/>
        <v>1.1017999999999999</v>
      </c>
      <c r="P2460" s="8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75" x14ac:dyDescent="0.4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228"/>
        <v>1.0225</v>
      </c>
      <c r="P2461" s="8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75" x14ac:dyDescent="0.4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228"/>
        <v>1.0078823529411765</v>
      </c>
      <c r="P2462" s="8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75" x14ac:dyDescent="0.4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228"/>
        <v>1.038</v>
      </c>
      <c r="P2463" s="8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75" x14ac:dyDescent="0.4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228"/>
        <v>1.1070833333333334</v>
      </c>
      <c r="P2464" s="8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4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228"/>
        <v>1.1625000000000001</v>
      </c>
      <c r="P2465" s="8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75" x14ac:dyDescent="0.4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228"/>
        <v>1.111</v>
      </c>
      <c r="P2466" s="8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3.75" x14ac:dyDescent="0.4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228"/>
        <v>1.8014285714285714</v>
      </c>
      <c r="P2467" s="8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75" x14ac:dyDescent="0.4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228"/>
        <v>1</v>
      </c>
      <c r="P2468" s="8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75" x14ac:dyDescent="0.4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228"/>
        <v>1.1850000000000001</v>
      </c>
      <c r="P2469" s="8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75" x14ac:dyDescent="0.4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228"/>
        <v>1.0721700000000001</v>
      </c>
      <c r="P2470" s="8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75" x14ac:dyDescent="0.4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228"/>
        <v>1.1366666666666667</v>
      </c>
      <c r="P2471" s="8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75" x14ac:dyDescent="0.4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228"/>
        <v>1.0316400000000001</v>
      </c>
      <c r="P2472" s="8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8.3" x14ac:dyDescent="0.4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228"/>
        <v>1.28</v>
      </c>
      <c r="P2473" s="8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8.3" x14ac:dyDescent="0.4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228"/>
        <v>1.3576026666666667</v>
      </c>
      <c r="P2474" s="8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75" x14ac:dyDescent="0.4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228"/>
        <v>1</v>
      </c>
      <c r="P2475" s="8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8.3" x14ac:dyDescent="0.4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228"/>
        <v>1.0000360000000001</v>
      </c>
      <c r="P2476" s="8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9.15" x14ac:dyDescent="0.4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228"/>
        <v>1.0471999999999999</v>
      </c>
      <c r="P2477" s="8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75" x14ac:dyDescent="0.4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228"/>
        <v>1.050225</v>
      </c>
      <c r="P2478" s="8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9.15" x14ac:dyDescent="0.4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228"/>
        <v>1.7133333333333334</v>
      </c>
      <c r="P2479" s="8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75" x14ac:dyDescent="0.4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228"/>
        <v>1.2749999999999999</v>
      </c>
      <c r="P2480" s="8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9.15" x14ac:dyDescent="0.4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228"/>
        <v>1.3344333333333334</v>
      </c>
      <c r="P2481" s="8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75" x14ac:dyDescent="0.4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228"/>
        <v>1</v>
      </c>
      <c r="P2482" s="8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75" x14ac:dyDescent="0.4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228"/>
        <v>1.1291099999999998</v>
      </c>
      <c r="P2483" s="8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75" x14ac:dyDescent="0.4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228"/>
        <v>1.0009999999999999</v>
      </c>
      <c r="P2484" s="8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75" x14ac:dyDescent="0.4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228"/>
        <v>1.1372727272727272</v>
      </c>
      <c r="P2485" s="8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8.3" x14ac:dyDescent="0.4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228"/>
        <v>1.1931742857142855</v>
      </c>
      <c r="P2486" s="8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75" x14ac:dyDescent="0.4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228"/>
        <v>1.0325</v>
      </c>
      <c r="P2487" s="8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75" x14ac:dyDescent="0.4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228"/>
        <v>2.6566666666666667</v>
      </c>
      <c r="P2488" s="8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75" x14ac:dyDescent="0.4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228"/>
        <v>1.0005066666666667</v>
      </c>
      <c r="P2489" s="8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8.3" x14ac:dyDescent="0.4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228"/>
        <v>1.0669999999999999</v>
      </c>
      <c r="P2490" s="8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75" x14ac:dyDescent="0.4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228"/>
        <v>1.3367142857142857</v>
      </c>
      <c r="P2491" s="8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75" x14ac:dyDescent="0.4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228"/>
        <v>1.214</v>
      </c>
      <c r="P2492" s="8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75" x14ac:dyDescent="0.4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228"/>
        <v>1.032</v>
      </c>
      <c r="P2493" s="8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9.15" x14ac:dyDescent="0.4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228"/>
        <v>1.25</v>
      </c>
      <c r="P2494" s="8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75" x14ac:dyDescent="0.4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228"/>
        <v>1.2869999999999999</v>
      </c>
      <c r="P2495" s="8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75" x14ac:dyDescent="0.4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228"/>
        <v>1.0100533333333332</v>
      </c>
      <c r="P2496" s="8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75" x14ac:dyDescent="0.4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228"/>
        <v>1.2753666666666665</v>
      </c>
      <c r="P2497" s="8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9.15" x14ac:dyDescent="0.4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si="228"/>
        <v>1</v>
      </c>
      <c r="P2498" s="8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75" x14ac:dyDescent="0.4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ref="O2499:O2562" si="234">E2499/D2499</f>
        <v>1.127715</v>
      </c>
      <c r="P2499" s="8">
        <f t="shared" ref="P2499:P2562" si="235">IF(E2499=0,"0",E2499/L2499)</f>
        <v>80.551071428571419</v>
      </c>
      <c r="Q2499" s="4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4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75" x14ac:dyDescent="0.4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234"/>
        <v>1.056</v>
      </c>
      <c r="P2500" s="8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75" x14ac:dyDescent="0.4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234"/>
        <v>2.0262500000000001</v>
      </c>
      <c r="P2501" s="8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75" x14ac:dyDescent="0.4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234"/>
        <v>1.1333333333333333</v>
      </c>
      <c r="P2502" s="8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75" x14ac:dyDescent="0.4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234"/>
        <v>2.5545454545454545E-2</v>
      </c>
      <c r="P2503" s="8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8.3" x14ac:dyDescent="0.4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234"/>
        <v>7.8181818181818181E-4</v>
      </c>
      <c r="P2504" s="8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75" x14ac:dyDescent="0.4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234"/>
        <v>0</v>
      </c>
      <c r="P2505" s="8" t="str">
        <f t="shared" si="235"/>
        <v>0</v>
      </c>
      <c r="Q2505" s="4" t="str">
        <f t="shared" si="236"/>
        <v>Food</v>
      </c>
      <c r="R2505" s="4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9.15" x14ac:dyDescent="0.4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234"/>
        <v>0</v>
      </c>
      <c r="P2506" s="8" t="str">
        <f t="shared" si="235"/>
        <v>0</v>
      </c>
      <c r="Q2506" s="4" t="str">
        <f t="shared" si="236"/>
        <v>Food</v>
      </c>
      <c r="R2506" s="4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8.3" x14ac:dyDescent="0.4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234"/>
        <v>0</v>
      </c>
      <c r="P2507" s="8" t="str">
        <f t="shared" si="235"/>
        <v>0</v>
      </c>
      <c r="Q2507" s="4" t="str">
        <f t="shared" si="236"/>
        <v>Food</v>
      </c>
      <c r="R2507" s="4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75" x14ac:dyDescent="0.4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234"/>
        <v>6.0000000000000001E-3</v>
      </c>
      <c r="P2508" s="8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4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234"/>
        <v>0</v>
      </c>
      <c r="P2509" s="8" t="str">
        <f t="shared" si="235"/>
        <v>0</v>
      </c>
      <c r="Q2509" s="4" t="str">
        <f t="shared" si="236"/>
        <v>Food</v>
      </c>
      <c r="R2509" s="4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75" x14ac:dyDescent="0.4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234"/>
        <v>0</v>
      </c>
      <c r="P2510" s="8" t="str">
        <f t="shared" si="235"/>
        <v>0</v>
      </c>
      <c r="Q2510" s="4" t="str">
        <f t="shared" si="236"/>
        <v>Food</v>
      </c>
      <c r="R2510" s="4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75" x14ac:dyDescent="0.4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234"/>
        <v>1.0526315789473684E-2</v>
      </c>
      <c r="P2511" s="8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75" x14ac:dyDescent="0.4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234"/>
        <v>1.5E-3</v>
      </c>
      <c r="P2512" s="8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75" x14ac:dyDescent="0.4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234"/>
        <v>0</v>
      </c>
      <c r="P2513" s="8" t="str">
        <f t="shared" si="235"/>
        <v>0</v>
      </c>
      <c r="Q2513" s="4" t="str">
        <f t="shared" si="236"/>
        <v>Food</v>
      </c>
      <c r="R2513" s="4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75" x14ac:dyDescent="0.4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234"/>
        <v>0</v>
      </c>
      <c r="P2514" s="8" t="str">
        <f t="shared" si="235"/>
        <v>0</v>
      </c>
      <c r="Q2514" s="4" t="str">
        <f t="shared" si="236"/>
        <v>Food</v>
      </c>
      <c r="R2514" s="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8.3" x14ac:dyDescent="0.4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234"/>
        <v>0</v>
      </c>
      <c r="P2515" s="8" t="str">
        <f t="shared" si="235"/>
        <v>0</v>
      </c>
      <c r="Q2515" s="4" t="str">
        <f t="shared" si="236"/>
        <v>Food</v>
      </c>
      <c r="R2515" s="4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75" x14ac:dyDescent="0.4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234"/>
        <v>1.7500000000000002E-2</v>
      </c>
      <c r="P2516" s="8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75" x14ac:dyDescent="0.4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234"/>
        <v>0.186</v>
      </c>
      <c r="P2517" s="8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75" x14ac:dyDescent="0.4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234"/>
        <v>0</v>
      </c>
      <c r="P2518" s="8" t="str">
        <f t="shared" si="235"/>
        <v>0</v>
      </c>
      <c r="Q2518" s="4" t="str">
        <f t="shared" si="236"/>
        <v>Food</v>
      </c>
      <c r="R2518" s="4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75" x14ac:dyDescent="0.4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234"/>
        <v>9.8166666666666666E-2</v>
      </c>
      <c r="P2519" s="8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75" x14ac:dyDescent="0.4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234"/>
        <v>0</v>
      </c>
      <c r="P2520" s="8" t="str">
        <f t="shared" si="235"/>
        <v>0</v>
      </c>
      <c r="Q2520" s="4" t="str">
        <f t="shared" si="236"/>
        <v>Food</v>
      </c>
      <c r="R2520" s="4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9.15" x14ac:dyDescent="0.4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234"/>
        <v>4.3333333333333331E-4</v>
      </c>
      <c r="P2521" s="8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75" x14ac:dyDescent="0.4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234"/>
        <v>0</v>
      </c>
      <c r="P2522" s="8" t="str">
        <f t="shared" si="235"/>
        <v>0</v>
      </c>
      <c r="Q2522" s="4" t="str">
        <f t="shared" si="236"/>
        <v>Food</v>
      </c>
      <c r="R2522" s="4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8.3" x14ac:dyDescent="0.4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234"/>
        <v>1.0948792000000001</v>
      </c>
      <c r="P2523" s="8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75" x14ac:dyDescent="0.4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234"/>
        <v>1</v>
      </c>
      <c r="P2524" s="8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75" x14ac:dyDescent="0.4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234"/>
        <v>1.5644444444444445</v>
      </c>
      <c r="P2525" s="8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3.75" x14ac:dyDescent="0.4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234"/>
        <v>1.016</v>
      </c>
      <c r="P2526" s="8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75" x14ac:dyDescent="0.4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234"/>
        <v>1.00325</v>
      </c>
      <c r="P2527" s="8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75" x14ac:dyDescent="0.4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234"/>
        <v>1.1294999999999999</v>
      </c>
      <c r="P2528" s="8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75" x14ac:dyDescent="0.4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234"/>
        <v>1.02125</v>
      </c>
      <c r="P2529" s="8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75" x14ac:dyDescent="0.4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234"/>
        <v>1.0724974999999999</v>
      </c>
      <c r="P2530" s="8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9.15" x14ac:dyDescent="0.4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234"/>
        <v>1.0428333333333333</v>
      </c>
      <c r="P2531" s="8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75" x14ac:dyDescent="0.4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234"/>
        <v>1</v>
      </c>
      <c r="P2532" s="8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8.3" x14ac:dyDescent="0.4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234"/>
        <v>1.004</v>
      </c>
      <c r="P2533" s="8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75" x14ac:dyDescent="0.4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234"/>
        <v>1.26125</v>
      </c>
      <c r="P2534" s="8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75" x14ac:dyDescent="0.4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234"/>
        <v>1.1066666666666667</v>
      </c>
      <c r="P2535" s="8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8.3" x14ac:dyDescent="0.4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234"/>
        <v>1.05</v>
      </c>
      <c r="P2536" s="8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4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234"/>
        <v>1.03775</v>
      </c>
      <c r="P2537" s="8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75" x14ac:dyDescent="0.4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234"/>
        <v>1.1599999999999999</v>
      </c>
      <c r="P2538" s="8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75" x14ac:dyDescent="0.4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234"/>
        <v>1.1000000000000001</v>
      </c>
      <c r="P2539" s="8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9.15" x14ac:dyDescent="0.4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234"/>
        <v>1.130176111111111</v>
      </c>
      <c r="P2540" s="8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75" x14ac:dyDescent="0.4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234"/>
        <v>1.0024999999999999</v>
      </c>
      <c r="P2541" s="8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8.3" x14ac:dyDescent="0.4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234"/>
        <v>1.034</v>
      </c>
      <c r="P2542" s="8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8.3" x14ac:dyDescent="0.4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234"/>
        <v>1.0702857142857143</v>
      </c>
      <c r="P2543" s="8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75" x14ac:dyDescent="0.4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234"/>
        <v>1.0357142857142858</v>
      </c>
      <c r="P2544" s="8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75" x14ac:dyDescent="0.4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234"/>
        <v>1.5640000000000001</v>
      </c>
      <c r="P2545" s="8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75" x14ac:dyDescent="0.4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234"/>
        <v>1.0082</v>
      </c>
      <c r="P2546" s="8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75" x14ac:dyDescent="0.4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234"/>
        <v>1.9530000000000001</v>
      </c>
      <c r="P2547" s="8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75" x14ac:dyDescent="0.4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234"/>
        <v>1.1171428571428572</v>
      </c>
      <c r="P2548" s="8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75" x14ac:dyDescent="0.4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234"/>
        <v>1.1985454545454546</v>
      </c>
      <c r="P2549" s="8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75" x14ac:dyDescent="0.4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234"/>
        <v>1.0185</v>
      </c>
      <c r="P2550" s="8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75" x14ac:dyDescent="0.4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234"/>
        <v>1.0280254777070064</v>
      </c>
      <c r="P2551" s="8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8.3" x14ac:dyDescent="0.4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234"/>
        <v>1.0084615384615385</v>
      </c>
      <c r="P2552" s="8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75" x14ac:dyDescent="0.4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234"/>
        <v>1.0273469387755103</v>
      </c>
      <c r="P2553" s="8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75" x14ac:dyDescent="0.4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234"/>
        <v>1.0649999999999999</v>
      </c>
      <c r="P2554" s="8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75" x14ac:dyDescent="0.4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234"/>
        <v>1.5553333333333332</v>
      </c>
      <c r="P2555" s="8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8.3" x14ac:dyDescent="0.4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234"/>
        <v>1.228</v>
      </c>
      <c r="P2556" s="8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8.3" x14ac:dyDescent="0.4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234"/>
        <v>1.0734999999999999</v>
      </c>
      <c r="P2557" s="8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75" x14ac:dyDescent="0.4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234"/>
        <v>1.0550335570469798</v>
      </c>
      <c r="P2558" s="8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9.15" x14ac:dyDescent="0.4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234"/>
        <v>1.1844444444444444</v>
      </c>
      <c r="P2559" s="8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75" x14ac:dyDescent="0.4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234"/>
        <v>1.0888</v>
      </c>
      <c r="P2560" s="8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75" x14ac:dyDescent="0.4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234"/>
        <v>1.1125</v>
      </c>
      <c r="P2561" s="8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75" x14ac:dyDescent="0.4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si="234"/>
        <v>1.0009999999999999</v>
      </c>
      <c r="P2562" s="8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75" x14ac:dyDescent="0.4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ref="O2563:O2626" si="240">E2563/D2563</f>
        <v>0</v>
      </c>
      <c r="P2563" s="8" t="str">
        <f t="shared" ref="P2563:P2626" si="241">IF(E2563=0,"0",E2563/L2563)</f>
        <v>0</v>
      </c>
      <c r="Q2563" s="4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4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8.3" x14ac:dyDescent="0.4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240"/>
        <v>7.4999999999999997E-3</v>
      </c>
      <c r="P2564" s="8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9.15" x14ac:dyDescent="0.4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240"/>
        <v>0</v>
      </c>
      <c r="P2565" s="8" t="str">
        <f t="shared" si="241"/>
        <v>0</v>
      </c>
      <c r="Q2565" s="4" t="str">
        <f t="shared" si="242"/>
        <v>Food</v>
      </c>
      <c r="R2565" s="4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75" x14ac:dyDescent="0.4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240"/>
        <v>0</v>
      </c>
      <c r="P2566" s="8" t="str">
        <f t="shared" si="241"/>
        <v>0</v>
      </c>
      <c r="Q2566" s="4" t="str">
        <f t="shared" si="242"/>
        <v>Food</v>
      </c>
      <c r="R2566" s="4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75" x14ac:dyDescent="0.4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240"/>
        <v>0.01</v>
      </c>
      <c r="P2567" s="8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75" x14ac:dyDescent="0.4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240"/>
        <v>0</v>
      </c>
      <c r="P2568" s="8" t="str">
        <f t="shared" si="241"/>
        <v>0</v>
      </c>
      <c r="Q2568" s="4" t="str">
        <f t="shared" si="242"/>
        <v>Food</v>
      </c>
      <c r="R2568" s="4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75" x14ac:dyDescent="0.4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240"/>
        <v>2.6666666666666666E-3</v>
      </c>
      <c r="P2569" s="8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75" x14ac:dyDescent="0.4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240"/>
        <v>5.0000000000000001E-3</v>
      </c>
      <c r="P2570" s="8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75" x14ac:dyDescent="0.4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240"/>
        <v>2.2307692307692306E-2</v>
      </c>
      <c r="P2571" s="8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75" x14ac:dyDescent="0.4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240"/>
        <v>8.4285714285714294E-3</v>
      </c>
      <c r="P2572" s="8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75" x14ac:dyDescent="0.4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240"/>
        <v>2.5000000000000001E-3</v>
      </c>
      <c r="P2573" s="8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75" x14ac:dyDescent="0.4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240"/>
        <v>0</v>
      </c>
      <c r="P2574" s="8" t="str">
        <f t="shared" si="241"/>
        <v>0</v>
      </c>
      <c r="Q2574" s="4" t="str">
        <f t="shared" si="242"/>
        <v>Food</v>
      </c>
      <c r="R2574" s="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58.3" x14ac:dyDescent="0.4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240"/>
        <v>0</v>
      </c>
      <c r="P2575" s="8" t="str">
        <f t="shared" si="241"/>
        <v>0</v>
      </c>
      <c r="Q2575" s="4" t="str">
        <f t="shared" si="242"/>
        <v>Food</v>
      </c>
      <c r="R2575" s="4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75" x14ac:dyDescent="0.4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240"/>
        <v>0</v>
      </c>
      <c r="P2576" s="8" t="str">
        <f t="shared" si="241"/>
        <v>0</v>
      </c>
      <c r="Q2576" s="4" t="str">
        <f t="shared" si="242"/>
        <v>Food</v>
      </c>
      <c r="R2576" s="4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75" x14ac:dyDescent="0.4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240"/>
        <v>0</v>
      </c>
      <c r="P2577" s="8" t="str">
        <f t="shared" si="241"/>
        <v>0</v>
      </c>
      <c r="Q2577" s="4" t="str">
        <f t="shared" si="242"/>
        <v>Food</v>
      </c>
      <c r="R2577" s="4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9.15" x14ac:dyDescent="0.4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240"/>
        <v>0</v>
      </c>
      <c r="P2578" s="8" t="str">
        <f t="shared" si="241"/>
        <v>0</v>
      </c>
      <c r="Q2578" s="4" t="str">
        <f t="shared" si="242"/>
        <v>Food</v>
      </c>
      <c r="R2578" s="4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75" x14ac:dyDescent="0.4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240"/>
        <v>0</v>
      </c>
      <c r="P2579" s="8" t="str">
        <f t="shared" si="241"/>
        <v>0</v>
      </c>
      <c r="Q2579" s="4" t="str">
        <f t="shared" si="242"/>
        <v>Food</v>
      </c>
      <c r="R2579" s="4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8.3" x14ac:dyDescent="0.4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240"/>
        <v>0</v>
      </c>
      <c r="P2580" s="8" t="str">
        <f t="shared" si="241"/>
        <v>0</v>
      </c>
      <c r="Q2580" s="4" t="str">
        <f t="shared" si="242"/>
        <v>Food</v>
      </c>
      <c r="R2580" s="4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75" x14ac:dyDescent="0.4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240"/>
        <v>1.3849999999999999E-3</v>
      </c>
      <c r="P2581" s="8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75" x14ac:dyDescent="0.4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240"/>
        <v>6.0000000000000001E-3</v>
      </c>
      <c r="P2582" s="8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75" x14ac:dyDescent="0.4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240"/>
        <v>0.106</v>
      </c>
      <c r="P2583" s="8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9.15" x14ac:dyDescent="0.4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240"/>
        <v>1.1111111111111112E-5</v>
      </c>
      <c r="P2584" s="8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75" x14ac:dyDescent="0.4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240"/>
        <v>5.0000000000000001E-3</v>
      </c>
      <c r="P2585" s="8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9.15" x14ac:dyDescent="0.4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240"/>
        <v>0</v>
      </c>
      <c r="P2586" s="8" t="str">
        <f t="shared" si="241"/>
        <v>0</v>
      </c>
      <c r="Q2586" s="4" t="str">
        <f t="shared" si="242"/>
        <v>Food</v>
      </c>
      <c r="R2586" s="4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75" x14ac:dyDescent="0.4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240"/>
        <v>1.6666666666666668E-3</v>
      </c>
      <c r="P2587" s="8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9.15" x14ac:dyDescent="0.4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240"/>
        <v>1.6666666666666668E-3</v>
      </c>
      <c r="P2588" s="8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75" x14ac:dyDescent="0.4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240"/>
        <v>2.4340000000000001E-2</v>
      </c>
      <c r="P2589" s="8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8.3" x14ac:dyDescent="0.4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240"/>
        <v>3.8833333333333331E-2</v>
      </c>
      <c r="P2590" s="8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75" x14ac:dyDescent="0.4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240"/>
        <v>1E-4</v>
      </c>
      <c r="P2591" s="8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75" x14ac:dyDescent="0.4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240"/>
        <v>0</v>
      </c>
      <c r="P2592" s="8" t="str">
        <f t="shared" si="241"/>
        <v>0</v>
      </c>
      <c r="Q2592" s="4" t="str">
        <f t="shared" si="242"/>
        <v>Food</v>
      </c>
      <c r="R2592" s="4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75" x14ac:dyDescent="0.4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240"/>
        <v>1.7333333333333333E-2</v>
      </c>
      <c r="P2593" s="8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8.3" x14ac:dyDescent="0.4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240"/>
        <v>1.6666666666666668E-3</v>
      </c>
      <c r="P2594" s="8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75" x14ac:dyDescent="0.4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240"/>
        <v>0</v>
      </c>
      <c r="P2595" s="8" t="str">
        <f t="shared" si="241"/>
        <v>0</v>
      </c>
      <c r="Q2595" s="4" t="str">
        <f t="shared" si="242"/>
        <v>Food</v>
      </c>
      <c r="R2595" s="4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75" x14ac:dyDescent="0.4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240"/>
        <v>1.2500000000000001E-5</v>
      </c>
      <c r="P2596" s="8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9.15" x14ac:dyDescent="0.4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240"/>
        <v>0.12166666666666667</v>
      </c>
      <c r="P2597" s="8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75" x14ac:dyDescent="0.4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240"/>
        <v>0.23588571428571428</v>
      </c>
      <c r="P2598" s="8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75" x14ac:dyDescent="0.4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240"/>
        <v>5.6666666666666664E-2</v>
      </c>
      <c r="P2599" s="8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75" x14ac:dyDescent="0.4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240"/>
        <v>0.39</v>
      </c>
      <c r="P2600" s="8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9.15" x14ac:dyDescent="0.4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240"/>
        <v>9.9546510341776348E-3</v>
      </c>
      <c r="P2601" s="8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75" x14ac:dyDescent="0.4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240"/>
        <v>6.9320000000000007E-2</v>
      </c>
      <c r="P2602" s="8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8.3" x14ac:dyDescent="0.4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240"/>
        <v>6.6139999999999999</v>
      </c>
      <c r="P2603" s="8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75" x14ac:dyDescent="0.4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240"/>
        <v>3.2609166666666667</v>
      </c>
      <c r="P2604" s="8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9.15" x14ac:dyDescent="0.4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240"/>
        <v>1.0148571428571429</v>
      </c>
      <c r="P2605" s="8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75" x14ac:dyDescent="0.4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240"/>
        <v>1.0421799999999999</v>
      </c>
      <c r="P2606" s="8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75" x14ac:dyDescent="0.4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240"/>
        <v>1.0742157000000001</v>
      </c>
      <c r="P2607" s="8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8.3" x14ac:dyDescent="0.4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240"/>
        <v>1.1005454545454545</v>
      </c>
      <c r="P2608" s="8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75" x14ac:dyDescent="0.4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240"/>
        <v>4.077</v>
      </c>
      <c r="P2609" s="8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75" x14ac:dyDescent="0.4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240"/>
        <v>2.2392500000000002</v>
      </c>
      <c r="P2610" s="8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8.3" x14ac:dyDescent="0.4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240"/>
        <v>3.038011142857143</v>
      </c>
      <c r="P2611" s="8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75" x14ac:dyDescent="0.4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240"/>
        <v>1.4132510432681749</v>
      </c>
      <c r="P2612" s="8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8.3" x14ac:dyDescent="0.4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240"/>
        <v>27.906363636363636</v>
      </c>
      <c r="P2613" s="8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75" x14ac:dyDescent="0.4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240"/>
        <v>1.7176130000000001</v>
      </c>
      <c r="P2614" s="8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75" x14ac:dyDescent="0.4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240"/>
        <v>1.0101333333333333</v>
      </c>
      <c r="P2615" s="8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75" x14ac:dyDescent="0.4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240"/>
        <v>1.02</v>
      </c>
      <c r="P2616" s="8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75" x14ac:dyDescent="0.4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240"/>
        <v>1.6976511744127936</v>
      </c>
      <c r="P2617" s="8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75" x14ac:dyDescent="0.4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240"/>
        <v>1.14534</v>
      </c>
      <c r="P2618" s="8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75" x14ac:dyDescent="0.4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240"/>
        <v>8.7759999999999998</v>
      </c>
      <c r="P2619" s="8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9.15" x14ac:dyDescent="0.4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240"/>
        <v>1.0538666666666667</v>
      </c>
      <c r="P2620" s="8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75" x14ac:dyDescent="0.4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240"/>
        <v>1.8839999999999999</v>
      </c>
      <c r="P2621" s="8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75" x14ac:dyDescent="0.4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240"/>
        <v>1.436523076923077</v>
      </c>
      <c r="P2622" s="8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75" x14ac:dyDescent="0.4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240"/>
        <v>1.4588000000000001</v>
      </c>
      <c r="P2623" s="8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75" x14ac:dyDescent="0.4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240"/>
        <v>1.3118399999999999</v>
      </c>
      <c r="P2624" s="8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75" x14ac:dyDescent="0.4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240"/>
        <v>1.1399999999999999</v>
      </c>
      <c r="P2625" s="8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75" x14ac:dyDescent="0.4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si="240"/>
        <v>13.794206249999998</v>
      </c>
      <c r="P2626" s="8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8.3" x14ac:dyDescent="0.4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ref="O2627:O2690" si="246">E2627/D2627</f>
        <v>9.56</v>
      </c>
      <c r="P2627" s="8">
        <f t="shared" ref="P2627:P2690" si="247">IF(E2627=0,"0",E2627/L2627)</f>
        <v>27.576923076923077</v>
      </c>
      <c r="Q2627" s="4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4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75" x14ac:dyDescent="0.4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246"/>
        <v>1.1200000000000001</v>
      </c>
      <c r="P2628" s="8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75" x14ac:dyDescent="0.4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246"/>
        <v>6.4666666666666668</v>
      </c>
      <c r="P2629" s="8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75" x14ac:dyDescent="0.4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246"/>
        <v>1.1036948748510131</v>
      </c>
      <c r="P2630" s="8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9.15" x14ac:dyDescent="0.4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246"/>
        <v>1.2774000000000001</v>
      </c>
      <c r="P2631" s="8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75" x14ac:dyDescent="0.4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246"/>
        <v>1.579</v>
      </c>
      <c r="P2632" s="8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75" x14ac:dyDescent="0.4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246"/>
        <v>1.1466525000000001</v>
      </c>
      <c r="P2633" s="8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75" x14ac:dyDescent="0.4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246"/>
        <v>1.3700934579439252</v>
      </c>
      <c r="P2634" s="8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75" x14ac:dyDescent="0.4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246"/>
        <v>3.5461999999999998</v>
      </c>
      <c r="P2635" s="8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75" x14ac:dyDescent="0.4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246"/>
        <v>1.0602150537634409</v>
      </c>
      <c r="P2636" s="8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75" x14ac:dyDescent="0.4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246"/>
        <v>1</v>
      </c>
      <c r="P2637" s="8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8.3" x14ac:dyDescent="0.4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246"/>
        <v>1.873</v>
      </c>
      <c r="P2638" s="8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9.15" x14ac:dyDescent="0.4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246"/>
        <v>1.6619999999999999</v>
      </c>
      <c r="P2639" s="8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75" x14ac:dyDescent="0.4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246"/>
        <v>1.0172910662824208</v>
      </c>
      <c r="P2640" s="8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75" x14ac:dyDescent="0.4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246"/>
        <v>1.64</v>
      </c>
      <c r="P2641" s="8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8.3" x14ac:dyDescent="0.4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246"/>
        <v>1.0566666666666666</v>
      </c>
      <c r="P2642" s="8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9.15" x14ac:dyDescent="0.4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246"/>
        <v>0.01</v>
      </c>
      <c r="P2643" s="8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8.3" x14ac:dyDescent="0.4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246"/>
        <v>0</v>
      </c>
      <c r="P2644" s="8" t="str">
        <f t="shared" si="247"/>
        <v>0</v>
      </c>
      <c r="Q2644" s="4" t="str">
        <f t="shared" si="248"/>
        <v>Technology</v>
      </c>
      <c r="R2644" s="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58.3" x14ac:dyDescent="0.4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246"/>
        <v>0.33559730999999998</v>
      </c>
      <c r="P2645" s="8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75" x14ac:dyDescent="0.4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246"/>
        <v>2.053E-2</v>
      </c>
      <c r="P2646" s="8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75" x14ac:dyDescent="0.4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246"/>
        <v>0.105</v>
      </c>
      <c r="P2647" s="8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75" x14ac:dyDescent="0.4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246"/>
        <v>8.4172839999999999E-2</v>
      </c>
      <c r="P2648" s="8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75" x14ac:dyDescent="0.4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246"/>
        <v>1.44E-2</v>
      </c>
      <c r="P2649" s="8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8.3" x14ac:dyDescent="0.4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246"/>
        <v>8.8333333333333337E-3</v>
      </c>
      <c r="P2650" s="8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9.15" x14ac:dyDescent="0.4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246"/>
        <v>9.9200000000000004E-4</v>
      </c>
      <c r="P2651" s="8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8.3" x14ac:dyDescent="0.4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246"/>
        <v>5.966666666666667E-3</v>
      </c>
      <c r="P2652" s="8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75" x14ac:dyDescent="0.4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246"/>
        <v>1.8689285714285714E-2</v>
      </c>
      <c r="P2653" s="8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75" x14ac:dyDescent="0.4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246"/>
        <v>8.8500000000000002E-3</v>
      </c>
      <c r="P2654" s="8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75" x14ac:dyDescent="0.4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246"/>
        <v>0.1152156862745098</v>
      </c>
      <c r="P2655" s="8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75" x14ac:dyDescent="0.4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246"/>
        <v>5.1000000000000004E-4</v>
      </c>
      <c r="P2656" s="8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4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246"/>
        <v>0.21033333333333334</v>
      </c>
      <c r="P2657" s="8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9.15" x14ac:dyDescent="0.4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246"/>
        <v>0.11436666666666667</v>
      </c>
      <c r="P2658" s="8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75" x14ac:dyDescent="0.4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246"/>
        <v>0.18737933333333334</v>
      </c>
      <c r="P2659" s="8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75" x14ac:dyDescent="0.4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246"/>
        <v>9.2857142857142856E-4</v>
      </c>
      <c r="P2660" s="8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4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246"/>
        <v>2.720408163265306E-2</v>
      </c>
      <c r="P2661" s="8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8.3" x14ac:dyDescent="0.4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246"/>
        <v>9.5E-4</v>
      </c>
      <c r="P2662" s="8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75" x14ac:dyDescent="0.4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246"/>
        <v>1.0289999999999999</v>
      </c>
      <c r="P2663" s="8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75" x14ac:dyDescent="0.4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246"/>
        <v>1.0680000000000001</v>
      </c>
      <c r="P2664" s="8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75" x14ac:dyDescent="0.4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246"/>
        <v>1.0459624999999999</v>
      </c>
      <c r="P2665" s="8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75" x14ac:dyDescent="0.4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246"/>
        <v>1.0342857142857143</v>
      </c>
      <c r="P2666" s="8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75" x14ac:dyDescent="0.4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246"/>
        <v>1.2314285714285715</v>
      </c>
      <c r="P2667" s="8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75" x14ac:dyDescent="0.4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246"/>
        <v>1.592951</v>
      </c>
      <c r="P2668" s="8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8.3" x14ac:dyDescent="0.4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246"/>
        <v>1.1066666666666667</v>
      </c>
      <c r="P2669" s="8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9.15" x14ac:dyDescent="0.4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246"/>
        <v>1.7070000000000001</v>
      </c>
      <c r="P2670" s="8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75" x14ac:dyDescent="0.4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246"/>
        <v>1.25125</v>
      </c>
      <c r="P2671" s="8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75" x14ac:dyDescent="0.4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246"/>
        <v>6.4158609339642042E-2</v>
      </c>
      <c r="P2672" s="8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75" x14ac:dyDescent="0.4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246"/>
        <v>0.11344</v>
      </c>
      <c r="P2673" s="8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75" x14ac:dyDescent="0.4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246"/>
        <v>0.33189999999999997</v>
      </c>
      <c r="P2674" s="8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75" x14ac:dyDescent="0.4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246"/>
        <v>0.27579999999999999</v>
      </c>
      <c r="P2675" s="8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8.3" x14ac:dyDescent="0.4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246"/>
        <v>0.62839999999999996</v>
      </c>
      <c r="P2676" s="8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8.3" x14ac:dyDescent="0.4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246"/>
        <v>7.5880000000000003E-2</v>
      </c>
      <c r="P2677" s="8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75" x14ac:dyDescent="0.4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246"/>
        <v>0.50380952380952382</v>
      </c>
      <c r="P2678" s="8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75" x14ac:dyDescent="0.4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246"/>
        <v>0.17512820512820512</v>
      </c>
      <c r="P2679" s="8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75" x14ac:dyDescent="0.4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246"/>
        <v>1.3750000000000001E-4</v>
      </c>
      <c r="P2680" s="8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8.3" x14ac:dyDescent="0.4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246"/>
        <v>3.3E-3</v>
      </c>
      <c r="P2681" s="8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4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246"/>
        <v>8.6250000000000007E-3</v>
      </c>
      <c r="P2682" s="8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75" x14ac:dyDescent="0.4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246"/>
        <v>6.875E-3</v>
      </c>
      <c r="P2683" s="8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75" x14ac:dyDescent="0.4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246"/>
        <v>0.28299999999999997</v>
      </c>
      <c r="P2684" s="8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75" x14ac:dyDescent="0.4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246"/>
        <v>2.3999999999999998E-3</v>
      </c>
      <c r="P2685" s="8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75" x14ac:dyDescent="0.4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246"/>
        <v>1.1428571428571429E-2</v>
      </c>
      <c r="P2686" s="8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75" x14ac:dyDescent="0.4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246"/>
        <v>2.0000000000000001E-4</v>
      </c>
      <c r="P2687" s="8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75" x14ac:dyDescent="0.4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246"/>
        <v>0</v>
      </c>
      <c r="P2688" s="8" t="str">
        <f t="shared" si="247"/>
        <v>0</v>
      </c>
      <c r="Q2688" s="4" t="str">
        <f t="shared" si="248"/>
        <v>Food</v>
      </c>
      <c r="R2688" s="4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75" x14ac:dyDescent="0.4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246"/>
        <v>0</v>
      </c>
      <c r="P2689" s="8" t="str">
        <f t="shared" si="247"/>
        <v>0</v>
      </c>
      <c r="Q2689" s="4" t="str">
        <f t="shared" si="248"/>
        <v>Food</v>
      </c>
      <c r="R2689" s="4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9.15" x14ac:dyDescent="0.4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si="246"/>
        <v>1.48E-3</v>
      </c>
      <c r="P2690" s="8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75" x14ac:dyDescent="0.4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ref="O2691:O2754" si="252">E2691/D2691</f>
        <v>2.8571428571428571E-5</v>
      </c>
      <c r="P2691" s="8">
        <f t="shared" ref="P2691:P2754" si="253">IF(E2691=0,"0",E2691/L2691)</f>
        <v>1</v>
      </c>
      <c r="Q2691" s="4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4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8.3" x14ac:dyDescent="0.4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252"/>
        <v>0.107325</v>
      </c>
      <c r="P2692" s="8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9.15" x14ac:dyDescent="0.4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252"/>
        <v>5.3846153846153844E-4</v>
      </c>
      <c r="P2693" s="8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75" x14ac:dyDescent="0.4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252"/>
        <v>7.1428571428571426E-3</v>
      </c>
      <c r="P2694" s="8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75" x14ac:dyDescent="0.4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252"/>
        <v>8.0000000000000002E-3</v>
      </c>
      <c r="P2695" s="8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8.3" x14ac:dyDescent="0.4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252"/>
        <v>3.3333333333333335E-5</v>
      </c>
      <c r="P2696" s="8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75" x14ac:dyDescent="0.4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252"/>
        <v>4.7333333333333333E-3</v>
      </c>
      <c r="P2697" s="8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8.3" x14ac:dyDescent="0.4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252"/>
        <v>5.6500000000000002E-2</v>
      </c>
      <c r="P2698" s="8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75" x14ac:dyDescent="0.4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252"/>
        <v>0.26352173913043481</v>
      </c>
      <c r="P2699" s="8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75" x14ac:dyDescent="0.4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252"/>
        <v>3.2512500000000002E-3</v>
      </c>
      <c r="P2700" s="8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75" x14ac:dyDescent="0.4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252"/>
        <v>0</v>
      </c>
      <c r="P2701" s="8" t="str">
        <f t="shared" si="253"/>
        <v>0</v>
      </c>
      <c r="Q2701" s="4" t="str">
        <f t="shared" si="254"/>
        <v>Food</v>
      </c>
      <c r="R2701" s="4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75" x14ac:dyDescent="0.4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252"/>
        <v>7.0007000700070005E-3</v>
      </c>
      <c r="P2702" s="8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75" x14ac:dyDescent="0.4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252"/>
        <v>0.46176470588235297</v>
      </c>
      <c r="P2703" s="8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75" x14ac:dyDescent="0.4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252"/>
        <v>0.34410000000000002</v>
      </c>
      <c r="P2704" s="8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9.15" x14ac:dyDescent="0.4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252"/>
        <v>1.0375000000000001</v>
      </c>
      <c r="P2705" s="8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75" x14ac:dyDescent="0.4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252"/>
        <v>6.0263157894736845E-2</v>
      </c>
      <c r="P2706" s="8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9.15" x14ac:dyDescent="0.4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252"/>
        <v>0.10539393939393939</v>
      </c>
      <c r="P2707" s="8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75" x14ac:dyDescent="0.4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252"/>
        <v>1.1229714285714285</v>
      </c>
      <c r="P2708" s="8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75" x14ac:dyDescent="0.4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252"/>
        <v>3.50844625</v>
      </c>
      <c r="P2709" s="8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75" x14ac:dyDescent="0.4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252"/>
        <v>2.3321535</v>
      </c>
      <c r="P2710" s="8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75" x14ac:dyDescent="0.4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252"/>
        <v>1.01606</v>
      </c>
      <c r="P2711" s="8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9.15" x14ac:dyDescent="0.4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252"/>
        <v>1.5390035000000002</v>
      </c>
      <c r="P2712" s="8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75" x14ac:dyDescent="0.4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252"/>
        <v>1.007161125319693</v>
      </c>
      <c r="P2713" s="8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75" x14ac:dyDescent="0.4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252"/>
        <v>1.3138181818181818</v>
      </c>
      <c r="P2714" s="8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75" x14ac:dyDescent="0.4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252"/>
        <v>1.0224133333333334</v>
      </c>
      <c r="P2715" s="8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9.15" x14ac:dyDescent="0.4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252"/>
        <v>1.1635599999999999</v>
      </c>
      <c r="P2716" s="8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75" x14ac:dyDescent="0.4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252"/>
        <v>2.6462241666666664</v>
      </c>
      <c r="P2717" s="8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.900000000000006" x14ac:dyDescent="0.4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252"/>
        <v>1.1998010000000001</v>
      </c>
      <c r="P2718" s="8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75" x14ac:dyDescent="0.4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252"/>
        <v>1.2010400000000001</v>
      </c>
      <c r="P2719" s="8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75" x14ac:dyDescent="0.4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252"/>
        <v>1.0358333333333334</v>
      </c>
      <c r="P2720" s="8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75" x14ac:dyDescent="0.4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252"/>
        <v>1.0883333333333334</v>
      </c>
      <c r="P2721" s="8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75" x14ac:dyDescent="0.4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252"/>
        <v>1.1812400000000001</v>
      </c>
      <c r="P2722" s="8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75" x14ac:dyDescent="0.4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252"/>
        <v>14.62</v>
      </c>
      <c r="P2723" s="8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75" x14ac:dyDescent="0.4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252"/>
        <v>2.5253999999999999</v>
      </c>
      <c r="P2724" s="8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58.3" x14ac:dyDescent="0.4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252"/>
        <v>1.4005000000000001</v>
      </c>
      <c r="P2725" s="8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75" x14ac:dyDescent="0.4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252"/>
        <v>2.9687520259319289</v>
      </c>
      <c r="P2726" s="8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75" x14ac:dyDescent="0.4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252"/>
        <v>1.445425</v>
      </c>
      <c r="P2727" s="8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4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252"/>
        <v>1.05745</v>
      </c>
      <c r="P2728" s="8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75" x14ac:dyDescent="0.4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252"/>
        <v>4.9321000000000002</v>
      </c>
      <c r="P2729" s="8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9.15" x14ac:dyDescent="0.4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252"/>
        <v>2.0182666666666669</v>
      </c>
      <c r="P2730" s="8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9.15" x14ac:dyDescent="0.4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252"/>
        <v>1.0444</v>
      </c>
      <c r="P2731" s="8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75" x14ac:dyDescent="0.4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252"/>
        <v>1.7029262962962963</v>
      </c>
      <c r="P2732" s="8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8.3" x14ac:dyDescent="0.4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252"/>
        <v>1.0430333333333333</v>
      </c>
      <c r="P2733" s="8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75" x14ac:dyDescent="0.4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252"/>
        <v>1.1825000000000001</v>
      </c>
      <c r="P2734" s="8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58.3" x14ac:dyDescent="0.4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252"/>
        <v>1.07538</v>
      </c>
      <c r="P2735" s="8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75" x14ac:dyDescent="0.4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252"/>
        <v>22603</v>
      </c>
      <c r="P2736" s="8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75" x14ac:dyDescent="0.4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252"/>
        <v>9.7813466666666677</v>
      </c>
      <c r="P2737" s="8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8.3" x14ac:dyDescent="0.4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252"/>
        <v>1.2290000000000001</v>
      </c>
      <c r="P2738" s="8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75" x14ac:dyDescent="0.4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252"/>
        <v>2.4606080000000001</v>
      </c>
      <c r="P2739" s="8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75" x14ac:dyDescent="0.4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252"/>
        <v>1.4794</v>
      </c>
      <c r="P2740" s="8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75" x14ac:dyDescent="0.4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252"/>
        <v>3.8409090909090908</v>
      </c>
      <c r="P2741" s="8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75" x14ac:dyDescent="0.4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252"/>
        <v>1.0333333333333334</v>
      </c>
      <c r="P2742" s="8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9.15" x14ac:dyDescent="0.4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252"/>
        <v>4.3750000000000004E-3</v>
      </c>
      <c r="P2743" s="8">
        <f t="shared" si="253"/>
        <v>8.75</v>
      </c>
      <c r="Q2743" s="4" t="str">
        <f t="shared" si="254"/>
        <v>Publishing</v>
      </c>
      <c r="R2743" s="4" t="str">
        <f t="shared" si="255"/>
        <v>Children’s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75" x14ac:dyDescent="0.4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252"/>
        <v>0.29239999999999999</v>
      </c>
      <c r="P2744" s="8">
        <f t="shared" si="253"/>
        <v>40.611111111111114</v>
      </c>
      <c r="Q2744" s="4" t="str">
        <f t="shared" si="254"/>
        <v>Publishing</v>
      </c>
      <c r="R2744" s="4" t="str">
        <f t="shared" si="255"/>
        <v>Children’s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8.3" x14ac:dyDescent="0.4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252"/>
        <v>0</v>
      </c>
      <c r="P2745" s="8" t="str">
        <f t="shared" si="253"/>
        <v>0</v>
      </c>
      <c r="Q2745" s="4" t="str">
        <f t="shared" si="254"/>
        <v>Publishing</v>
      </c>
      <c r="R2745" s="4" t="str">
        <f t="shared" si="255"/>
        <v>Children’s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75" x14ac:dyDescent="0.4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252"/>
        <v>5.2187499999999998E-2</v>
      </c>
      <c r="P2746" s="8">
        <f t="shared" si="253"/>
        <v>37.954545454545453</v>
      </c>
      <c r="Q2746" s="4" t="str">
        <f t="shared" si="254"/>
        <v>Publishing</v>
      </c>
      <c r="R2746" s="4" t="str">
        <f t="shared" si="255"/>
        <v>Children’s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75" x14ac:dyDescent="0.4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252"/>
        <v>0.21887499999999999</v>
      </c>
      <c r="P2747" s="8">
        <f t="shared" si="253"/>
        <v>35.734693877551024</v>
      </c>
      <c r="Q2747" s="4" t="str">
        <f t="shared" si="254"/>
        <v>Publishing</v>
      </c>
      <c r="R2747" s="4" t="str">
        <f t="shared" si="255"/>
        <v>Children’s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75" x14ac:dyDescent="0.4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252"/>
        <v>0.26700000000000002</v>
      </c>
      <c r="P2748" s="8">
        <f t="shared" si="253"/>
        <v>42.157894736842103</v>
      </c>
      <c r="Q2748" s="4" t="str">
        <f t="shared" si="254"/>
        <v>Publishing</v>
      </c>
      <c r="R2748" s="4" t="str">
        <f t="shared" si="255"/>
        <v>Children’s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75" x14ac:dyDescent="0.4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252"/>
        <v>0.28000000000000003</v>
      </c>
      <c r="P2749" s="8">
        <f t="shared" si="253"/>
        <v>35</v>
      </c>
      <c r="Q2749" s="4" t="str">
        <f t="shared" si="254"/>
        <v>Publishing</v>
      </c>
      <c r="R2749" s="4" t="str">
        <f t="shared" si="255"/>
        <v>Children’s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75" x14ac:dyDescent="0.4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252"/>
        <v>1.06E-2</v>
      </c>
      <c r="P2750" s="8">
        <f t="shared" si="253"/>
        <v>13.25</v>
      </c>
      <c r="Q2750" s="4" t="str">
        <f t="shared" si="254"/>
        <v>Publishing</v>
      </c>
      <c r="R2750" s="4" t="str">
        <f t="shared" si="255"/>
        <v>Children’s Books</v>
      </c>
      <c r="S2750" s="13">
        <f t="shared" si="256"/>
        <v>42585.7106712963</v>
      </c>
      <c r="T2750" s="13">
        <f t="shared" si="257"/>
        <v>42615.7106712963</v>
      </c>
    </row>
    <row r="2751" spans="1:20" ht="29.15" x14ac:dyDescent="0.4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252"/>
        <v>1.0999999999999999E-2</v>
      </c>
      <c r="P2751" s="8">
        <f t="shared" si="253"/>
        <v>55</v>
      </c>
      <c r="Q2751" s="4" t="str">
        <f t="shared" si="254"/>
        <v>Publishing</v>
      </c>
      <c r="R2751" s="4" t="str">
        <f t="shared" si="255"/>
        <v>Children’s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75" x14ac:dyDescent="0.4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252"/>
        <v>0</v>
      </c>
      <c r="P2752" s="8" t="str">
        <f t="shared" si="253"/>
        <v>0</v>
      </c>
      <c r="Q2752" s="4" t="str">
        <f t="shared" si="254"/>
        <v>Publishing</v>
      </c>
      <c r="R2752" s="4" t="str">
        <f t="shared" si="255"/>
        <v>Children’s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75" x14ac:dyDescent="0.4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252"/>
        <v>0</v>
      </c>
      <c r="P2753" s="8" t="str">
        <f t="shared" si="253"/>
        <v>0</v>
      </c>
      <c r="Q2753" s="4" t="str">
        <f t="shared" si="254"/>
        <v>Publishing</v>
      </c>
      <c r="R2753" s="4" t="str">
        <f t="shared" si="255"/>
        <v>Children’s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75" x14ac:dyDescent="0.4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si="252"/>
        <v>0.11458333333333333</v>
      </c>
      <c r="P2754" s="8">
        <f t="shared" si="253"/>
        <v>39.285714285714285</v>
      </c>
      <c r="Q2754" s="4" t="str">
        <f t="shared" si="254"/>
        <v>Publishing</v>
      </c>
      <c r="R2754" s="4" t="str">
        <f t="shared" si="255"/>
        <v>Children’s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75" x14ac:dyDescent="0.4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ref="O2755:O2818" si="258">E2755/D2755</f>
        <v>0.19</v>
      </c>
      <c r="P2755" s="8">
        <f t="shared" ref="P2755:P2818" si="259">IF(E2755=0,"0",E2755/L2755)</f>
        <v>47.5</v>
      </c>
      <c r="Q2755" s="4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4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75" x14ac:dyDescent="0.4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258"/>
        <v>0</v>
      </c>
      <c r="P2756" s="8" t="str">
        <f t="shared" si="259"/>
        <v>0</v>
      </c>
      <c r="Q2756" s="4" t="str">
        <f t="shared" si="260"/>
        <v>Publishing</v>
      </c>
      <c r="R2756" s="4" t="str">
        <f t="shared" si="261"/>
        <v>Children’s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75" x14ac:dyDescent="0.4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258"/>
        <v>0.52</v>
      </c>
      <c r="P2757" s="8">
        <f t="shared" si="259"/>
        <v>17.333333333333332</v>
      </c>
      <c r="Q2757" s="4" t="str">
        <f t="shared" si="260"/>
        <v>Publishing</v>
      </c>
      <c r="R2757" s="4" t="str">
        <f t="shared" si="261"/>
        <v>Children’s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75" x14ac:dyDescent="0.4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258"/>
        <v>0.1048</v>
      </c>
      <c r="P2758" s="8">
        <f t="shared" si="259"/>
        <v>31.757575757575758</v>
      </c>
      <c r="Q2758" s="4" t="str">
        <f t="shared" si="260"/>
        <v>Publishing</v>
      </c>
      <c r="R2758" s="4" t="str">
        <f t="shared" si="261"/>
        <v>Children’s Books</v>
      </c>
      <c r="S2758" s="13">
        <f t="shared" si="262"/>
        <v>41620.90047453704</v>
      </c>
      <c r="T2758" s="13">
        <f t="shared" si="263"/>
        <v>41650.90047453704</v>
      </c>
    </row>
    <row r="2759" spans="1:20" ht="29.15" x14ac:dyDescent="0.4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258"/>
        <v>6.6666666666666671E-3</v>
      </c>
      <c r="P2759" s="8">
        <f t="shared" si="259"/>
        <v>5</v>
      </c>
      <c r="Q2759" s="4" t="str">
        <f t="shared" si="260"/>
        <v>Publishing</v>
      </c>
      <c r="R2759" s="4" t="str">
        <f t="shared" si="261"/>
        <v>Children’s Books</v>
      </c>
      <c r="S2759" s="13">
        <f t="shared" si="262"/>
        <v>42573.65662037037</v>
      </c>
      <c r="T2759" s="13">
        <f t="shared" si="263"/>
        <v>42588.65662037037</v>
      </c>
    </row>
    <row r="2760" spans="1:20" ht="58.3" x14ac:dyDescent="0.4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258"/>
        <v>0.11700000000000001</v>
      </c>
      <c r="P2760" s="8">
        <f t="shared" si="259"/>
        <v>39</v>
      </c>
      <c r="Q2760" s="4" t="str">
        <f t="shared" si="260"/>
        <v>Publishing</v>
      </c>
      <c r="R2760" s="4" t="str">
        <f t="shared" si="261"/>
        <v>Children’s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75" x14ac:dyDescent="0.4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258"/>
        <v>0.105</v>
      </c>
      <c r="P2761" s="8">
        <f t="shared" si="259"/>
        <v>52.5</v>
      </c>
      <c r="Q2761" s="4" t="str">
        <f t="shared" si="260"/>
        <v>Publishing</v>
      </c>
      <c r="R2761" s="4" t="str">
        <f t="shared" si="261"/>
        <v>Children’s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75" x14ac:dyDescent="0.4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258"/>
        <v>0</v>
      </c>
      <c r="P2762" s="8" t="str">
        <f t="shared" si="259"/>
        <v>0</v>
      </c>
      <c r="Q2762" s="4" t="str">
        <f t="shared" si="260"/>
        <v>Publishing</v>
      </c>
      <c r="R2762" s="4" t="str">
        <f t="shared" si="261"/>
        <v>Children’s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9.15" x14ac:dyDescent="0.4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258"/>
        <v>7.1999999999999998E-3</v>
      </c>
      <c r="P2763" s="8">
        <f t="shared" si="259"/>
        <v>9</v>
      </c>
      <c r="Q2763" s="4" t="str">
        <f t="shared" si="260"/>
        <v>Publishing</v>
      </c>
      <c r="R2763" s="4" t="str">
        <f t="shared" si="261"/>
        <v>Children’s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75" x14ac:dyDescent="0.4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258"/>
        <v>7.6923076923076927E-3</v>
      </c>
      <c r="P2764" s="8">
        <f t="shared" si="259"/>
        <v>25</v>
      </c>
      <c r="Q2764" s="4" t="str">
        <f t="shared" si="260"/>
        <v>Publishing</v>
      </c>
      <c r="R2764" s="4" t="str">
        <f t="shared" si="261"/>
        <v>Children’s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9.15" x14ac:dyDescent="0.4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258"/>
        <v>2.2842639593908631E-3</v>
      </c>
      <c r="P2765" s="8">
        <f t="shared" si="259"/>
        <v>30</v>
      </c>
      <c r="Q2765" s="4" t="str">
        <f t="shared" si="260"/>
        <v>Publishing</v>
      </c>
      <c r="R2765" s="4" t="str">
        <f t="shared" si="261"/>
        <v>Children’s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75" x14ac:dyDescent="0.4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258"/>
        <v>1.125E-2</v>
      </c>
      <c r="P2766" s="8">
        <f t="shared" si="259"/>
        <v>11.25</v>
      </c>
      <c r="Q2766" s="4" t="str">
        <f t="shared" si="260"/>
        <v>Publishing</v>
      </c>
      <c r="R2766" s="4" t="str">
        <f t="shared" si="261"/>
        <v>Children’s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75" x14ac:dyDescent="0.4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258"/>
        <v>0</v>
      </c>
      <c r="P2767" s="8" t="str">
        <f t="shared" si="259"/>
        <v>0</v>
      </c>
      <c r="Q2767" s="4" t="str">
        <f t="shared" si="260"/>
        <v>Publishing</v>
      </c>
      <c r="R2767" s="4" t="str">
        <f t="shared" si="261"/>
        <v>Children’s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75" x14ac:dyDescent="0.4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258"/>
        <v>0.02</v>
      </c>
      <c r="P2768" s="8">
        <f t="shared" si="259"/>
        <v>25</v>
      </c>
      <c r="Q2768" s="4" t="str">
        <f t="shared" si="260"/>
        <v>Publishing</v>
      </c>
      <c r="R2768" s="4" t="str">
        <f t="shared" si="261"/>
        <v>Children’s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75" x14ac:dyDescent="0.4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258"/>
        <v>8.5000000000000006E-3</v>
      </c>
      <c r="P2769" s="8">
        <f t="shared" si="259"/>
        <v>11.333333333333334</v>
      </c>
      <c r="Q2769" s="4" t="str">
        <f t="shared" si="260"/>
        <v>Publishing</v>
      </c>
      <c r="R2769" s="4" t="str">
        <f t="shared" si="261"/>
        <v>Children’s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75" x14ac:dyDescent="0.4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258"/>
        <v>0.14314285714285716</v>
      </c>
      <c r="P2770" s="8">
        <f t="shared" si="259"/>
        <v>29.470588235294116</v>
      </c>
      <c r="Q2770" s="4" t="str">
        <f t="shared" si="260"/>
        <v>Publishing</v>
      </c>
      <c r="R2770" s="4" t="str">
        <f t="shared" si="261"/>
        <v>Children’s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75" x14ac:dyDescent="0.4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258"/>
        <v>2.5000000000000001E-3</v>
      </c>
      <c r="P2771" s="8">
        <f t="shared" si="259"/>
        <v>1</v>
      </c>
      <c r="Q2771" s="4" t="str">
        <f t="shared" si="260"/>
        <v>Publishing</v>
      </c>
      <c r="R2771" s="4" t="str">
        <f t="shared" si="261"/>
        <v>Children’s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75" x14ac:dyDescent="0.4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258"/>
        <v>0.1041125</v>
      </c>
      <c r="P2772" s="8">
        <f t="shared" si="259"/>
        <v>63.098484848484851</v>
      </c>
      <c r="Q2772" s="4" t="str">
        <f t="shared" si="260"/>
        <v>Publishing</v>
      </c>
      <c r="R2772" s="4" t="str">
        <f t="shared" si="261"/>
        <v>Children’s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75" x14ac:dyDescent="0.4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258"/>
        <v>0</v>
      </c>
      <c r="P2773" s="8" t="str">
        <f t="shared" si="259"/>
        <v>0</v>
      </c>
      <c r="Q2773" s="4" t="str">
        <f t="shared" si="260"/>
        <v>Publishing</v>
      </c>
      <c r="R2773" s="4" t="str">
        <f t="shared" si="261"/>
        <v>Children’s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75" x14ac:dyDescent="0.4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258"/>
        <v>0</v>
      </c>
      <c r="P2774" s="8" t="str">
        <f t="shared" si="259"/>
        <v>0</v>
      </c>
      <c r="Q2774" s="4" t="str">
        <f t="shared" si="260"/>
        <v>Publishing</v>
      </c>
      <c r="R2774" s="4" t="str">
        <f t="shared" si="261"/>
        <v>Children’s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75" x14ac:dyDescent="0.4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258"/>
        <v>1.8867924528301887E-3</v>
      </c>
      <c r="P2775" s="8">
        <f t="shared" si="259"/>
        <v>1</v>
      </c>
      <c r="Q2775" s="4" t="str">
        <f t="shared" si="260"/>
        <v>Publishing</v>
      </c>
      <c r="R2775" s="4" t="str">
        <f t="shared" si="261"/>
        <v>Children’s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75" x14ac:dyDescent="0.4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258"/>
        <v>0.14249999999999999</v>
      </c>
      <c r="P2776" s="8">
        <f t="shared" si="259"/>
        <v>43.846153846153847</v>
      </c>
      <c r="Q2776" s="4" t="str">
        <f t="shared" si="260"/>
        <v>Publishing</v>
      </c>
      <c r="R2776" s="4" t="str">
        <f t="shared" si="261"/>
        <v>Children’s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75" x14ac:dyDescent="0.4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258"/>
        <v>0.03</v>
      </c>
      <c r="P2777" s="8">
        <f t="shared" si="259"/>
        <v>75</v>
      </c>
      <c r="Q2777" s="4" t="str">
        <f t="shared" si="260"/>
        <v>Publishing</v>
      </c>
      <c r="R2777" s="4" t="str">
        <f t="shared" si="261"/>
        <v>Children’s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8.3" x14ac:dyDescent="0.4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258"/>
        <v>7.8809523809523815E-2</v>
      </c>
      <c r="P2778" s="8">
        <f t="shared" si="259"/>
        <v>45.972222222222221</v>
      </c>
      <c r="Q2778" s="4" t="str">
        <f t="shared" si="260"/>
        <v>Publishing</v>
      </c>
      <c r="R2778" s="4" t="str">
        <f t="shared" si="261"/>
        <v>Children’s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75" x14ac:dyDescent="0.4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258"/>
        <v>3.3333333333333335E-3</v>
      </c>
      <c r="P2779" s="8">
        <f t="shared" si="259"/>
        <v>10</v>
      </c>
      <c r="Q2779" s="4" t="str">
        <f t="shared" si="260"/>
        <v>Publishing</v>
      </c>
      <c r="R2779" s="4" t="str">
        <f t="shared" si="261"/>
        <v>Children’s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8.3" x14ac:dyDescent="0.4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258"/>
        <v>0.25545454545454543</v>
      </c>
      <c r="P2780" s="8">
        <f t="shared" si="259"/>
        <v>93.666666666666671</v>
      </c>
      <c r="Q2780" s="4" t="str">
        <f t="shared" si="260"/>
        <v>Publishing</v>
      </c>
      <c r="R2780" s="4" t="str">
        <f t="shared" si="261"/>
        <v>Children’s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75" x14ac:dyDescent="0.4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258"/>
        <v>2.12E-2</v>
      </c>
      <c r="P2781" s="8">
        <f t="shared" si="259"/>
        <v>53</v>
      </c>
      <c r="Q2781" s="4" t="str">
        <f t="shared" si="260"/>
        <v>Publishing</v>
      </c>
      <c r="R2781" s="4" t="str">
        <f t="shared" si="261"/>
        <v>Children’s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9.15" x14ac:dyDescent="0.4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258"/>
        <v>0</v>
      </c>
      <c r="P2782" s="8" t="str">
        <f t="shared" si="259"/>
        <v>0</v>
      </c>
      <c r="Q2782" s="4" t="str">
        <f t="shared" si="260"/>
        <v>Publishing</v>
      </c>
      <c r="R2782" s="4" t="str">
        <f t="shared" si="261"/>
        <v>Children’s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75" x14ac:dyDescent="0.4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258"/>
        <v>1.0528</v>
      </c>
      <c r="P2783" s="8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9.15" x14ac:dyDescent="0.4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258"/>
        <v>1.2</v>
      </c>
      <c r="P2784" s="8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75" x14ac:dyDescent="0.4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258"/>
        <v>1.145</v>
      </c>
      <c r="P2785" s="8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75" x14ac:dyDescent="0.4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258"/>
        <v>1.19</v>
      </c>
      <c r="P2786" s="8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75" x14ac:dyDescent="0.4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258"/>
        <v>1.0468</v>
      </c>
      <c r="P2787" s="8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9.15" x14ac:dyDescent="0.4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258"/>
        <v>1.1783999999999999</v>
      </c>
      <c r="P2788" s="8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75" x14ac:dyDescent="0.4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258"/>
        <v>1.1970000000000001</v>
      </c>
      <c r="P2789" s="8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75" x14ac:dyDescent="0.4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258"/>
        <v>1.0249999999999999</v>
      </c>
      <c r="P2790" s="8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9.15" x14ac:dyDescent="0.4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258"/>
        <v>1.0116666666666667</v>
      </c>
      <c r="P2791" s="8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75" x14ac:dyDescent="0.4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258"/>
        <v>1.0533333333333332</v>
      </c>
      <c r="P2792" s="8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58.3" x14ac:dyDescent="0.4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258"/>
        <v>1.0249999999999999</v>
      </c>
      <c r="P2793" s="8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75" x14ac:dyDescent="0.4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258"/>
        <v>1.0760000000000001</v>
      </c>
      <c r="P2794" s="8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8.3" x14ac:dyDescent="0.4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258"/>
        <v>1.105675</v>
      </c>
      <c r="P2795" s="8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8.3" x14ac:dyDescent="0.4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258"/>
        <v>1.5</v>
      </c>
      <c r="P2796" s="8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75" x14ac:dyDescent="0.4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258"/>
        <v>1.0428571428571429</v>
      </c>
      <c r="P2797" s="8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75" x14ac:dyDescent="0.4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258"/>
        <v>1.155</v>
      </c>
      <c r="P2798" s="8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75" x14ac:dyDescent="0.4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258"/>
        <v>1.02645125</v>
      </c>
      <c r="P2799" s="8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58.3" x14ac:dyDescent="0.4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258"/>
        <v>1.014</v>
      </c>
      <c r="P2800" s="8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58.3" x14ac:dyDescent="0.4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258"/>
        <v>1.1663479999999999</v>
      </c>
      <c r="P2801" s="8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75" x14ac:dyDescent="0.4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258"/>
        <v>1.33</v>
      </c>
      <c r="P2802" s="8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75" x14ac:dyDescent="0.4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258"/>
        <v>1.3320000000000001</v>
      </c>
      <c r="P2803" s="8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75" x14ac:dyDescent="0.4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258"/>
        <v>1.0183333333333333</v>
      </c>
      <c r="P2804" s="8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75" x14ac:dyDescent="0.4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258"/>
        <v>1.2795000000000001</v>
      </c>
      <c r="P2805" s="8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75" x14ac:dyDescent="0.4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258"/>
        <v>1.1499999999999999</v>
      </c>
      <c r="P2806" s="8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8.3" x14ac:dyDescent="0.4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258"/>
        <v>1.1000000000000001</v>
      </c>
      <c r="P2807" s="8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75" x14ac:dyDescent="0.4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258"/>
        <v>1.121</v>
      </c>
      <c r="P2808" s="8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4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258"/>
        <v>1.26</v>
      </c>
      <c r="P2809" s="8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75" x14ac:dyDescent="0.4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258"/>
        <v>1.0024444444444445</v>
      </c>
      <c r="P2810" s="8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75" x14ac:dyDescent="0.4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258"/>
        <v>1.024</v>
      </c>
      <c r="P2811" s="8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75" x14ac:dyDescent="0.4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258"/>
        <v>1.0820000000000001</v>
      </c>
      <c r="P2812" s="8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75" x14ac:dyDescent="0.4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258"/>
        <v>1.0026999999999999</v>
      </c>
      <c r="P2813" s="8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75" x14ac:dyDescent="0.4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258"/>
        <v>1.133</v>
      </c>
      <c r="P2814" s="8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75" x14ac:dyDescent="0.4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258"/>
        <v>1.2757571428571428</v>
      </c>
      <c r="P2815" s="8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75" x14ac:dyDescent="0.4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258"/>
        <v>1.0773333333333333</v>
      </c>
      <c r="P2816" s="8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75" x14ac:dyDescent="0.4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258"/>
        <v>2.42</v>
      </c>
      <c r="P2817" s="8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75" x14ac:dyDescent="0.4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si="258"/>
        <v>1.4156666666666666</v>
      </c>
      <c r="P2818" s="8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58.3" x14ac:dyDescent="0.4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ref="O2819:O2882" si="264">E2819/D2819</f>
        <v>1.3</v>
      </c>
      <c r="P2819" s="8">
        <f t="shared" ref="P2819:P2882" si="265">IF(E2819=0,"0",E2819/L2819)</f>
        <v>23.636363636363637</v>
      </c>
      <c r="Q2819" s="4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4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75" x14ac:dyDescent="0.4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264"/>
        <v>1.0603</v>
      </c>
      <c r="P2820" s="8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75" x14ac:dyDescent="0.4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264"/>
        <v>1.048</v>
      </c>
      <c r="P2821" s="8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75" x14ac:dyDescent="0.4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264"/>
        <v>1.36</v>
      </c>
      <c r="P2822" s="8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8.3" x14ac:dyDescent="0.4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264"/>
        <v>1</v>
      </c>
      <c r="P2823" s="8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8.3" x14ac:dyDescent="0.4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264"/>
        <v>1</v>
      </c>
      <c r="P2824" s="8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8.3" x14ac:dyDescent="0.4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264"/>
        <v>1.24</v>
      </c>
      <c r="P2825" s="8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75" x14ac:dyDescent="0.4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264"/>
        <v>1.1692307692307693</v>
      </c>
      <c r="P2826" s="8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8.3" x14ac:dyDescent="0.4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264"/>
        <v>1.0333333333333334</v>
      </c>
      <c r="P2827" s="8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8.3" x14ac:dyDescent="0.4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264"/>
        <v>1.0774999999999999</v>
      </c>
      <c r="P2828" s="8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8.3" x14ac:dyDescent="0.4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264"/>
        <v>1.2024999999999999</v>
      </c>
      <c r="P2829" s="8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75" x14ac:dyDescent="0.4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264"/>
        <v>1.0037894736842106</v>
      </c>
      <c r="P2830" s="8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75" x14ac:dyDescent="0.4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264"/>
        <v>1.0651999999999999</v>
      </c>
      <c r="P2831" s="8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9.15" x14ac:dyDescent="0.4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264"/>
        <v>1</v>
      </c>
      <c r="P2832" s="8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75" x14ac:dyDescent="0.4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264"/>
        <v>1.1066666666666667</v>
      </c>
      <c r="P2833" s="8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75" x14ac:dyDescent="0.4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264"/>
        <v>1.1471959999999999</v>
      </c>
      <c r="P2834" s="8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4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264"/>
        <v>1.0825925925925926</v>
      </c>
      <c r="P2835" s="8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75" x14ac:dyDescent="0.4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264"/>
        <v>1.7</v>
      </c>
      <c r="P2836" s="8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75" x14ac:dyDescent="0.4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264"/>
        <v>1.8709899999999999</v>
      </c>
      <c r="P2837" s="8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8.3" x14ac:dyDescent="0.4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264"/>
        <v>1.0777777777777777</v>
      </c>
      <c r="P2838" s="8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8.3" x14ac:dyDescent="0.4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264"/>
        <v>1</v>
      </c>
      <c r="P2839" s="8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75" x14ac:dyDescent="0.4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264"/>
        <v>1.2024999999999999</v>
      </c>
      <c r="P2840" s="8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75" x14ac:dyDescent="0.4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264"/>
        <v>1.1142857142857143</v>
      </c>
      <c r="P2841" s="8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8.3" x14ac:dyDescent="0.4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264"/>
        <v>1.04</v>
      </c>
      <c r="P2842" s="8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75" x14ac:dyDescent="0.4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264"/>
        <v>0.01</v>
      </c>
      <c r="P2843" s="8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75" x14ac:dyDescent="0.4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264"/>
        <v>0</v>
      </c>
      <c r="P2844" s="8" t="str">
        <f t="shared" si="265"/>
        <v>0</v>
      </c>
      <c r="Q2844" s="4" t="str">
        <f t="shared" si="266"/>
        <v>Theater</v>
      </c>
      <c r="R2844" s="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75" x14ac:dyDescent="0.4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264"/>
        <v>0</v>
      </c>
      <c r="P2845" s="8" t="str">
        <f t="shared" si="265"/>
        <v>0</v>
      </c>
      <c r="Q2845" s="4" t="str">
        <f t="shared" si="266"/>
        <v>Theater</v>
      </c>
      <c r="R2845" s="4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75" x14ac:dyDescent="0.4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264"/>
        <v>5.4545454545454543E-2</v>
      </c>
      <c r="P2846" s="8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75" x14ac:dyDescent="0.4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264"/>
        <v>0.31546666666666667</v>
      </c>
      <c r="P2847" s="8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8.3" x14ac:dyDescent="0.4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264"/>
        <v>0</v>
      </c>
      <c r="P2848" s="8" t="str">
        <f t="shared" si="265"/>
        <v>0</v>
      </c>
      <c r="Q2848" s="4" t="str">
        <f t="shared" si="266"/>
        <v>Theater</v>
      </c>
      <c r="R2848" s="4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75" x14ac:dyDescent="0.4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264"/>
        <v>0</v>
      </c>
      <c r="P2849" s="8" t="str">
        <f t="shared" si="265"/>
        <v>0</v>
      </c>
      <c r="Q2849" s="4" t="str">
        <f t="shared" si="266"/>
        <v>Theater</v>
      </c>
      <c r="R2849" s="4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8.3" x14ac:dyDescent="0.4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264"/>
        <v>2E-3</v>
      </c>
      <c r="P2850" s="8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75" x14ac:dyDescent="0.4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264"/>
        <v>0.01</v>
      </c>
      <c r="P2851" s="8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75" x14ac:dyDescent="0.4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264"/>
        <v>3.8875E-2</v>
      </c>
      <c r="P2852" s="8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75" x14ac:dyDescent="0.4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264"/>
        <v>0</v>
      </c>
      <c r="P2853" s="8" t="str">
        <f t="shared" si="265"/>
        <v>0</v>
      </c>
      <c r="Q2853" s="4" t="str">
        <f t="shared" si="266"/>
        <v>Theater</v>
      </c>
      <c r="R2853" s="4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75" x14ac:dyDescent="0.4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264"/>
        <v>1.9E-2</v>
      </c>
      <c r="P2854" s="8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75" x14ac:dyDescent="0.4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264"/>
        <v>0</v>
      </c>
      <c r="P2855" s="8" t="str">
        <f t="shared" si="265"/>
        <v>0</v>
      </c>
      <c r="Q2855" s="4" t="str">
        <f t="shared" si="266"/>
        <v>Theater</v>
      </c>
      <c r="R2855" s="4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75" x14ac:dyDescent="0.4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264"/>
        <v>0.41699999999999998</v>
      </c>
      <c r="P2856" s="8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8.3" x14ac:dyDescent="0.4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264"/>
        <v>0.5</v>
      </c>
      <c r="P2857" s="8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75" x14ac:dyDescent="0.4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264"/>
        <v>4.8666666666666664E-2</v>
      </c>
      <c r="P2858" s="8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8.3" x14ac:dyDescent="0.4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264"/>
        <v>0.19736842105263158</v>
      </c>
      <c r="P2859" s="8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75" x14ac:dyDescent="0.4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264"/>
        <v>0</v>
      </c>
      <c r="P2860" s="8" t="str">
        <f t="shared" si="265"/>
        <v>0</v>
      </c>
      <c r="Q2860" s="4" t="str">
        <f t="shared" si="266"/>
        <v>Theater</v>
      </c>
      <c r="R2860" s="4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75" x14ac:dyDescent="0.4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264"/>
        <v>1.7500000000000002E-2</v>
      </c>
      <c r="P2861" s="8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8.3" x14ac:dyDescent="0.4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264"/>
        <v>6.6500000000000004E-2</v>
      </c>
      <c r="P2862" s="8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75" x14ac:dyDescent="0.4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264"/>
        <v>0.32</v>
      </c>
      <c r="P2863" s="8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75" x14ac:dyDescent="0.4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264"/>
        <v>4.3307086614173228E-3</v>
      </c>
      <c r="P2864" s="8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75" x14ac:dyDescent="0.4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264"/>
        <v>4.0000000000000002E-4</v>
      </c>
      <c r="P2865" s="8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4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264"/>
        <v>1.6E-2</v>
      </c>
      <c r="P2866" s="8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75" x14ac:dyDescent="0.4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264"/>
        <v>0</v>
      </c>
      <c r="P2867" s="8" t="str">
        <f t="shared" si="265"/>
        <v>0</v>
      </c>
      <c r="Q2867" s="4" t="str">
        <f t="shared" si="266"/>
        <v>Theater</v>
      </c>
      <c r="R2867" s="4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75" x14ac:dyDescent="0.4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264"/>
        <v>8.9999999999999993E-3</v>
      </c>
      <c r="P2868" s="8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8.3" x14ac:dyDescent="0.4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264"/>
        <v>0.2016</v>
      </c>
      <c r="P2869" s="8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8.3" x14ac:dyDescent="0.4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264"/>
        <v>0.42011733333333334</v>
      </c>
      <c r="P2870" s="8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8.3" x14ac:dyDescent="0.4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264"/>
        <v>8.8500000000000002E-3</v>
      </c>
      <c r="P2871" s="8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8.3" x14ac:dyDescent="0.4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264"/>
        <v>0.15</v>
      </c>
      <c r="P2872" s="8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75" x14ac:dyDescent="0.4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264"/>
        <v>4.6699999999999998E-2</v>
      </c>
      <c r="P2873" s="8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75" x14ac:dyDescent="0.4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264"/>
        <v>0</v>
      </c>
      <c r="P2874" s="8" t="str">
        <f t="shared" si="265"/>
        <v>0</v>
      </c>
      <c r="Q2874" s="4" t="str">
        <f t="shared" si="266"/>
        <v>Theater</v>
      </c>
      <c r="R2874" s="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8.3" x14ac:dyDescent="0.4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264"/>
        <v>0.38119999999999998</v>
      </c>
      <c r="P2875" s="8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75" x14ac:dyDescent="0.4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264"/>
        <v>5.4199999999999998E-2</v>
      </c>
      <c r="P2876" s="8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75" x14ac:dyDescent="0.4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264"/>
        <v>3.5E-4</v>
      </c>
      <c r="P2877" s="8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75" x14ac:dyDescent="0.4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264"/>
        <v>0</v>
      </c>
      <c r="P2878" s="8" t="str">
        <f t="shared" si="265"/>
        <v>0</v>
      </c>
      <c r="Q2878" s="4" t="str">
        <f t="shared" si="266"/>
        <v>Theater</v>
      </c>
      <c r="R2878" s="4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75" x14ac:dyDescent="0.4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264"/>
        <v>0.10833333333333334</v>
      </c>
      <c r="P2879" s="8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75" x14ac:dyDescent="0.4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264"/>
        <v>2.1000000000000001E-2</v>
      </c>
      <c r="P2880" s="8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75" x14ac:dyDescent="0.4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264"/>
        <v>2.5892857142857141E-3</v>
      </c>
      <c r="P2881" s="8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75" x14ac:dyDescent="0.4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si="264"/>
        <v>0.23333333333333334</v>
      </c>
      <c r="P2882" s="8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75" x14ac:dyDescent="0.4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ref="O2883:O2946" si="270">E2883/D2883</f>
        <v>0</v>
      </c>
      <c r="P2883" s="8" t="str">
        <f t="shared" ref="P2883:P2946" si="271">IF(E2883=0,"0",E2883/L2883)</f>
        <v>0</v>
      </c>
      <c r="Q2883" s="4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4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75" x14ac:dyDescent="0.4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270"/>
        <v>0.33600000000000002</v>
      </c>
      <c r="P2884" s="8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8.3" x14ac:dyDescent="0.4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270"/>
        <v>0.1908</v>
      </c>
      <c r="P2885" s="8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9.15" x14ac:dyDescent="0.4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270"/>
        <v>4.1111111111111114E-3</v>
      </c>
      <c r="P2886" s="8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9.15" x14ac:dyDescent="0.4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270"/>
        <v>0.32500000000000001</v>
      </c>
      <c r="P2887" s="8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75" x14ac:dyDescent="0.4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270"/>
        <v>0.05</v>
      </c>
      <c r="P2888" s="8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75" x14ac:dyDescent="0.4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270"/>
        <v>1.6666666666666668E-3</v>
      </c>
      <c r="P2889" s="8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75" x14ac:dyDescent="0.4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270"/>
        <v>0</v>
      </c>
      <c r="P2890" s="8" t="str">
        <f t="shared" si="271"/>
        <v>0</v>
      </c>
      <c r="Q2890" s="4" t="str">
        <f t="shared" si="272"/>
        <v>Theater</v>
      </c>
      <c r="R2890" s="4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75" x14ac:dyDescent="0.4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270"/>
        <v>0.38066666666666665</v>
      </c>
      <c r="P2891" s="8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75" x14ac:dyDescent="0.4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270"/>
        <v>1.0500000000000001E-2</v>
      </c>
      <c r="P2892" s="8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75" x14ac:dyDescent="0.4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270"/>
        <v>2.7300000000000001E-2</v>
      </c>
      <c r="P2893" s="8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75" x14ac:dyDescent="0.4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270"/>
        <v>9.0909090909090912E-2</v>
      </c>
      <c r="P2894" s="8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4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270"/>
        <v>5.0000000000000001E-3</v>
      </c>
      <c r="P2895" s="8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9.15" x14ac:dyDescent="0.4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270"/>
        <v>0</v>
      </c>
      <c r="P2896" s="8" t="str">
        <f t="shared" si="271"/>
        <v>0</v>
      </c>
      <c r="Q2896" s="4" t="str">
        <f t="shared" si="272"/>
        <v>Theater</v>
      </c>
      <c r="R2896" s="4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75" x14ac:dyDescent="0.4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270"/>
        <v>4.5999999999999999E-2</v>
      </c>
      <c r="P2897" s="8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75" x14ac:dyDescent="0.4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270"/>
        <v>0.20833333333333334</v>
      </c>
      <c r="P2898" s="8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75" x14ac:dyDescent="0.4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270"/>
        <v>4.583333333333333E-2</v>
      </c>
      <c r="P2899" s="8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75" x14ac:dyDescent="0.4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270"/>
        <v>4.2133333333333335E-2</v>
      </c>
      <c r="P2900" s="8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75" x14ac:dyDescent="0.4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270"/>
        <v>0</v>
      </c>
      <c r="P2901" s="8" t="str">
        <f t="shared" si="271"/>
        <v>0</v>
      </c>
      <c r="Q2901" s="4" t="str">
        <f t="shared" si="272"/>
        <v>Theater</v>
      </c>
      <c r="R2901" s="4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8.3" x14ac:dyDescent="0.4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270"/>
        <v>0.61909090909090914</v>
      </c>
      <c r="P2902" s="8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75" x14ac:dyDescent="0.4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270"/>
        <v>8.0000000000000002E-3</v>
      </c>
      <c r="P2903" s="8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75" x14ac:dyDescent="0.4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270"/>
        <v>1.6666666666666666E-4</v>
      </c>
      <c r="P2904" s="8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75" x14ac:dyDescent="0.4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270"/>
        <v>7.7999999999999996E-3</v>
      </c>
      <c r="P2905" s="8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75" x14ac:dyDescent="0.4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270"/>
        <v>0.05</v>
      </c>
      <c r="P2906" s="8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75" x14ac:dyDescent="0.4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270"/>
        <v>0.17771428571428571</v>
      </c>
      <c r="P2907" s="8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8.3" x14ac:dyDescent="0.4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270"/>
        <v>9.4166666666666662E-2</v>
      </c>
      <c r="P2908" s="8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75" x14ac:dyDescent="0.4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270"/>
        <v>8.0000000000000004E-4</v>
      </c>
      <c r="P2909" s="8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8.3" x14ac:dyDescent="0.4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270"/>
        <v>2.75E-2</v>
      </c>
      <c r="P2910" s="8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58.3" x14ac:dyDescent="0.4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270"/>
        <v>1.1111111111111112E-4</v>
      </c>
      <c r="P2911" s="8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75" x14ac:dyDescent="0.4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270"/>
        <v>3.3333333333333335E-5</v>
      </c>
      <c r="P2912" s="8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8.3" x14ac:dyDescent="0.4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270"/>
        <v>0.36499999999999999</v>
      </c>
      <c r="P2913" s="8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75" x14ac:dyDescent="0.4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270"/>
        <v>0.14058171745152354</v>
      </c>
      <c r="P2914" s="8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75" x14ac:dyDescent="0.4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270"/>
        <v>2.0000000000000001E-4</v>
      </c>
      <c r="P2915" s="8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9.15" x14ac:dyDescent="0.4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270"/>
        <v>4.0000000000000003E-5</v>
      </c>
      <c r="P2916" s="8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75" x14ac:dyDescent="0.4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270"/>
        <v>0.61099999999999999</v>
      </c>
      <c r="P2917" s="8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75" x14ac:dyDescent="0.4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270"/>
        <v>7.8378378378378383E-2</v>
      </c>
      <c r="P2918" s="8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75" x14ac:dyDescent="0.4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270"/>
        <v>0.2185</v>
      </c>
      <c r="P2919" s="8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75" x14ac:dyDescent="0.4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270"/>
        <v>0.27239999999999998</v>
      </c>
      <c r="P2920" s="8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75" x14ac:dyDescent="0.4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270"/>
        <v>8.5000000000000006E-2</v>
      </c>
      <c r="P2921" s="8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75" x14ac:dyDescent="0.4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270"/>
        <v>0.26840000000000003</v>
      </c>
      <c r="P2922" s="8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9.15" x14ac:dyDescent="0.4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270"/>
        <v>1.29</v>
      </c>
      <c r="P2923" s="8">
        <f t="shared" si="271"/>
        <v>43</v>
      </c>
      <c r="Q2923" s="4" t="str">
        <f t="shared" si="272"/>
        <v>Theater</v>
      </c>
      <c r="R2923" s="4" t="str">
        <f t="shared" si="273"/>
        <v>Musicals</v>
      </c>
      <c r="S2923" s="13">
        <f t="shared" si="274"/>
        <v>41877.886620370373</v>
      </c>
      <c r="T2923" s="13">
        <f t="shared" si="275"/>
        <v>41907.886620370373</v>
      </c>
    </row>
    <row r="2924" spans="1:20" ht="43.75" x14ac:dyDescent="0.4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270"/>
        <v>1</v>
      </c>
      <c r="P2924" s="8">
        <f t="shared" si="271"/>
        <v>83.333333333333329</v>
      </c>
      <c r="Q2924" s="4" t="str">
        <f t="shared" si="272"/>
        <v>Theater</v>
      </c>
      <c r="R2924" s="4" t="str">
        <f t="shared" si="273"/>
        <v>Musicals</v>
      </c>
      <c r="S2924" s="13">
        <f t="shared" si="274"/>
        <v>42097.874155092592</v>
      </c>
      <c r="T2924" s="13">
        <f t="shared" si="275"/>
        <v>42142.874155092592</v>
      </c>
    </row>
    <row r="2925" spans="1:20" ht="43.75" x14ac:dyDescent="0.4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270"/>
        <v>1</v>
      </c>
      <c r="P2925" s="8">
        <f t="shared" si="271"/>
        <v>30</v>
      </c>
      <c r="Q2925" s="4" t="str">
        <f t="shared" si="272"/>
        <v>Theater</v>
      </c>
      <c r="R2925" s="4" t="str">
        <f t="shared" si="273"/>
        <v>Musicals</v>
      </c>
      <c r="S2925" s="13">
        <f t="shared" si="274"/>
        <v>42013.15253472222</v>
      </c>
      <c r="T2925" s="13">
        <f t="shared" si="275"/>
        <v>42028.125</v>
      </c>
    </row>
    <row r="2926" spans="1:20" ht="43.75" x14ac:dyDescent="0.4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270"/>
        <v>1.032</v>
      </c>
      <c r="P2926" s="8">
        <f t="shared" si="271"/>
        <v>175.51020408163265</v>
      </c>
      <c r="Q2926" s="4" t="str">
        <f t="shared" si="272"/>
        <v>Theater</v>
      </c>
      <c r="R2926" s="4" t="str">
        <f t="shared" si="273"/>
        <v>Musicals</v>
      </c>
      <c r="S2926" s="13">
        <f t="shared" si="274"/>
        <v>42103.556828703702</v>
      </c>
      <c r="T2926" s="13">
        <f t="shared" si="275"/>
        <v>42133.165972222225</v>
      </c>
    </row>
    <row r="2927" spans="1:20" ht="43.75" x14ac:dyDescent="0.4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270"/>
        <v>1.0244597777777777</v>
      </c>
      <c r="P2927" s="8">
        <f t="shared" si="271"/>
        <v>231.66175879396985</v>
      </c>
      <c r="Q2927" s="4" t="str">
        <f t="shared" si="272"/>
        <v>Theater</v>
      </c>
      <c r="R2927" s="4" t="str">
        <f t="shared" si="273"/>
        <v>Musicals</v>
      </c>
      <c r="S2927" s="13">
        <f t="shared" si="274"/>
        <v>41863.584120370368</v>
      </c>
      <c r="T2927" s="13">
        <f t="shared" si="275"/>
        <v>41893.584120370368</v>
      </c>
    </row>
    <row r="2928" spans="1:20" ht="43.75" x14ac:dyDescent="0.4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270"/>
        <v>1.25</v>
      </c>
      <c r="P2928" s="8">
        <f t="shared" si="271"/>
        <v>75</v>
      </c>
      <c r="Q2928" s="4" t="str">
        <f t="shared" si="272"/>
        <v>Theater</v>
      </c>
      <c r="R2928" s="4" t="str">
        <f t="shared" si="273"/>
        <v>Musicals</v>
      </c>
      <c r="S2928" s="13">
        <f t="shared" si="274"/>
        <v>42044.765960648147</v>
      </c>
      <c r="T2928" s="13">
        <f t="shared" si="275"/>
        <v>42058.765960648147</v>
      </c>
    </row>
    <row r="2929" spans="1:20" ht="43.75" x14ac:dyDescent="0.4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270"/>
        <v>1.3083333333333333</v>
      </c>
      <c r="P2929" s="8">
        <f t="shared" si="271"/>
        <v>112.14285714285714</v>
      </c>
      <c r="Q2929" s="4" t="str">
        <f t="shared" si="272"/>
        <v>Theater</v>
      </c>
      <c r="R2929" s="4" t="str">
        <f t="shared" si="273"/>
        <v>Musicals</v>
      </c>
      <c r="S2929" s="13">
        <f t="shared" si="274"/>
        <v>41806.669317129628</v>
      </c>
      <c r="T2929" s="13">
        <f t="shared" si="275"/>
        <v>41835.208333333336</v>
      </c>
    </row>
    <row r="2930" spans="1:20" ht="29.15" x14ac:dyDescent="0.4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270"/>
        <v>1</v>
      </c>
      <c r="P2930" s="8">
        <f t="shared" si="271"/>
        <v>41.666666666666664</v>
      </c>
      <c r="Q2930" s="4" t="str">
        <f t="shared" si="272"/>
        <v>Theater</v>
      </c>
      <c r="R2930" s="4" t="str">
        <f t="shared" si="273"/>
        <v>Musicals</v>
      </c>
      <c r="S2930" s="13">
        <f t="shared" si="274"/>
        <v>42403.998217592598</v>
      </c>
      <c r="T2930" s="13">
        <f t="shared" si="275"/>
        <v>42433.998217592598</v>
      </c>
    </row>
    <row r="2931" spans="1:20" ht="43.75" x14ac:dyDescent="0.4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270"/>
        <v>1.02069375</v>
      </c>
      <c r="P2931" s="8">
        <f t="shared" si="271"/>
        <v>255.17343750000001</v>
      </c>
      <c r="Q2931" s="4" t="str">
        <f t="shared" si="272"/>
        <v>Theater</v>
      </c>
      <c r="R2931" s="4" t="str">
        <f t="shared" si="273"/>
        <v>Musicals</v>
      </c>
      <c r="S2931" s="13">
        <f t="shared" si="274"/>
        <v>41754.564328703702</v>
      </c>
      <c r="T2931" s="13">
        <f t="shared" si="275"/>
        <v>41784.564328703702</v>
      </c>
    </row>
    <row r="2932" spans="1:20" ht="43.75" x14ac:dyDescent="0.4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270"/>
        <v>1.0092000000000001</v>
      </c>
      <c r="P2932" s="8">
        <f t="shared" si="271"/>
        <v>162.7741935483871</v>
      </c>
      <c r="Q2932" s="4" t="str">
        <f t="shared" si="272"/>
        <v>Theater</v>
      </c>
      <c r="R2932" s="4" t="str">
        <f t="shared" si="273"/>
        <v>Musicals</v>
      </c>
      <c r="S2932" s="13">
        <f t="shared" si="274"/>
        <v>42101.584074074075</v>
      </c>
      <c r="T2932" s="13">
        <f t="shared" si="275"/>
        <v>42131.584074074075</v>
      </c>
    </row>
    <row r="2933" spans="1:20" ht="58.3" x14ac:dyDescent="0.4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270"/>
        <v>1.06</v>
      </c>
      <c r="P2933" s="8">
        <f t="shared" si="271"/>
        <v>88.333333333333329</v>
      </c>
      <c r="Q2933" s="4" t="str">
        <f t="shared" si="272"/>
        <v>Theater</v>
      </c>
      <c r="R2933" s="4" t="str">
        <f t="shared" si="273"/>
        <v>Musicals</v>
      </c>
      <c r="S2933" s="13">
        <f t="shared" si="274"/>
        <v>41872.291238425925</v>
      </c>
      <c r="T2933" s="13">
        <f t="shared" si="275"/>
        <v>41897.255555555559</v>
      </c>
    </row>
    <row r="2934" spans="1:20" ht="43.75" x14ac:dyDescent="0.4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270"/>
        <v>1.0509677419354839</v>
      </c>
      <c r="P2934" s="8">
        <f t="shared" si="271"/>
        <v>85.736842105263165</v>
      </c>
      <c r="Q2934" s="4" t="str">
        <f t="shared" si="272"/>
        <v>Theater</v>
      </c>
      <c r="R2934" s="4" t="str">
        <f t="shared" si="273"/>
        <v>Musicals</v>
      </c>
      <c r="S2934" s="13">
        <f t="shared" si="274"/>
        <v>42025.164780092593</v>
      </c>
      <c r="T2934" s="13">
        <f t="shared" si="275"/>
        <v>42056.458333333328</v>
      </c>
    </row>
    <row r="2935" spans="1:20" ht="43.75" x14ac:dyDescent="0.4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270"/>
        <v>1.0276000000000001</v>
      </c>
      <c r="P2935" s="8">
        <f t="shared" si="271"/>
        <v>47.574074074074076</v>
      </c>
      <c r="Q2935" s="4" t="str">
        <f t="shared" si="272"/>
        <v>Theater</v>
      </c>
      <c r="R2935" s="4" t="str">
        <f t="shared" si="273"/>
        <v>Musicals</v>
      </c>
      <c r="S2935" s="13">
        <f t="shared" si="274"/>
        <v>42495.956631944442</v>
      </c>
      <c r="T2935" s="13">
        <f t="shared" si="275"/>
        <v>42525.956631944442</v>
      </c>
    </row>
    <row r="2936" spans="1:20" ht="43.75" x14ac:dyDescent="0.4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270"/>
        <v>1.08</v>
      </c>
      <c r="P2936" s="8">
        <f t="shared" si="271"/>
        <v>72.972972972972968</v>
      </c>
      <c r="Q2936" s="4" t="str">
        <f t="shared" si="272"/>
        <v>Theater</v>
      </c>
      <c r="R2936" s="4" t="str">
        <f t="shared" si="273"/>
        <v>Musicals</v>
      </c>
      <c r="S2936" s="13">
        <f t="shared" si="274"/>
        <v>41775.636157407411</v>
      </c>
      <c r="T2936" s="13">
        <f t="shared" si="275"/>
        <v>41805.636157407411</v>
      </c>
    </row>
    <row r="2937" spans="1:20" ht="43.75" x14ac:dyDescent="0.4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270"/>
        <v>1.0088571428571429</v>
      </c>
      <c r="P2937" s="8">
        <f t="shared" si="271"/>
        <v>90.538461538461533</v>
      </c>
      <c r="Q2937" s="4" t="str">
        <f t="shared" si="272"/>
        <v>Theater</v>
      </c>
      <c r="R2937" s="4" t="str">
        <f t="shared" si="273"/>
        <v>Musicals</v>
      </c>
      <c r="S2937" s="13">
        <f t="shared" si="274"/>
        <v>42553.583425925928</v>
      </c>
      <c r="T2937" s="13">
        <f t="shared" si="275"/>
        <v>42611.708333333328</v>
      </c>
    </row>
    <row r="2938" spans="1:20" ht="43.75" x14ac:dyDescent="0.4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270"/>
        <v>1.28</v>
      </c>
      <c r="P2938" s="8">
        <f t="shared" si="271"/>
        <v>37.647058823529413</v>
      </c>
      <c r="Q2938" s="4" t="str">
        <f t="shared" si="272"/>
        <v>Theater</v>
      </c>
      <c r="R2938" s="4" t="str">
        <f t="shared" si="273"/>
        <v>Musicals</v>
      </c>
      <c r="S2938" s="13">
        <f t="shared" si="274"/>
        <v>41912.650729166664</v>
      </c>
      <c r="T2938" s="13">
        <f t="shared" si="275"/>
        <v>41925.207638888889</v>
      </c>
    </row>
    <row r="2939" spans="1:20" ht="29.15" x14ac:dyDescent="0.4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270"/>
        <v>1.3333333333333333</v>
      </c>
      <c r="P2939" s="8">
        <f t="shared" si="271"/>
        <v>36.363636363636367</v>
      </c>
      <c r="Q2939" s="4" t="str">
        <f t="shared" si="272"/>
        <v>Theater</v>
      </c>
      <c r="R2939" s="4" t="str">
        <f t="shared" si="273"/>
        <v>Musicals</v>
      </c>
      <c r="S2939" s="13">
        <f t="shared" si="274"/>
        <v>41803.457326388889</v>
      </c>
      <c r="T2939" s="13">
        <f t="shared" si="275"/>
        <v>41833.457326388889</v>
      </c>
    </row>
    <row r="2940" spans="1:20" ht="43.75" x14ac:dyDescent="0.4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270"/>
        <v>1.0137499999999999</v>
      </c>
      <c r="P2940" s="8">
        <f t="shared" si="271"/>
        <v>126.71875</v>
      </c>
      <c r="Q2940" s="4" t="str">
        <f t="shared" si="272"/>
        <v>Theater</v>
      </c>
      <c r="R2940" s="4" t="str">
        <f t="shared" si="273"/>
        <v>Musicals</v>
      </c>
      <c r="S2940" s="13">
        <f t="shared" si="274"/>
        <v>42004.703865740739</v>
      </c>
      <c r="T2940" s="13">
        <f t="shared" si="275"/>
        <v>42034.703865740739</v>
      </c>
    </row>
    <row r="2941" spans="1:20" ht="43.75" x14ac:dyDescent="0.4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270"/>
        <v>1.0287500000000001</v>
      </c>
      <c r="P2941" s="8">
        <f t="shared" si="271"/>
        <v>329.2</v>
      </c>
      <c r="Q2941" s="4" t="str">
        <f t="shared" si="272"/>
        <v>Theater</v>
      </c>
      <c r="R2941" s="4" t="str">
        <f t="shared" si="273"/>
        <v>Musicals</v>
      </c>
      <c r="S2941" s="13">
        <f t="shared" si="274"/>
        <v>41845.809166666666</v>
      </c>
      <c r="T2941" s="13">
        <f t="shared" si="275"/>
        <v>41879.041666666664</v>
      </c>
    </row>
    <row r="2942" spans="1:20" ht="43.75" x14ac:dyDescent="0.4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270"/>
        <v>1.0724</v>
      </c>
      <c r="P2942" s="8">
        <f t="shared" si="271"/>
        <v>81.242424242424249</v>
      </c>
      <c r="Q2942" s="4" t="str">
        <f t="shared" si="272"/>
        <v>Theater</v>
      </c>
      <c r="R2942" s="4" t="str">
        <f t="shared" si="273"/>
        <v>Musicals</v>
      </c>
      <c r="S2942" s="13">
        <f t="shared" si="274"/>
        <v>41982.773356481484</v>
      </c>
      <c r="T2942" s="13">
        <f t="shared" si="275"/>
        <v>42022.773356481484</v>
      </c>
    </row>
    <row r="2943" spans="1:20" ht="43.75" x14ac:dyDescent="0.4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270"/>
        <v>4.0000000000000003E-5</v>
      </c>
      <c r="P2943" s="8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75" x14ac:dyDescent="0.4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270"/>
        <v>0.20424999999999999</v>
      </c>
      <c r="P2944" s="8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75" x14ac:dyDescent="0.4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270"/>
        <v>0</v>
      </c>
      <c r="P2945" s="8" t="str">
        <f t="shared" si="271"/>
        <v>0</v>
      </c>
      <c r="Q2945" s="4" t="str">
        <f t="shared" si="272"/>
        <v>Theater</v>
      </c>
      <c r="R2945" s="4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75" x14ac:dyDescent="0.4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si="270"/>
        <v>0.01</v>
      </c>
      <c r="P2946" s="8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8.3" x14ac:dyDescent="0.4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ref="O2947:O3010" si="276">E2947/D2947</f>
        <v>0</v>
      </c>
      <c r="P2947" s="8" t="str">
        <f t="shared" ref="P2947:P3010" si="277">IF(E2947=0,"0",E2947/L2947)</f>
        <v>0</v>
      </c>
      <c r="Q2947" s="4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4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75" x14ac:dyDescent="0.4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276"/>
        <v>1E-3</v>
      </c>
      <c r="P2948" s="8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8.3" x14ac:dyDescent="0.4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276"/>
        <v>4.2880000000000001E-2</v>
      </c>
      <c r="P2949" s="8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8.3" x14ac:dyDescent="0.4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276"/>
        <v>4.8000000000000001E-5</v>
      </c>
      <c r="P2950" s="8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75" x14ac:dyDescent="0.4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276"/>
        <v>2.5000000000000001E-2</v>
      </c>
      <c r="P2951" s="8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75" x14ac:dyDescent="0.4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276"/>
        <v>0</v>
      </c>
      <c r="P2952" s="8" t="str">
        <f t="shared" si="277"/>
        <v>0</v>
      </c>
      <c r="Q2952" s="4" t="str">
        <f t="shared" si="278"/>
        <v>Theater</v>
      </c>
      <c r="R2952" s="4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8.3" x14ac:dyDescent="0.4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276"/>
        <v>2.1919999999999999E-2</v>
      </c>
      <c r="P2953" s="8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75" x14ac:dyDescent="0.4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276"/>
        <v>8.0250000000000002E-2</v>
      </c>
      <c r="P2954" s="8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75" x14ac:dyDescent="0.4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276"/>
        <v>1.5125E-3</v>
      </c>
      <c r="P2955" s="8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75" x14ac:dyDescent="0.4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276"/>
        <v>0</v>
      </c>
      <c r="P2956" s="8" t="str">
        <f t="shared" si="277"/>
        <v>0</v>
      </c>
      <c r="Q2956" s="4" t="str">
        <f t="shared" si="278"/>
        <v>Theater</v>
      </c>
      <c r="R2956" s="4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9.15" x14ac:dyDescent="0.4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276"/>
        <v>0.59583333333333333</v>
      </c>
      <c r="P2957" s="8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75" x14ac:dyDescent="0.4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276"/>
        <v>0.16734177215189874</v>
      </c>
      <c r="P2958" s="8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75" x14ac:dyDescent="0.4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276"/>
        <v>1.8666666666666668E-2</v>
      </c>
      <c r="P2959" s="8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75" x14ac:dyDescent="0.4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276"/>
        <v>0</v>
      </c>
      <c r="P2960" s="8" t="str">
        <f t="shared" si="277"/>
        <v>0</v>
      </c>
      <c r="Q2960" s="4" t="str">
        <f t="shared" si="278"/>
        <v>Theater</v>
      </c>
      <c r="R2960" s="4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75" x14ac:dyDescent="0.4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276"/>
        <v>0</v>
      </c>
      <c r="P2961" s="8" t="str">
        <f t="shared" si="277"/>
        <v>0</v>
      </c>
      <c r="Q2961" s="4" t="str">
        <f t="shared" si="278"/>
        <v>Theater</v>
      </c>
      <c r="R2961" s="4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75" x14ac:dyDescent="0.4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276"/>
        <v>0</v>
      </c>
      <c r="P2962" s="8" t="str">
        <f t="shared" si="277"/>
        <v>0</v>
      </c>
      <c r="Q2962" s="4" t="str">
        <f t="shared" si="278"/>
        <v>Theater</v>
      </c>
      <c r="R2962" s="4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75" x14ac:dyDescent="0.4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276"/>
        <v>1.0962000000000001</v>
      </c>
      <c r="P2963" s="8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75" x14ac:dyDescent="0.4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276"/>
        <v>1.218</v>
      </c>
      <c r="P2964" s="8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8.3" x14ac:dyDescent="0.4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276"/>
        <v>1.0685</v>
      </c>
      <c r="P2965" s="8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75" x14ac:dyDescent="0.4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276"/>
        <v>1.0071379999999999</v>
      </c>
      <c r="P2966" s="8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8.3" x14ac:dyDescent="0.4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276"/>
        <v>1.0900000000000001</v>
      </c>
      <c r="P2967" s="8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75" x14ac:dyDescent="0.4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276"/>
        <v>1.1363000000000001</v>
      </c>
      <c r="P2968" s="8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75" x14ac:dyDescent="0.4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276"/>
        <v>1.1392</v>
      </c>
      <c r="P2969" s="8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9.15" x14ac:dyDescent="0.4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276"/>
        <v>1.06</v>
      </c>
      <c r="P2970" s="8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75" x14ac:dyDescent="0.4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276"/>
        <v>1.625</v>
      </c>
      <c r="P2971" s="8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75" x14ac:dyDescent="0.4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276"/>
        <v>1.06</v>
      </c>
      <c r="P2972" s="8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75" x14ac:dyDescent="0.4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276"/>
        <v>1.0015624999999999</v>
      </c>
      <c r="P2973" s="8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9.15" x14ac:dyDescent="0.4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276"/>
        <v>1.0535000000000001</v>
      </c>
      <c r="P2974" s="8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75" x14ac:dyDescent="0.4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276"/>
        <v>1.748</v>
      </c>
      <c r="P2975" s="8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8.3" x14ac:dyDescent="0.4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276"/>
        <v>1.02</v>
      </c>
      <c r="P2976" s="8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75" x14ac:dyDescent="0.4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276"/>
        <v>1.00125</v>
      </c>
      <c r="P2977" s="8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75" x14ac:dyDescent="0.4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276"/>
        <v>1.7142857142857142</v>
      </c>
      <c r="P2978" s="8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8.3" x14ac:dyDescent="0.4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276"/>
        <v>1.1356666666666666</v>
      </c>
      <c r="P2979" s="8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8.3" x14ac:dyDescent="0.4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276"/>
        <v>1.2946666666666666</v>
      </c>
      <c r="P2980" s="8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75" x14ac:dyDescent="0.4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276"/>
        <v>1.014</v>
      </c>
      <c r="P2981" s="8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75" x14ac:dyDescent="0.4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276"/>
        <v>1.0916666666666666</v>
      </c>
      <c r="P2982" s="8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8.3" x14ac:dyDescent="0.4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276"/>
        <v>1.28925</v>
      </c>
      <c r="P2983" s="8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3.75" x14ac:dyDescent="0.4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276"/>
        <v>1.0206</v>
      </c>
      <c r="P2984" s="8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75" x14ac:dyDescent="0.4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276"/>
        <v>1.465395775862069</v>
      </c>
      <c r="P2985" s="8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8.3" x14ac:dyDescent="0.4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276"/>
        <v>1.00352</v>
      </c>
      <c r="P2986" s="8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8.3" x14ac:dyDescent="0.4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276"/>
        <v>1.2164999999999999</v>
      </c>
      <c r="P2987" s="8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75" x14ac:dyDescent="0.4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276"/>
        <v>1.0549999999999999</v>
      </c>
      <c r="P2988" s="8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8.3" x14ac:dyDescent="0.4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276"/>
        <v>1.1040080000000001</v>
      </c>
      <c r="P2989" s="8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75" x14ac:dyDescent="0.4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276"/>
        <v>1</v>
      </c>
      <c r="P2990" s="8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4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276"/>
        <v>1.76535</v>
      </c>
      <c r="P2991" s="8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75" x14ac:dyDescent="0.4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276"/>
        <v>1</v>
      </c>
      <c r="P2992" s="8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75" x14ac:dyDescent="0.4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276"/>
        <v>1.0329411764705883</v>
      </c>
      <c r="P2993" s="8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75" x14ac:dyDescent="0.4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276"/>
        <v>1.0449999999999999</v>
      </c>
      <c r="P2994" s="8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4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276"/>
        <v>1.0029999999999999</v>
      </c>
      <c r="P2995" s="8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75" x14ac:dyDescent="0.4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276"/>
        <v>4.577466666666667</v>
      </c>
      <c r="P2996" s="8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75" x14ac:dyDescent="0.4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276"/>
        <v>1.0496000000000001</v>
      </c>
      <c r="P2997" s="8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9.15" x14ac:dyDescent="0.4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276"/>
        <v>1.7194285714285715</v>
      </c>
      <c r="P2998" s="8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75" x14ac:dyDescent="0.4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276"/>
        <v>1.0373000000000001</v>
      </c>
      <c r="P2999" s="8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75" x14ac:dyDescent="0.4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276"/>
        <v>1.0302899999999999</v>
      </c>
      <c r="P3000" s="8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75" x14ac:dyDescent="0.4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276"/>
        <v>1.1888888888888889</v>
      </c>
      <c r="P3001" s="8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75" x14ac:dyDescent="0.4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276"/>
        <v>1</v>
      </c>
      <c r="P3002" s="8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75" x14ac:dyDescent="0.4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276"/>
        <v>3.1869988910451896</v>
      </c>
      <c r="P3003" s="8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9.15" x14ac:dyDescent="0.4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276"/>
        <v>1.0850614285714286</v>
      </c>
      <c r="P3004" s="8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75" x14ac:dyDescent="0.4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276"/>
        <v>1.0116666666666667</v>
      </c>
      <c r="P3005" s="8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8.3" x14ac:dyDescent="0.4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276"/>
        <v>1.12815</v>
      </c>
      <c r="P3006" s="8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58.3" x14ac:dyDescent="0.4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276"/>
        <v>1.2049622641509434</v>
      </c>
      <c r="P3007" s="8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9.15" x14ac:dyDescent="0.4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276"/>
        <v>1.0774999999999999</v>
      </c>
      <c r="P3008" s="8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9.15" x14ac:dyDescent="0.4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276"/>
        <v>1.8</v>
      </c>
      <c r="P3009" s="8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75" x14ac:dyDescent="0.4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si="276"/>
        <v>1.0116666666666667</v>
      </c>
      <c r="P3010" s="8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75" x14ac:dyDescent="0.4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ref="O3011:O3074" si="282">E3011/D3011</f>
        <v>1.19756</v>
      </c>
      <c r="P3011" s="8">
        <f t="shared" ref="P3011:P3074" si="283">IF(E3011=0,"0",E3011/L3011)</f>
        <v>233.8984375</v>
      </c>
      <c r="Q3011" s="4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4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75" x14ac:dyDescent="0.4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282"/>
        <v>1.58</v>
      </c>
      <c r="P3012" s="8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75" x14ac:dyDescent="0.4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282"/>
        <v>1.2366666666666666</v>
      </c>
      <c r="P3013" s="8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75" x14ac:dyDescent="0.4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282"/>
        <v>1.1712499999999999</v>
      </c>
      <c r="P3014" s="8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75" x14ac:dyDescent="0.4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282"/>
        <v>1.5696000000000001</v>
      </c>
      <c r="P3015" s="8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75" x14ac:dyDescent="0.4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282"/>
        <v>1.13104</v>
      </c>
      <c r="P3016" s="8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75" x14ac:dyDescent="0.4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282"/>
        <v>1.0317647058823529</v>
      </c>
      <c r="P3017" s="8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8.3" x14ac:dyDescent="0.4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282"/>
        <v>1.0261176470588236</v>
      </c>
      <c r="P3018" s="8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75" x14ac:dyDescent="0.4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282"/>
        <v>1.0584090909090909</v>
      </c>
      <c r="P3019" s="8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75" x14ac:dyDescent="0.4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282"/>
        <v>1.0071428571428571</v>
      </c>
      <c r="P3020" s="8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75" x14ac:dyDescent="0.4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282"/>
        <v>1.2123333333333333</v>
      </c>
      <c r="P3021" s="8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75" x14ac:dyDescent="0.4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282"/>
        <v>1.0057142857142858</v>
      </c>
      <c r="P3022" s="8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75" x14ac:dyDescent="0.4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282"/>
        <v>1.1602222222222223</v>
      </c>
      <c r="P3023" s="8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75" x14ac:dyDescent="0.4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282"/>
        <v>1.0087999999999999</v>
      </c>
      <c r="P3024" s="8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8.3" x14ac:dyDescent="0.4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282"/>
        <v>1.03</v>
      </c>
      <c r="P3025" s="8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75" x14ac:dyDescent="0.4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282"/>
        <v>2.4641999999999999</v>
      </c>
      <c r="P3026" s="8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75" x14ac:dyDescent="0.4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282"/>
        <v>3.0219999999999998</v>
      </c>
      <c r="P3027" s="8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8.3" x14ac:dyDescent="0.4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282"/>
        <v>1.4333333333333333</v>
      </c>
      <c r="P3028" s="8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75" x14ac:dyDescent="0.4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282"/>
        <v>1.3144</v>
      </c>
      <c r="P3029" s="8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9.15" x14ac:dyDescent="0.4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282"/>
        <v>1.6801999999999999</v>
      </c>
      <c r="P3030" s="8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75" x14ac:dyDescent="0.4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282"/>
        <v>1.0967666666666667</v>
      </c>
      <c r="P3031" s="8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75" x14ac:dyDescent="0.4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282"/>
        <v>1.0668571428571429</v>
      </c>
      <c r="P3032" s="8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.900000000000006" x14ac:dyDescent="0.4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282"/>
        <v>1</v>
      </c>
      <c r="P3033" s="8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75" x14ac:dyDescent="0.4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282"/>
        <v>1.272</v>
      </c>
      <c r="P3034" s="8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75" x14ac:dyDescent="0.4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282"/>
        <v>1.4653333333333334</v>
      </c>
      <c r="P3035" s="8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.900000000000006" x14ac:dyDescent="0.4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282"/>
        <v>1.1253599999999999</v>
      </c>
      <c r="P3036" s="8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9.15" x14ac:dyDescent="0.4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282"/>
        <v>1.0878684000000001</v>
      </c>
      <c r="P3037" s="8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75" x14ac:dyDescent="0.4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282"/>
        <v>1.26732</v>
      </c>
      <c r="P3038" s="8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8.3" x14ac:dyDescent="0.4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282"/>
        <v>2.1320000000000001</v>
      </c>
      <c r="P3039" s="8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75" x14ac:dyDescent="0.4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282"/>
        <v>1.0049999999999999</v>
      </c>
      <c r="P3040" s="8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75" x14ac:dyDescent="0.4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282"/>
        <v>1.0871389999999999</v>
      </c>
      <c r="P3041" s="8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75" x14ac:dyDescent="0.4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282"/>
        <v>1.075</v>
      </c>
      <c r="P3042" s="8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9.15" x14ac:dyDescent="0.4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282"/>
        <v>1.1048192771084338</v>
      </c>
      <c r="P3043" s="8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8.3" x14ac:dyDescent="0.4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282"/>
        <v>1.28</v>
      </c>
      <c r="P3044" s="8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75" x14ac:dyDescent="0.4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282"/>
        <v>1.1000666666666667</v>
      </c>
      <c r="P3045" s="8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75" x14ac:dyDescent="0.4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282"/>
        <v>1.0934166666666667</v>
      </c>
      <c r="P3046" s="8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58.3" x14ac:dyDescent="0.4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282"/>
        <v>1.3270650000000002</v>
      </c>
      <c r="P3047" s="8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8.3" x14ac:dyDescent="0.4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282"/>
        <v>1.9084810126582279</v>
      </c>
      <c r="P3048" s="8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75" x14ac:dyDescent="0.4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282"/>
        <v>1.49</v>
      </c>
      <c r="P3049" s="8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75" x14ac:dyDescent="0.4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282"/>
        <v>1.6639999999999999</v>
      </c>
      <c r="P3050" s="8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8.3" x14ac:dyDescent="0.4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282"/>
        <v>1.0666666666666667</v>
      </c>
      <c r="P3051" s="8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9.15" x14ac:dyDescent="0.4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282"/>
        <v>1.06</v>
      </c>
      <c r="P3052" s="8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8.3" x14ac:dyDescent="0.4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282"/>
        <v>0.23628571428571429</v>
      </c>
      <c r="P3053" s="8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75" x14ac:dyDescent="0.4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282"/>
        <v>1.5E-3</v>
      </c>
      <c r="P3054" s="8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8.3" x14ac:dyDescent="0.4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282"/>
        <v>4.0000000000000001E-3</v>
      </c>
      <c r="P3055" s="8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58.3" x14ac:dyDescent="0.4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282"/>
        <v>0</v>
      </c>
      <c r="P3056" s="8" t="str">
        <f t="shared" si="283"/>
        <v>0</v>
      </c>
      <c r="Q3056" s="4" t="str">
        <f t="shared" si="284"/>
        <v>Theater</v>
      </c>
      <c r="R3056" s="4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75" x14ac:dyDescent="0.4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282"/>
        <v>5.0000000000000002E-5</v>
      </c>
      <c r="P3057" s="8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75" x14ac:dyDescent="0.4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282"/>
        <v>0</v>
      </c>
      <c r="P3058" s="8" t="str">
        <f t="shared" si="283"/>
        <v>0</v>
      </c>
      <c r="Q3058" s="4" t="str">
        <f t="shared" si="284"/>
        <v>Theater</v>
      </c>
      <c r="R3058" s="4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75" x14ac:dyDescent="0.4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282"/>
        <v>0</v>
      </c>
      <c r="P3059" s="8" t="str">
        <f t="shared" si="283"/>
        <v>0</v>
      </c>
      <c r="Q3059" s="4" t="str">
        <f t="shared" si="284"/>
        <v>Theater</v>
      </c>
      <c r="R3059" s="4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8.3" x14ac:dyDescent="0.4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282"/>
        <v>1.6666666666666666E-4</v>
      </c>
      <c r="P3060" s="8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75" x14ac:dyDescent="0.4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282"/>
        <v>3.0066666666666665E-2</v>
      </c>
      <c r="P3061" s="8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9.15" x14ac:dyDescent="0.4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282"/>
        <v>1.5227272727272728E-3</v>
      </c>
      <c r="P3062" s="8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4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282"/>
        <v>0</v>
      </c>
      <c r="P3063" s="8" t="str">
        <f t="shared" si="283"/>
        <v>0</v>
      </c>
      <c r="Q3063" s="4" t="str">
        <f t="shared" si="284"/>
        <v>Theater</v>
      </c>
      <c r="R3063" s="4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75" x14ac:dyDescent="0.4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282"/>
        <v>0.66839999999999999</v>
      </c>
      <c r="P3064" s="8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75" x14ac:dyDescent="0.4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282"/>
        <v>0.19566666666666666</v>
      </c>
      <c r="P3065" s="8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9.15" x14ac:dyDescent="0.4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282"/>
        <v>0.11294666666666667</v>
      </c>
      <c r="P3066" s="8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75" x14ac:dyDescent="0.4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282"/>
        <v>4.0000000000000002E-4</v>
      </c>
      <c r="P3067" s="8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75" x14ac:dyDescent="0.4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282"/>
        <v>0.11985714285714286</v>
      </c>
      <c r="P3068" s="8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75" x14ac:dyDescent="0.4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282"/>
        <v>2.5000000000000001E-2</v>
      </c>
      <c r="P3069" s="8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75" x14ac:dyDescent="0.4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282"/>
        <v>6.9999999999999999E-4</v>
      </c>
      <c r="P3070" s="8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75" x14ac:dyDescent="0.4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282"/>
        <v>0.14099999999999999</v>
      </c>
      <c r="P3071" s="8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75" x14ac:dyDescent="0.4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282"/>
        <v>3.3399999999999999E-2</v>
      </c>
      <c r="P3072" s="8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75" x14ac:dyDescent="0.4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282"/>
        <v>0.59775</v>
      </c>
      <c r="P3073" s="8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58.3" x14ac:dyDescent="0.4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si="282"/>
        <v>1.6666666666666666E-4</v>
      </c>
      <c r="P3074" s="8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75" x14ac:dyDescent="0.4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ref="O3075:O3138" si="288">E3075/D3075</f>
        <v>2.3035714285714285E-4</v>
      </c>
      <c r="P3075" s="8">
        <f t="shared" ref="P3075:P3138" si="289">IF(E3075=0,"0",E3075/L3075)</f>
        <v>92.142857142857139</v>
      </c>
      <c r="Q3075" s="4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4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8.3" x14ac:dyDescent="0.4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288"/>
        <v>8.8000000000000003E-4</v>
      </c>
      <c r="P3076" s="8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75" x14ac:dyDescent="0.4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288"/>
        <v>8.6400000000000005E-2</v>
      </c>
      <c r="P3077" s="8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9.15" x14ac:dyDescent="0.4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288"/>
        <v>0.15060000000000001</v>
      </c>
      <c r="P3078" s="8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75" x14ac:dyDescent="0.4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288"/>
        <v>4.7727272727272731E-3</v>
      </c>
      <c r="P3079" s="8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75" x14ac:dyDescent="0.4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288"/>
        <v>1.1833333333333333E-3</v>
      </c>
      <c r="P3080" s="8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75" x14ac:dyDescent="0.4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288"/>
        <v>8.4173998587352451E-3</v>
      </c>
      <c r="P3081" s="8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75" x14ac:dyDescent="0.4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288"/>
        <v>1.8799999999999999E-4</v>
      </c>
      <c r="P3082" s="8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75" x14ac:dyDescent="0.4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288"/>
        <v>2.1029999999999998E-3</v>
      </c>
      <c r="P3083" s="8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75" x14ac:dyDescent="0.4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288"/>
        <v>0</v>
      </c>
      <c r="P3084" s="8" t="str">
        <f t="shared" si="289"/>
        <v>0</v>
      </c>
      <c r="Q3084" s="4" t="str">
        <f t="shared" si="290"/>
        <v>Theater</v>
      </c>
      <c r="R3084" s="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8.3" x14ac:dyDescent="0.4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288"/>
        <v>2.8E-3</v>
      </c>
      <c r="P3085" s="8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8.3" x14ac:dyDescent="0.4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288"/>
        <v>0.11579206701157921</v>
      </c>
      <c r="P3086" s="8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75" x14ac:dyDescent="0.4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288"/>
        <v>2.4400000000000002E-2</v>
      </c>
      <c r="P3087" s="8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58.3" x14ac:dyDescent="0.4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288"/>
        <v>2.5000000000000001E-3</v>
      </c>
      <c r="P3088" s="8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75" x14ac:dyDescent="0.4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288"/>
        <v>6.2500000000000003E-3</v>
      </c>
      <c r="P3089" s="8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75" x14ac:dyDescent="0.4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288"/>
        <v>1.9384615384615384E-3</v>
      </c>
      <c r="P3090" s="8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75" x14ac:dyDescent="0.4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288"/>
        <v>0.23416000000000001</v>
      </c>
      <c r="P3091" s="8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75" x14ac:dyDescent="0.4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288"/>
        <v>5.080888888888889E-2</v>
      </c>
      <c r="P3092" s="8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8.3" x14ac:dyDescent="0.4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288"/>
        <v>0.15920000000000001</v>
      </c>
      <c r="P3093" s="8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75" x14ac:dyDescent="0.4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288"/>
        <v>1.1831900000000001E-2</v>
      </c>
      <c r="P3094" s="8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8.3" x14ac:dyDescent="0.4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288"/>
        <v>0.22750000000000001</v>
      </c>
      <c r="P3095" s="8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75" x14ac:dyDescent="0.4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288"/>
        <v>2.5000000000000001E-4</v>
      </c>
      <c r="P3096" s="8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75" x14ac:dyDescent="0.4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288"/>
        <v>3.351206434316354E-3</v>
      </c>
      <c r="P3097" s="8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75" x14ac:dyDescent="0.4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288"/>
        <v>3.9750000000000001E-2</v>
      </c>
      <c r="P3098" s="8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75" x14ac:dyDescent="0.4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288"/>
        <v>0.17150000000000001</v>
      </c>
      <c r="P3099" s="8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58.3" x14ac:dyDescent="0.4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288"/>
        <v>3.608004104669061E-2</v>
      </c>
      <c r="P3100" s="8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75" x14ac:dyDescent="0.4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288"/>
        <v>0.13900000000000001</v>
      </c>
      <c r="P3101" s="8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75" x14ac:dyDescent="0.4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288"/>
        <v>0.15225</v>
      </c>
      <c r="P3102" s="8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8.3" x14ac:dyDescent="0.4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288"/>
        <v>0.12</v>
      </c>
      <c r="P3103" s="8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8.3" x14ac:dyDescent="0.4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288"/>
        <v>0.391125</v>
      </c>
      <c r="P3104" s="8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9.15" x14ac:dyDescent="0.4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288"/>
        <v>2.6829268292682929E-3</v>
      </c>
      <c r="P3105" s="8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75" x14ac:dyDescent="0.4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288"/>
        <v>0.29625000000000001</v>
      </c>
      <c r="P3106" s="8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75" x14ac:dyDescent="0.4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288"/>
        <v>0.4236099230111206</v>
      </c>
      <c r="P3107" s="8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8.3" x14ac:dyDescent="0.4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288"/>
        <v>4.1000000000000002E-2</v>
      </c>
      <c r="P3108" s="8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75" x14ac:dyDescent="0.4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288"/>
        <v>0.197625</v>
      </c>
      <c r="P3109" s="8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4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288"/>
        <v>5.1999999999999995E-4</v>
      </c>
      <c r="P3110" s="8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75" x14ac:dyDescent="0.4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288"/>
        <v>0.25030188679245285</v>
      </c>
      <c r="P3111" s="8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75" x14ac:dyDescent="0.4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288"/>
        <v>4.0000000000000002E-4</v>
      </c>
      <c r="P3112" s="8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75" x14ac:dyDescent="0.4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288"/>
        <v>0.26640000000000003</v>
      </c>
      <c r="P3113" s="8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75" x14ac:dyDescent="0.4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288"/>
        <v>4.7363636363636365E-2</v>
      </c>
      <c r="P3114" s="8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75" x14ac:dyDescent="0.4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288"/>
        <v>4.2435339894712751E-2</v>
      </c>
      <c r="P3115" s="8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75" x14ac:dyDescent="0.4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288"/>
        <v>0</v>
      </c>
      <c r="P3116" s="8" t="str">
        <f t="shared" si="289"/>
        <v>0</v>
      </c>
      <c r="Q3116" s="4" t="str">
        <f t="shared" si="290"/>
        <v>Theater</v>
      </c>
      <c r="R3116" s="4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75" x14ac:dyDescent="0.4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288"/>
        <v>0.03</v>
      </c>
      <c r="P3117" s="8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75" x14ac:dyDescent="0.4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288"/>
        <v>0.57333333333333336</v>
      </c>
      <c r="P3118" s="8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75" x14ac:dyDescent="0.4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288"/>
        <v>1E-3</v>
      </c>
      <c r="P3119" s="8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9.15" x14ac:dyDescent="0.4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288"/>
        <v>3.0999999999999999E-3</v>
      </c>
      <c r="P3120" s="8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8.3" x14ac:dyDescent="0.4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288"/>
        <v>5.0000000000000001E-4</v>
      </c>
      <c r="P3121" s="8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75" x14ac:dyDescent="0.4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288"/>
        <v>9.8461538461538464E-5</v>
      </c>
      <c r="P3122" s="8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9.15" x14ac:dyDescent="0.4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288"/>
        <v>6.6666666666666671E-3</v>
      </c>
      <c r="P3123" s="8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4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288"/>
        <v>0.58291457286432158</v>
      </c>
      <c r="P3124" s="8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75" x14ac:dyDescent="0.4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288"/>
        <v>0.68153600000000003</v>
      </c>
      <c r="P3125" s="8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75" x14ac:dyDescent="0.4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288"/>
        <v>3.2499999999999997E-5</v>
      </c>
      <c r="P3126" s="8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4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288"/>
        <v>0</v>
      </c>
      <c r="P3127" s="8" t="str">
        <f t="shared" si="289"/>
        <v>0</v>
      </c>
      <c r="Q3127" s="4" t="str">
        <f t="shared" si="290"/>
        <v>Theater</v>
      </c>
      <c r="R3127" s="4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.900000000000006" x14ac:dyDescent="0.4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288"/>
        <v>4.1599999999999998E-2</v>
      </c>
      <c r="P3128" s="8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75" x14ac:dyDescent="0.4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288"/>
        <v>0</v>
      </c>
      <c r="P3129" s="8" t="str">
        <f t="shared" si="289"/>
        <v>0</v>
      </c>
      <c r="Q3129" s="4" t="str">
        <f t="shared" si="290"/>
        <v>Theater</v>
      </c>
      <c r="R3129" s="4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75" x14ac:dyDescent="0.4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288"/>
        <v>1.0860666666666667</v>
      </c>
      <c r="P3130" s="8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75" x14ac:dyDescent="0.4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288"/>
        <v>8.0000000000000002E-3</v>
      </c>
      <c r="P3131" s="8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75" x14ac:dyDescent="0.4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288"/>
        <v>3.7499999999999999E-2</v>
      </c>
      <c r="P3132" s="8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9.15" x14ac:dyDescent="0.4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288"/>
        <v>0.15731707317073171</v>
      </c>
      <c r="P3133" s="8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9.15" x14ac:dyDescent="0.4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288"/>
        <v>3.3333333333333332E-4</v>
      </c>
      <c r="P3134" s="8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75" x14ac:dyDescent="0.4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288"/>
        <v>1.08</v>
      </c>
      <c r="P3135" s="8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75" x14ac:dyDescent="0.4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288"/>
        <v>0.22500000000000001</v>
      </c>
      <c r="P3136" s="8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75" x14ac:dyDescent="0.4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288"/>
        <v>0.20849420849420849</v>
      </c>
      <c r="P3137" s="8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75" x14ac:dyDescent="0.4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si="288"/>
        <v>1.278</v>
      </c>
      <c r="P3138" s="8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9.15" x14ac:dyDescent="0.4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ref="O3139:O3202" si="294">E3139/D3139</f>
        <v>3.3333333333333333E-2</v>
      </c>
      <c r="P3139" s="8">
        <f t="shared" ref="P3139:P3202" si="295">IF(E3139=0,"0",E3139/L3139)</f>
        <v>50</v>
      </c>
      <c r="Q3139" s="4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4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8.3" x14ac:dyDescent="0.4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294"/>
        <v>0</v>
      </c>
      <c r="P3140" s="8" t="str">
        <f t="shared" si="295"/>
        <v>0</v>
      </c>
      <c r="Q3140" s="4" t="str">
        <f t="shared" si="296"/>
        <v>Theater</v>
      </c>
      <c r="R3140" s="4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75" x14ac:dyDescent="0.4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294"/>
        <v>5.3999999999999999E-2</v>
      </c>
      <c r="P3141" s="8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8.3" x14ac:dyDescent="0.4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294"/>
        <v>9.5999999999999992E-3</v>
      </c>
      <c r="P3142" s="8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8.3" x14ac:dyDescent="0.4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294"/>
        <v>0.51600000000000001</v>
      </c>
      <c r="P3143" s="8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75" x14ac:dyDescent="0.4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294"/>
        <v>1.6363636363636365E-2</v>
      </c>
      <c r="P3144" s="8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8.3" x14ac:dyDescent="0.4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294"/>
        <v>0</v>
      </c>
      <c r="P3145" s="8" t="str">
        <f t="shared" si="295"/>
        <v>0</v>
      </c>
      <c r="Q3145" s="4" t="str">
        <f t="shared" si="296"/>
        <v>Theater</v>
      </c>
      <c r="R3145" s="4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8.3" x14ac:dyDescent="0.4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294"/>
        <v>0.754</v>
      </c>
      <c r="P3146" s="8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75" x14ac:dyDescent="0.4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294"/>
        <v>0</v>
      </c>
      <c r="P3147" s="8" t="str">
        <f t="shared" si="295"/>
        <v>0</v>
      </c>
      <c r="Q3147" s="4" t="str">
        <f t="shared" si="296"/>
        <v>Theater</v>
      </c>
      <c r="R3147" s="4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75" x14ac:dyDescent="0.4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294"/>
        <v>0.105</v>
      </c>
      <c r="P3148" s="8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75" x14ac:dyDescent="0.4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294"/>
        <v>1.1752499999999999</v>
      </c>
      <c r="P3149" s="8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9.15" x14ac:dyDescent="0.4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294"/>
        <v>1.3116666666666668</v>
      </c>
      <c r="P3150" s="8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75" x14ac:dyDescent="0.4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294"/>
        <v>1.04</v>
      </c>
      <c r="P3151" s="8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8.3" x14ac:dyDescent="0.4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294"/>
        <v>1.01</v>
      </c>
      <c r="P3152" s="8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75" x14ac:dyDescent="0.4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294"/>
        <v>1.004</v>
      </c>
      <c r="P3153" s="8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75" x14ac:dyDescent="0.4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294"/>
        <v>1.0595454545454546</v>
      </c>
      <c r="P3154" s="8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75" x14ac:dyDescent="0.4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294"/>
        <v>3.3558333333333334</v>
      </c>
      <c r="P3155" s="8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75" x14ac:dyDescent="0.4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294"/>
        <v>1.1292857142857142</v>
      </c>
      <c r="P3156" s="8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75" x14ac:dyDescent="0.4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294"/>
        <v>1.885046</v>
      </c>
      <c r="P3157" s="8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75" x14ac:dyDescent="0.4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294"/>
        <v>1.0181818181818181</v>
      </c>
      <c r="P3158" s="8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9.15" x14ac:dyDescent="0.4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294"/>
        <v>1.01</v>
      </c>
      <c r="P3159" s="8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9.15" x14ac:dyDescent="0.4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294"/>
        <v>1.1399999999999999</v>
      </c>
      <c r="P3160" s="8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75" x14ac:dyDescent="0.4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294"/>
        <v>1.3348133333333334</v>
      </c>
      <c r="P3161" s="8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75" x14ac:dyDescent="0.4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294"/>
        <v>1.0153333333333334</v>
      </c>
      <c r="P3162" s="8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8.3" x14ac:dyDescent="0.4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294"/>
        <v>1.0509999999999999</v>
      </c>
      <c r="P3163" s="8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75" x14ac:dyDescent="0.4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294"/>
        <v>1.2715000000000001</v>
      </c>
      <c r="P3164" s="8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75" x14ac:dyDescent="0.4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294"/>
        <v>1.1115384615384616</v>
      </c>
      <c r="P3165" s="8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8.3" x14ac:dyDescent="0.4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294"/>
        <v>1.0676000000000001</v>
      </c>
      <c r="P3166" s="8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8.3" x14ac:dyDescent="0.4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294"/>
        <v>1.6266666666666667</v>
      </c>
      <c r="P3167" s="8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75" x14ac:dyDescent="0.4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294"/>
        <v>1.6022808571428573</v>
      </c>
      <c r="P3168" s="8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9.15" x14ac:dyDescent="0.4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294"/>
        <v>1.1616666666666666</v>
      </c>
      <c r="P3169" s="8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75" x14ac:dyDescent="0.4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294"/>
        <v>1.242</v>
      </c>
      <c r="P3170" s="8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9.15" x14ac:dyDescent="0.4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294"/>
        <v>1.030125</v>
      </c>
      <c r="P3171" s="8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75" x14ac:dyDescent="0.4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294"/>
        <v>1.1225000000000001</v>
      </c>
      <c r="P3172" s="8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8.3" x14ac:dyDescent="0.4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294"/>
        <v>1.0881428571428571</v>
      </c>
      <c r="P3173" s="8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75" x14ac:dyDescent="0.4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294"/>
        <v>1.1499999999999999</v>
      </c>
      <c r="P3174" s="8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75" x14ac:dyDescent="0.4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294"/>
        <v>1.03</v>
      </c>
      <c r="P3175" s="8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8.3" x14ac:dyDescent="0.4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294"/>
        <v>1.0113333333333334</v>
      </c>
      <c r="P3176" s="8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8.3" x14ac:dyDescent="0.4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294"/>
        <v>1.0955999999999999</v>
      </c>
      <c r="P3177" s="8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8.3" x14ac:dyDescent="0.4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294"/>
        <v>1.148421052631579</v>
      </c>
      <c r="P3178" s="8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75" x14ac:dyDescent="0.4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294"/>
        <v>1.1739999999999999</v>
      </c>
      <c r="P3179" s="8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8.3" x14ac:dyDescent="0.4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294"/>
        <v>1.7173333333333334</v>
      </c>
      <c r="P3180" s="8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75" x14ac:dyDescent="0.4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294"/>
        <v>1.1416238095238094</v>
      </c>
      <c r="P3181" s="8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75" x14ac:dyDescent="0.4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294"/>
        <v>1.1975</v>
      </c>
      <c r="P3182" s="8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75" x14ac:dyDescent="0.4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294"/>
        <v>1.0900000000000001</v>
      </c>
      <c r="P3183" s="8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8.3" x14ac:dyDescent="0.4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294"/>
        <v>1.0088571428571429</v>
      </c>
      <c r="P3184" s="8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75" x14ac:dyDescent="0.4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294"/>
        <v>1.0900000000000001</v>
      </c>
      <c r="P3185" s="8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75" x14ac:dyDescent="0.4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294"/>
        <v>1.0720930232558139</v>
      </c>
      <c r="P3186" s="8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75" x14ac:dyDescent="0.4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294"/>
        <v>1</v>
      </c>
      <c r="P3187" s="8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75" x14ac:dyDescent="0.4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294"/>
        <v>1.0218750000000001</v>
      </c>
      <c r="P3188" s="8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8.3" x14ac:dyDescent="0.4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294"/>
        <v>1.1629333333333334</v>
      </c>
      <c r="P3189" s="8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75" x14ac:dyDescent="0.4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294"/>
        <v>0.65</v>
      </c>
      <c r="P3190" s="8">
        <f t="shared" si="295"/>
        <v>14.444444444444445</v>
      </c>
      <c r="Q3190" s="4" t="str">
        <f t="shared" si="296"/>
        <v>Theater</v>
      </c>
      <c r="R3190" s="4" t="str">
        <f t="shared" si="297"/>
        <v>Musicals</v>
      </c>
      <c r="S3190" s="13">
        <f t="shared" si="298"/>
        <v>42144.415532407409</v>
      </c>
      <c r="T3190" s="13">
        <f t="shared" si="299"/>
        <v>42165.415532407409</v>
      </c>
    </row>
    <row r="3191" spans="1:20" ht="58.3" x14ac:dyDescent="0.4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294"/>
        <v>0.12327272727272727</v>
      </c>
      <c r="P3191" s="8">
        <f t="shared" si="295"/>
        <v>356.84210526315792</v>
      </c>
      <c r="Q3191" s="4" t="str">
        <f t="shared" si="296"/>
        <v>Theater</v>
      </c>
      <c r="R3191" s="4" t="str">
        <f t="shared" si="297"/>
        <v>Musicals</v>
      </c>
      <c r="S3191" s="13">
        <f t="shared" si="298"/>
        <v>42118.346435185187</v>
      </c>
      <c r="T3191" s="13">
        <f t="shared" si="299"/>
        <v>42148.346435185187</v>
      </c>
    </row>
    <row r="3192" spans="1:20" ht="43.75" x14ac:dyDescent="0.4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294"/>
        <v>0</v>
      </c>
      <c r="P3192" s="8" t="str">
        <f t="shared" si="295"/>
        <v>0</v>
      </c>
      <c r="Q3192" s="4" t="str">
        <f t="shared" si="296"/>
        <v>Theater</v>
      </c>
      <c r="R3192" s="4" t="str">
        <f t="shared" si="297"/>
        <v>Musicals</v>
      </c>
      <c r="S3192" s="13">
        <f t="shared" si="298"/>
        <v>42683.151331018518</v>
      </c>
      <c r="T3192" s="13">
        <f t="shared" si="299"/>
        <v>42713.192997685182</v>
      </c>
    </row>
    <row r="3193" spans="1:20" ht="43.75" x14ac:dyDescent="0.4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294"/>
        <v>4.0266666666666666E-2</v>
      </c>
      <c r="P3193" s="8">
        <f t="shared" si="295"/>
        <v>37.75</v>
      </c>
      <c r="Q3193" s="4" t="str">
        <f t="shared" si="296"/>
        <v>Theater</v>
      </c>
      <c r="R3193" s="4" t="str">
        <f t="shared" si="297"/>
        <v>Musicals</v>
      </c>
      <c r="S3193" s="13">
        <f t="shared" si="298"/>
        <v>42538.755428240736</v>
      </c>
      <c r="T3193" s="13">
        <f t="shared" si="299"/>
        <v>42598.755428240736</v>
      </c>
    </row>
    <row r="3194" spans="1:20" ht="43.75" x14ac:dyDescent="0.4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294"/>
        <v>1.0200000000000001E-2</v>
      </c>
      <c r="P3194" s="8">
        <f t="shared" si="295"/>
        <v>12.75</v>
      </c>
      <c r="Q3194" s="4" t="str">
        <f t="shared" si="296"/>
        <v>Theater</v>
      </c>
      <c r="R3194" s="4" t="str">
        <f t="shared" si="297"/>
        <v>Musicals</v>
      </c>
      <c r="S3194" s="13">
        <f t="shared" si="298"/>
        <v>42018.94049768518</v>
      </c>
      <c r="T3194" s="13">
        <f t="shared" si="299"/>
        <v>42063.916666666672</v>
      </c>
    </row>
    <row r="3195" spans="1:20" ht="43.75" x14ac:dyDescent="0.4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294"/>
        <v>0.1174</v>
      </c>
      <c r="P3195" s="8">
        <f t="shared" si="295"/>
        <v>24.458333333333332</v>
      </c>
      <c r="Q3195" s="4" t="str">
        <f t="shared" si="296"/>
        <v>Theater</v>
      </c>
      <c r="R3195" s="4" t="str">
        <f t="shared" si="297"/>
        <v>Musicals</v>
      </c>
      <c r="S3195" s="13">
        <f t="shared" si="298"/>
        <v>42010.968240740738</v>
      </c>
      <c r="T3195" s="13">
        <f t="shared" si="299"/>
        <v>42055.968240740738</v>
      </c>
    </row>
    <row r="3196" spans="1:20" ht="58.3" x14ac:dyDescent="0.4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294"/>
        <v>0</v>
      </c>
      <c r="P3196" s="8" t="str">
        <f t="shared" si="295"/>
        <v>0</v>
      </c>
      <c r="Q3196" s="4" t="str">
        <f t="shared" si="296"/>
        <v>Theater</v>
      </c>
      <c r="R3196" s="4" t="str">
        <f t="shared" si="297"/>
        <v>Musicals</v>
      </c>
      <c r="S3196" s="13">
        <f t="shared" si="298"/>
        <v>42182.062476851846</v>
      </c>
      <c r="T3196" s="13">
        <f t="shared" si="299"/>
        <v>42212.062476851846</v>
      </c>
    </row>
    <row r="3197" spans="1:20" ht="58.3" x14ac:dyDescent="0.4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294"/>
        <v>0.59142857142857141</v>
      </c>
      <c r="P3197" s="8">
        <f t="shared" si="295"/>
        <v>53.07692307692308</v>
      </c>
      <c r="Q3197" s="4" t="str">
        <f t="shared" si="296"/>
        <v>Theater</v>
      </c>
      <c r="R3197" s="4" t="str">
        <f t="shared" si="297"/>
        <v>Musicals</v>
      </c>
      <c r="S3197" s="13">
        <f t="shared" si="298"/>
        <v>42017.594236111108</v>
      </c>
      <c r="T3197" s="13">
        <f t="shared" si="299"/>
        <v>42047.594236111108</v>
      </c>
    </row>
    <row r="3198" spans="1:20" ht="43.75" x14ac:dyDescent="0.4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294"/>
        <v>5.9999999999999995E-4</v>
      </c>
      <c r="P3198" s="8">
        <f t="shared" si="295"/>
        <v>300</v>
      </c>
      <c r="Q3198" s="4" t="str">
        <f t="shared" si="296"/>
        <v>Theater</v>
      </c>
      <c r="R3198" s="4" t="str">
        <f t="shared" si="297"/>
        <v>Musicals</v>
      </c>
      <c r="S3198" s="13">
        <f t="shared" si="298"/>
        <v>42157.598090277781</v>
      </c>
      <c r="T3198" s="13">
        <f t="shared" si="299"/>
        <v>42217.583333333328</v>
      </c>
    </row>
    <row r="3199" spans="1:20" ht="29.15" x14ac:dyDescent="0.4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294"/>
        <v>0.1145</v>
      </c>
      <c r="P3199" s="8">
        <f t="shared" si="295"/>
        <v>286.25</v>
      </c>
      <c r="Q3199" s="4" t="str">
        <f t="shared" si="296"/>
        <v>Theater</v>
      </c>
      <c r="R3199" s="4" t="str">
        <f t="shared" si="297"/>
        <v>Musicals</v>
      </c>
      <c r="S3199" s="13">
        <f t="shared" si="298"/>
        <v>42009.493263888886</v>
      </c>
      <c r="T3199" s="13">
        <f t="shared" si="299"/>
        <v>42039.493263888886</v>
      </c>
    </row>
    <row r="3200" spans="1:20" ht="58.3" x14ac:dyDescent="0.4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294"/>
        <v>3.6666666666666666E-3</v>
      </c>
      <c r="P3200" s="8">
        <f t="shared" si="295"/>
        <v>36.666666666666664</v>
      </c>
      <c r="Q3200" s="4" t="str">
        <f t="shared" si="296"/>
        <v>Theater</v>
      </c>
      <c r="R3200" s="4" t="str">
        <f t="shared" si="297"/>
        <v>Musicals</v>
      </c>
      <c r="S3200" s="13">
        <f t="shared" si="298"/>
        <v>42013.424502314811</v>
      </c>
      <c r="T3200" s="13">
        <f t="shared" si="299"/>
        <v>42051.424502314811</v>
      </c>
    </row>
    <row r="3201" spans="1:20" ht="43.75" x14ac:dyDescent="0.4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294"/>
        <v>0.52159999999999995</v>
      </c>
      <c r="P3201" s="8">
        <f t="shared" si="295"/>
        <v>49.20754716981132</v>
      </c>
      <c r="Q3201" s="4" t="str">
        <f t="shared" si="296"/>
        <v>Theater</v>
      </c>
      <c r="R3201" s="4" t="str">
        <f t="shared" si="297"/>
        <v>Musicals</v>
      </c>
      <c r="S3201" s="13">
        <f t="shared" si="298"/>
        <v>41858.761782407404</v>
      </c>
      <c r="T3201" s="13">
        <f t="shared" si="299"/>
        <v>41888.875</v>
      </c>
    </row>
    <row r="3202" spans="1:20" ht="58.3" x14ac:dyDescent="0.4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si="294"/>
        <v>2.0000000000000002E-5</v>
      </c>
      <c r="P3202" s="8">
        <f t="shared" si="295"/>
        <v>1</v>
      </c>
      <c r="Q3202" s="4" t="str">
        <f t="shared" si="296"/>
        <v>Theater</v>
      </c>
      <c r="R3202" s="4" t="str">
        <f t="shared" si="297"/>
        <v>Musicals</v>
      </c>
      <c r="S3202" s="13">
        <f t="shared" si="298"/>
        <v>42460.320613425924</v>
      </c>
      <c r="T3202" s="13">
        <f t="shared" si="299"/>
        <v>42490.231944444444</v>
      </c>
    </row>
    <row r="3203" spans="1:20" ht="43.75" x14ac:dyDescent="0.4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ref="O3203:O3266" si="300">E3203/D3203</f>
        <v>1.2500000000000001E-2</v>
      </c>
      <c r="P3203" s="8">
        <f t="shared" ref="P3203:P3266" si="301">IF(E3203=0,"0",E3203/L3203)</f>
        <v>12.5</v>
      </c>
      <c r="Q3203" s="4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4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75" x14ac:dyDescent="0.4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300"/>
        <v>0.54520000000000002</v>
      </c>
      <c r="P3204" s="8">
        <f t="shared" si="301"/>
        <v>109.04</v>
      </c>
      <c r="Q3204" s="4" t="str">
        <f t="shared" si="302"/>
        <v>Theater</v>
      </c>
      <c r="R3204" s="4" t="str">
        <f t="shared" si="303"/>
        <v>Musicals</v>
      </c>
      <c r="S3204" s="13">
        <f t="shared" si="304"/>
        <v>42293.853541666671</v>
      </c>
      <c r="T3204" s="13">
        <f t="shared" si="305"/>
        <v>42352.249305555553</v>
      </c>
    </row>
    <row r="3205" spans="1:20" ht="43.75" x14ac:dyDescent="0.4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300"/>
        <v>0.25</v>
      </c>
      <c r="P3205" s="8">
        <f t="shared" si="301"/>
        <v>41.666666666666664</v>
      </c>
      <c r="Q3205" s="4" t="str">
        <f t="shared" si="302"/>
        <v>Theater</v>
      </c>
      <c r="R3205" s="4" t="str">
        <f t="shared" si="303"/>
        <v>Musicals</v>
      </c>
      <c r="S3205" s="13">
        <f t="shared" si="304"/>
        <v>42242.988680555558</v>
      </c>
      <c r="T3205" s="13">
        <f t="shared" si="305"/>
        <v>42272.988680555558</v>
      </c>
    </row>
    <row r="3206" spans="1:20" ht="43.75" x14ac:dyDescent="0.4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300"/>
        <v>0</v>
      </c>
      <c r="P3206" s="8" t="str">
        <f t="shared" si="301"/>
        <v>0</v>
      </c>
      <c r="Q3206" s="4" t="str">
        <f t="shared" si="302"/>
        <v>Theater</v>
      </c>
      <c r="R3206" s="4" t="str">
        <f t="shared" si="303"/>
        <v>Musicals</v>
      </c>
      <c r="S3206" s="13">
        <f t="shared" si="304"/>
        <v>42172.686099537037</v>
      </c>
      <c r="T3206" s="13">
        <f t="shared" si="305"/>
        <v>42202.676388888889</v>
      </c>
    </row>
    <row r="3207" spans="1:20" ht="43.75" x14ac:dyDescent="0.4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300"/>
        <v>3.4125000000000003E-2</v>
      </c>
      <c r="P3207" s="8">
        <f t="shared" si="301"/>
        <v>22.75</v>
      </c>
      <c r="Q3207" s="4" t="str">
        <f t="shared" si="302"/>
        <v>Theater</v>
      </c>
      <c r="R3207" s="4" t="str">
        <f t="shared" si="303"/>
        <v>Musicals</v>
      </c>
      <c r="S3207" s="13">
        <f t="shared" si="304"/>
        <v>42095.374675925923</v>
      </c>
      <c r="T3207" s="13">
        <f t="shared" si="305"/>
        <v>42125.374675925923</v>
      </c>
    </row>
    <row r="3208" spans="1:20" ht="43.75" x14ac:dyDescent="0.4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300"/>
        <v>0</v>
      </c>
      <c r="P3208" s="8" t="str">
        <f t="shared" si="301"/>
        <v>0</v>
      </c>
      <c r="Q3208" s="4" t="str">
        <f t="shared" si="302"/>
        <v>Theater</v>
      </c>
      <c r="R3208" s="4" t="str">
        <f t="shared" si="303"/>
        <v>Musicals</v>
      </c>
      <c r="S3208" s="13">
        <f t="shared" si="304"/>
        <v>42236.276053240741</v>
      </c>
      <c r="T3208" s="13">
        <f t="shared" si="305"/>
        <v>42266.276053240741</v>
      </c>
    </row>
    <row r="3209" spans="1:20" ht="43.75" x14ac:dyDescent="0.4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300"/>
        <v>0.46363636363636362</v>
      </c>
      <c r="P3209" s="8">
        <f t="shared" si="301"/>
        <v>70.833333333333329</v>
      </c>
      <c r="Q3209" s="4" t="str">
        <f t="shared" si="302"/>
        <v>Theater</v>
      </c>
      <c r="R3209" s="4" t="str">
        <f t="shared" si="303"/>
        <v>Musicals</v>
      </c>
      <c r="S3209" s="13">
        <f t="shared" si="304"/>
        <v>42057.277858796297</v>
      </c>
      <c r="T3209" s="13">
        <f t="shared" si="305"/>
        <v>42117.236192129625</v>
      </c>
    </row>
    <row r="3210" spans="1:20" ht="43.75" x14ac:dyDescent="0.4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300"/>
        <v>1.0349999999999999</v>
      </c>
      <c r="P3210" s="8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75" x14ac:dyDescent="0.4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300"/>
        <v>1.1932315789473684</v>
      </c>
      <c r="P3211" s="8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75" x14ac:dyDescent="0.4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300"/>
        <v>1.2576666666666667</v>
      </c>
      <c r="P3212" s="8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58.3" x14ac:dyDescent="0.4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300"/>
        <v>1.1974347826086957</v>
      </c>
      <c r="P3213" s="8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9.15" x14ac:dyDescent="0.4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300"/>
        <v>1.2625</v>
      </c>
      <c r="P3214" s="8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75" x14ac:dyDescent="0.4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300"/>
        <v>1.0011666666666668</v>
      </c>
      <c r="P3215" s="8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75" x14ac:dyDescent="0.4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300"/>
        <v>1.0213333333333334</v>
      </c>
      <c r="P3216" s="8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8.3" x14ac:dyDescent="0.4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300"/>
        <v>1.0035142857142858</v>
      </c>
      <c r="P3217" s="8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75" x14ac:dyDescent="0.4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300"/>
        <v>1.0004999999999999</v>
      </c>
      <c r="P3218" s="8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9.15" x14ac:dyDescent="0.4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300"/>
        <v>1.1602222222222223</v>
      </c>
      <c r="P3219" s="8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75" x14ac:dyDescent="0.4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300"/>
        <v>1.0209999999999999</v>
      </c>
      <c r="P3220" s="8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75" x14ac:dyDescent="0.4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300"/>
        <v>1.0011000000000001</v>
      </c>
      <c r="P3221" s="8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9.15" x14ac:dyDescent="0.4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300"/>
        <v>1.0084</v>
      </c>
      <c r="P3222" s="8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8.3" x14ac:dyDescent="0.4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300"/>
        <v>1.0342499999999999</v>
      </c>
      <c r="P3223" s="8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75" x14ac:dyDescent="0.4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300"/>
        <v>1.248</v>
      </c>
      <c r="P3224" s="8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9.15" x14ac:dyDescent="0.4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300"/>
        <v>1.0951612903225807</v>
      </c>
      <c r="P3225" s="8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8.3" x14ac:dyDescent="0.4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300"/>
        <v>1.0203333333333333</v>
      </c>
      <c r="P3226" s="8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75" x14ac:dyDescent="0.4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300"/>
        <v>1.0235000000000001</v>
      </c>
      <c r="P3227" s="8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75" x14ac:dyDescent="0.4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300"/>
        <v>1.0416666666666667</v>
      </c>
      <c r="P3228" s="8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75" x14ac:dyDescent="0.4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300"/>
        <v>1.25</v>
      </c>
      <c r="P3229" s="8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9.15" x14ac:dyDescent="0.4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300"/>
        <v>1.0234285714285714</v>
      </c>
      <c r="P3230" s="8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75" x14ac:dyDescent="0.4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300"/>
        <v>1.0786500000000001</v>
      </c>
      <c r="P3231" s="8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75" x14ac:dyDescent="0.4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300"/>
        <v>1.0988461538461538</v>
      </c>
      <c r="P3232" s="8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75" x14ac:dyDescent="0.4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300"/>
        <v>1.61</v>
      </c>
      <c r="P3233" s="8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75" x14ac:dyDescent="0.4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300"/>
        <v>1.3120000000000001</v>
      </c>
      <c r="P3234" s="8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75" x14ac:dyDescent="0.4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300"/>
        <v>1.1879999999999999</v>
      </c>
      <c r="P3235" s="8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75" x14ac:dyDescent="0.4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300"/>
        <v>1.0039275000000001</v>
      </c>
      <c r="P3236" s="8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75" x14ac:dyDescent="0.4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300"/>
        <v>1.0320666666666667</v>
      </c>
      <c r="P3237" s="8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75" x14ac:dyDescent="0.4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300"/>
        <v>1.006</v>
      </c>
      <c r="P3238" s="8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9.15" x14ac:dyDescent="0.4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300"/>
        <v>1.0078754285714286</v>
      </c>
      <c r="P3239" s="8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75" x14ac:dyDescent="0.4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300"/>
        <v>1.1232142857142857</v>
      </c>
      <c r="P3240" s="8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8.3" x14ac:dyDescent="0.4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300"/>
        <v>1.0591914022517912</v>
      </c>
      <c r="P3241" s="8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75" x14ac:dyDescent="0.4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300"/>
        <v>1.0056666666666667</v>
      </c>
      <c r="P3242" s="8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8.3" x14ac:dyDescent="0.4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300"/>
        <v>1.1530588235294117</v>
      </c>
      <c r="P3243" s="8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9.15" x14ac:dyDescent="0.4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300"/>
        <v>1.273042</v>
      </c>
      <c r="P3244" s="8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75" x14ac:dyDescent="0.4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300"/>
        <v>1.028375</v>
      </c>
      <c r="P3245" s="8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75" x14ac:dyDescent="0.4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300"/>
        <v>1.0293749999999999</v>
      </c>
      <c r="P3246" s="8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75" x14ac:dyDescent="0.4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300"/>
        <v>1.043047619047619</v>
      </c>
      <c r="P3247" s="8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75" x14ac:dyDescent="0.4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300"/>
        <v>1.1122000000000001</v>
      </c>
      <c r="P3248" s="8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75" x14ac:dyDescent="0.4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300"/>
        <v>1.0586</v>
      </c>
      <c r="P3249" s="8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9.15" x14ac:dyDescent="0.4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300"/>
        <v>1.0079166666666666</v>
      </c>
      <c r="P3250" s="8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75" x14ac:dyDescent="0.4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300"/>
        <v>1.0492727272727274</v>
      </c>
      <c r="P3251" s="8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8.3" x14ac:dyDescent="0.4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300"/>
        <v>1.01552</v>
      </c>
      <c r="P3252" s="8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75" x14ac:dyDescent="0.4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300"/>
        <v>1.1073333333333333</v>
      </c>
      <c r="P3253" s="8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75" x14ac:dyDescent="0.4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300"/>
        <v>1.2782222222222221</v>
      </c>
      <c r="P3254" s="8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75" x14ac:dyDescent="0.4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300"/>
        <v>1.0182500000000001</v>
      </c>
      <c r="P3255" s="8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75" x14ac:dyDescent="0.4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300"/>
        <v>1.012576923076923</v>
      </c>
      <c r="P3256" s="8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8.3" x14ac:dyDescent="0.4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300"/>
        <v>1.75</v>
      </c>
      <c r="P3257" s="8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75" x14ac:dyDescent="0.4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300"/>
        <v>1.2806</v>
      </c>
      <c r="P3258" s="8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75" x14ac:dyDescent="0.4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300"/>
        <v>1.0629949999999999</v>
      </c>
      <c r="P3259" s="8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75" x14ac:dyDescent="0.4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300"/>
        <v>1.052142857142857</v>
      </c>
      <c r="P3260" s="8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75" x14ac:dyDescent="0.4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300"/>
        <v>1.0616782608695652</v>
      </c>
      <c r="P3261" s="8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75" x14ac:dyDescent="0.4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300"/>
        <v>1.0924</v>
      </c>
      <c r="P3262" s="8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75" x14ac:dyDescent="0.4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300"/>
        <v>1.0045454545454546</v>
      </c>
      <c r="P3263" s="8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9.15" x14ac:dyDescent="0.4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300"/>
        <v>1.0304098360655738</v>
      </c>
      <c r="P3264" s="8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9.15" x14ac:dyDescent="0.4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300"/>
        <v>1.121664</v>
      </c>
      <c r="P3265" s="8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9.15" x14ac:dyDescent="0.4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si="300"/>
        <v>1.03</v>
      </c>
      <c r="P3266" s="8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75" x14ac:dyDescent="0.4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ref="O3267:O3330" si="306">E3267/D3267</f>
        <v>1.64</v>
      </c>
      <c r="P3267" s="8">
        <f t="shared" ref="P3267:P3330" si="307">IF(E3267=0,"0",E3267/L3267)</f>
        <v>70.285714285714292</v>
      </c>
      <c r="Q3267" s="4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4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75" x14ac:dyDescent="0.4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306"/>
        <v>1.3128333333333333</v>
      </c>
      <c r="P3268" s="8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75" x14ac:dyDescent="0.4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306"/>
        <v>1.0209999999999999</v>
      </c>
      <c r="P3269" s="8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75" x14ac:dyDescent="0.4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306"/>
        <v>1.28</v>
      </c>
      <c r="P3270" s="8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75" x14ac:dyDescent="0.4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306"/>
        <v>1.0149999999999999</v>
      </c>
      <c r="P3271" s="8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8.3" x14ac:dyDescent="0.4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306"/>
        <v>1.0166666666666666</v>
      </c>
      <c r="P3272" s="8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4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306"/>
        <v>1.3</v>
      </c>
      <c r="P3273" s="8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75" x14ac:dyDescent="0.4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306"/>
        <v>1.5443</v>
      </c>
      <c r="P3274" s="8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8.3" x14ac:dyDescent="0.4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306"/>
        <v>1.0740000000000001</v>
      </c>
      <c r="P3275" s="8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75" x14ac:dyDescent="0.4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306"/>
        <v>1.0132258064516129</v>
      </c>
      <c r="P3276" s="8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75" x14ac:dyDescent="0.4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306"/>
        <v>1.0027777777777778</v>
      </c>
      <c r="P3277" s="8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75" x14ac:dyDescent="0.4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306"/>
        <v>1.1684444444444444</v>
      </c>
      <c r="P3278" s="8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8.3" x14ac:dyDescent="0.4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306"/>
        <v>1.0860000000000001</v>
      </c>
      <c r="P3279" s="8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75" x14ac:dyDescent="0.4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306"/>
        <v>1.034</v>
      </c>
      <c r="P3280" s="8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8.3" x14ac:dyDescent="0.4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306"/>
        <v>1.1427586206896552</v>
      </c>
      <c r="P3281" s="8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58.3" x14ac:dyDescent="0.4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306"/>
        <v>1.03</v>
      </c>
      <c r="P3282" s="8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9.15" x14ac:dyDescent="0.4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306"/>
        <v>1.216</v>
      </c>
      <c r="P3283" s="8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75" x14ac:dyDescent="0.4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306"/>
        <v>1.026467741935484</v>
      </c>
      <c r="P3284" s="8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58.3" x14ac:dyDescent="0.4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306"/>
        <v>1.0475000000000001</v>
      </c>
      <c r="P3285" s="8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75" x14ac:dyDescent="0.4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306"/>
        <v>1.016</v>
      </c>
      <c r="P3286" s="8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4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306"/>
        <v>1.1210242048409682</v>
      </c>
      <c r="P3287" s="8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8.3" x14ac:dyDescent="0.4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306"/>
        <v>1.0176666666666667</v>
      </c>
      <c r="P3288" s="8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9.15" x14ac:dyDescent="0.4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306"/>
        <v>1</v>
      </c>
      <c r="P3289" s="8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75" x14ac:dyDescent="0.4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306"/>
        <v>1.0026489999999999</v>
      </c>
      <c r="P3290" s="8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58.3" x14ac:dyDescent="0.4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306"/>
        <v>1.3304200000000002</v>
      </c>
      <c r="P3291" s="8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.900000000000006" x14ac:dyDescent="0.4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306"/>
        <v>1.212</v>
      </c>
      <c r="P3292" s="8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8.3" x14ac:dyDescent="0.4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306"/>
        <v>1.1399999999999999</v>
      </c>
      <c r="P3293" s="8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75" x14ac:dyDescent="0.4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306"/>
        <v>2.8613861386138613</v>
      </c>
      <c r="P3294" s="8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8.3" x14ac:dyDescent="0.4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306"/>
        <v>1.7044444444444444</v>
      </c>
      <c r="P3295" s="8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75" x14ac:dyDescent="0.4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306"/>
        <v>1.1833333333333333</v>
      </c>
      <c r="P3296" s="8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75" x14ac:dyDescent="0.4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306"/>
        <v>1.0285857142857142</v>
      </c>
      <c r="P3297" s="8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75" x14ac:dyDescent="0.4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306"/>
        <v>1.4406666666666668</v>
      </c>
      <c r="P3298" s="8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75" x14ac:dyDescent="0.4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306"/>
        <v>1.0007272727272727</v>
      </c>
      <c r="P3299" s="8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75" x14ac:dyDescent="0.4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306"/>
        <v>1.0173000000000001</v>
      </c>
      <c r="P3300" s="8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75" x14ac:dyDescent="0.4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306"/>
        <v>1.1619999999999999</v>
      </c>
      <c r="P3301" s="8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75" x14ac:dyDescent="0.4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306"/>
        <v>1.3616666666666666</v>
      </c>
      <c r="P3302" s="8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75" x14ac:dyDescent="0.4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306"/>
        <v>1.3346666666666667</v>
      </c>
      <c r="P3303" s="8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4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306"/>
        <v>1.0339285714285715</v>
      </c>
      <c r="P3304" s="8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75" x14ac:dyDescent="0.4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306"/>
        <v>1.1588888888888889</v>
      </c>
      <c r="P3305" s="8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75" x14ac:dyDescent="0.4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306"/>
        <v>1.0451666666666666</v>
      </c>
      <c r="P3306" s="8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75" x14ac:dyDescent="0.4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306"/>
        <v>1.0202500000000001</v>
      </c>
      <c r="P3307" s="8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8.3" x14ac:dyDescent="0.4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306"/>
        <v>1.7533333333333334</v>
      </c>
      <c r="P3308" s="8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75" x14ac:dyDescent="0.4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306"/>
        <v>1.0668</v>
      </c>
      <c r="P3309" s="8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75" x14ac:dyDescent="0.4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306"/>
        <v>1.2228571428571429</v>
      </c>
      <c r="P3310" s="8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9.15" x14ac:dyDescent="0.4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306"/>
        <v>1.5942857142857143</v>
      </c>
      <c r="P3311" s="8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9.15" x14ac:dyDescent="0.4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306"/>
        <v>1.0007692307692309</v>
      </c>
      <c r="P3312" s="8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75" x14ac:dyDescent="0.4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306"/>
        <v>1.0984</v>
      </c>
      <c r="P3313" s="8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75" x14ac:dyDescent="0.4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306"/>
        <v>1.0004</v>
      </c>
      <c r="P3314" s="8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75" x14ac:dyDescent="0.4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306"/>
        <v>1.1605000000000001</v>
      </c>
      <c r="P3315" s="8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75" x14ac:dyDescent="0.4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306"/>
        <v>2.1074999999999999</v>
      </c>
      <c r="P3316" s="8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75" x14ac:dyDescent="0.4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306"/>
        <v>1.1000000000000001</v>
      </c>
      <c r="P3317" s="8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.900000000000006" x14ac:dyDescent="0.4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306"/>
        <v>1.0008673425918038</v>
      </c>
      <c r="P3318" s="8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75" x14ac:dyDescent="0.4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306"/>
        <v>1.0619047619047619</v>
      </c>
      <c r="P3319" s="8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9.15" x14ac:dyDescent="0.4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306"/>
        <v>1.256</v>
      </c>
      <c r="P3320" s="8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58.3" x14ac:dyDescent="0.4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306"/>
        <v>1.08</v>
      </c>
      <c r="P3321" s="8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75" x14ac:dyDescent="0.4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306"/>
        <v>1.01</v>
      </c>
      <c r="P3322" s="8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8.3" x14ac:dyDescent="0.4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306"/>
        <v>1.0740000000000001</v>
      </c>
      <c r="P3323" s="8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75" x14ac:dyDescent="0.4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306"/>
        <v>1.0151515151515151</v>
      </c>
      <c r="P3324" s="8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75" x14ac:dyDescent="0.4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306"/>
        <v>1.2589999999999999</v>
      </c>
      <c r="P3325" s="8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75" x14ac:dyDescent="0.4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306"/>
        <v>1.0166666666666666</v>
      </c>
      <c r="P3326" s="8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75" x14ac:dyDescent="0.4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306"/>
        <v>1.125</v>
      </c>
      <c r="P3327" s="8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75" x14ac:dyDescent="0.4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306"/>
        <v>1.0137499999999999</v>
      </c>
      <c r="P3328" s="8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75" x14ac:dyDescent="0.4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306"/>
        <v>1.0125</v>
      </c>
      <c r="P3329" s="8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75" x14ac:dyDescent="0.4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si="306"/>
        <v>1.4638888888888888</v>
      </c>
      <c r="P3330" s="8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75" x14ac:dyDescent="0.4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ref="O3331:O3394" si="312">E3331/D3331</f>
        <v>1.1679999999999999</v>
      </c>
      <c r="P3331" s="8">
        <f t="shared" ref="P3331:P3394" si="313">IF(E3331=0,"0",E3331/L3331)</f>
        <v>44.92307692307692</v>
      </c>
      <c r="Q3331" s="4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4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75" x14ac:dyDescent="0.4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312"/>
        <v>1.0626666666666666</v>
      </c>
      <c r="P3332" s="8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75" x14ac:dyDescent="0.4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312"/>
        <v>1.0451999999999999</v>
      </c>
      <c r="P3333" s="8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75" x14ac:dyDescent="0.4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312"/>
        <v>1</v>
      </c>
      <c r="P3334" s="8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75" x14ac:dyDescent="0.4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312"/>
        <v>1.0457142857142858</v>
      </c>
      <c r="P3335" s="8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9.15" x14ac:dyDescent="0.4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312"/>
        <v>1.3862051149573753</v>
      </c>
      <c r="P3336" s="8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75" x14ac:dyDescent="0.4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312"/>
        <v>1.0032000000000001</v>
      </c>
      <c r="P3337" s="8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75" x14ac:dyDescent="0.4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312"/>
        <v>1</v>
      </c>
      <c r="P3338" s="8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75" x14ac:dyDescent="0.4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312"/>
        <v>1.1020000000000001</v>
      </c>
      <c r="P3339" s="8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9.15" x14ac:dyDescent="0.4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312"/>
        <v>1.0218</v>
      </c>
      <c r="P3340" s="8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75" x14ac:dyDescent="0.4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312"/>
        <v>1.0435000000000001</v>
      </c>
      <c r="P3341" s="8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75" x14ac:dyDescent="0.4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312"/>
        <v>1.3816666666666666</v>
      </c>
      <c r="P3342" s="8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75" x14ac:dyDescent="0.4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312"/>
        <v>1</v>
      </c>
      <c r="P3343" s="8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75" x14ac:dyDescent="0.4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312"/>
        <v>1.0166666666666666</v>
      </c>
      <c r="P3344" s="8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75" x14ac:dyDescent="0.4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312"/>
        <v>1.7142857142857142</v>
      </c>
      <c r="P3345" s="8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75" x14ac:dyDescent="0.4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312"/>
        <v>1.0144444444444445</v>
      </c>
      <c r="P3346" s="8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75" x14ac:dyDescent="0.4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312"/>
        <v>1.3</v>
      </c>
      <c r="P3347" s="8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75" x14ac:dyDescent="0.4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312"/>
        <v>1.1000000000000001</v>
      </c>
      <c r="P3348" s="8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8.3" x14ac:dyDescent="0.4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312"/>
        <v>1.1944999999999999</v>
      </c>
      <c r="P3349" s="8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75" x14ac:dyDescent="0.4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312"/>
        <v>1.002909090909091</v>
      </c>
      <c r="P3350" s="8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75" x14ac:dyDescent="0.4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312"/>
        <v>1.534</v>
      </c>
      <c r="P3351" s="8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8.3" x14ac:dyDescent="0.4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312"/>
        <v>1.0442857142857143</v>
      </c>
      <c r="P3352" s="8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75" x14ac:dyDescent="0.4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312"/>
        <v>1.0109999999999999</v>
      </c>
      <c r="P3353" s="8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58.3" x14ac:dyDescent="0.4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312"/>
        <v>1.0751999999999999</v>
      </c>
      <c r="P3354" s="8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75" x14ac:dyDescent="0.4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312"/>
        <v>3.15</v>
      </c>
      <c r="P3355" s="8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3.75" x14ac:dyDescent="0.4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312"/>
        <v>1.0193333333333334</v>
      </c>
      <c r="P3356" s="8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75" x14ac:dyDescent="0.4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312"/>
        <v>1.2628571428571429</v>
      </c>
      <c r="P3357" s="8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75" x14ac:dyDescent="0.4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312"/>
        <v>1.014</v>
      </c>
      <c r="P3358" s="8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75" x14ac:dyDescent="0.4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312"/>
        <v>1.01</v>
      </c>
      <c r="P3359" s="8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75" x14ac:dyDescent="0.4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312"/>
        <v>1.0299</v>
      </c>
      <c r="P3360" s="8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75" x14ac:dyDescent="0.4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312"/>
        <v>1.0625</v>
      </c>
      <c r="P3361" s="8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9.15" x14ac:dyDescent="0.4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312"/>
        <v>1.0137777777777779</v>
      </c>
      <c r="P3362" s="8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8.3" x14ac:dyDescent="0.4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312"/>
        <v>1.1346000000000001</v>
      </c>
      <c r="P3363" s="8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75" x14ac:dyDescent="0.4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312"/>
        <v>2.1800000000000002</v>
      </c>
      <c r="P3364" s="8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75" x14ac:dyDescent="0.4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312"/>
        <v>1.0141935483870967</v>
      </c>
      <c r="P3365" s="8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75" x14ac:dyDescent="0.4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312"/>
        <v>1.0593333333333332</v>
      </c>
      <c r="P3366" s="8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75" x14ac:dyDescent="0.4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312"/>
        <v>1.04</v>
      </c>
      <c r="P3367" s="8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75" x14ac:dyDescent="0.4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312"/>
        <v>2.21</v>
      </c>
      <c r="P3368" s="8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75" x14ac:dyDescent="0.4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312"/>
        <v>1.1866666666666668</v>
      </c>
      <c r="P3369" s="8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75" x14ac:dyDescent="0.4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312"/>
        <v>1.046</v>
      </c>
      <c r="P3370" s="8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75" x14ac:dyDescent="0.4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312"/>
        <v>1.0389999999999999</v>
      </c>
      <c r="P3371" s="8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9.15" x14ac:dyDescent="0.4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312"/>
        <v>1.1773333333333333</v>
      </c>
      <c r="P3372" s="8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9.15" x14ac:dyDescent="0.4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312"/>
        <v>1.385</v>
      </c>
      <c r="P3373" s="8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75" x14ac:dyDescent="0.4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312"/>
        <v>1.0349999999999999</v>
      </c>
      <c r="P3374" s="8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75" x14ac:dyDescent="0.4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312"/>
        <v>1.0024999999999999</v>
      </c>
      <c r="P3375" s="8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75" x14ac:dyDescent="0.4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312"/>
        <v>1.0657142857142856</v>
      </c>
      <c r="P3376" s="8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75" x14ac:dyDescent="0.4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312"/>
        <v>1</v>
      </c>
      <c r="P3377" s="8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75" x14ac:dyDescent="0.4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312"/>
        <v>1.0001249999999999</v>
      </c>
      <c r="P3378" s="8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75" x14ac:dyDescent="0.4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312"/>
        <v>1.0105</v>
      </c>
      <c r="P3379" s="8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75" x14ac:dyDescent="0.4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312"/>
        <v>1.0763636363636364</v>
      </c>
      <c r="P3380" s="8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8.3" x14ac:dyDescent="0.4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312"/>
        <v>1.0365</v>
      </c>
      <c r="P3381" s="8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8.3" x14ac:dyDescent="0.4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312"/>
        <v>1.0443333333333333</v>
      </c>
      <c r="P3382" s="8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75" x14ac:dyDescent="0.4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312"/>
        <v>1.0225</v>
      </c>
      <c r="P3383" s="8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58.3" x14ac:dyDescent="0.4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312"/>
        <v>1.0074285714285713</v>
      </c>
      <c r="P3384" s="8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75" x14ac:dyDescent="0.4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312"/>
        <v>1.1171428571428572</v>
      </c>
      <c r="P3385" s="8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75" x14ac:dyDescent="0.4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312"/>
        <v>1.0001100000000001</v>
      </c>
      <c r="P3386" s="8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8.3" x14ac:dyDescent="0.4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312"/>
        <v>1</v>
      </c>
      <c r="P3387" s="8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75" x14ac:dyDescent="0.4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312"/>
        <v>1.05</v>
      </c>
      <c r="P3388" s="8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8.3" x14ac:dyDescent="0.4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312"/>
        <v>1.1686666666666667</v>
      </c>
      <c r="P3389" s="8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8.3" x14ac:dyDescent="0.4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312"/>
        <v>1.038</v>
      </c>
      <c r="P3390" s="8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75" x14ac:dyDescent="0.4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312"/>
        <v>1.145</v>
      </c>
      <c r="P3391" s="8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8.3" x14ac:dyDescent="0.4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312"/>
        <v>1.024</v>
      </c>
      <c r="P3392" s="8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75" x14ac:dyDescent="0.4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312"/>
        <v>2.23</v>
      </c>
      <c r="P3393" s="8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8.3" x14ac:dyDescent="0.4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si="312"/>
        <v>1</v>
      </c>
      <c r="P3394" s="8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75" x14ac:dyDescent="0.4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ref="O3395:O3458" si="318">E3395/D3395</f>
        <v>1.0580000000000001</v>
      </c>
      <c r="P3395" s="8">
        <f t="shared" ref="P3395:P3458" si="319">IF(E3395=0,"0",E3395/L3395)</f>
        <v>36.06818181818182</v>
      </c>
      <c r="Q3395" s="4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4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75" x14ac:dyDescent="0.4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318"/>
        <v>1.4236363636363636</v>
      </c>
      <c r="P3396" s="8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9.15" x14ac:dyDescent="0.4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318"/>
        <v>1.84</v>
      </c>
      <c r="P3397" s="8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75" x14ac:dyDescent="0.4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318"/>
        <v>1.0433333333333332</v>
      </c>
      <c r="P3398" s="8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9.15" x14ac:dyDescent="0.4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318"/>
        <v>1.1200000000000001</v>
      </c>
      <c r="P3399" s="8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75" x14ac:dyDescent="0.4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318"/>
        <v>1.1107499999999999</v>
      </c>
      <c r="P3400" s="8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75" x14ac:dyDescent="0.4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318"/>
        <v>1.0375000000000001</v>
      </c>
      <c r="P3401" s="8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75" x14ac:dyDescent="0.4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318"/>
        <v>1.0041</v>
      </c>
      <c r="P3402" s="8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8.3" x14ac:dyDescent="0.4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318"/>
        <v>1.0186206896551724</v>
      </c>
      <c r="P3403" s="8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75" x14ac:dyDescent="0.4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318"/>
        <v>1.0976666666666666</v>
      </c>
      <c r="P3404" s="8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75" x14ac:dyDescent="0.4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318"/>
        <v>1</v>
      </c>
      <c r="P3405" s="8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8.3" x14ac:dyDescent="0.4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318"/>
        <v>1.22</v>
      </c>
      <c r="P3406" s="8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75" x14ac:dyDescent="0.4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318"/>
        <v>1.3757142857142857</v>
      </c>
      <c r="P3407" s="8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75" x14ac:dyDescent="0.4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318"/>
        <v>1.0031000000000001</v>
      </c>
      <c r="P3408" s="8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8.3" x14ac:dyDescent="0.4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318"/>
        <v>1.071</v>
      </c>
      <c r="P3409" s="8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75" x14ac:dyDescent="0.4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318"/>
        <v>2.11</v>
      </c>
      <c r="P3410" s="8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75" x14ac:dyDescent="0.4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318"/>
        <v>1.236</v>
      </c>
      <c r="P3411" s="8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75" x14ac:dyDescent="0.4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318"/>
        <v>1.085</v>
      </c>
      <c r="P3412" s="8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75" x14ac:dyDescent="0.4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318"/>
        <v>1.0356666666666667</v>
      </c>
      <c r="P3413" s="8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75" x14ac:dyDescent="0.4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318"/>
        <v>1</v>
      </c>
      <c r="P3414" s="8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8.3" x14ac:dyDescent="0.4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318"/>
        <v>1.3</v>
      </c>
      <c r="P3415" s="8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75" x14ac:dyDescent="0.4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318"/>
        <v>1.0349999999999999</v>
      </c>
      <c r="P3416" s="8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75" x14ac:dyDescent="0.4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318"/>
        <v>1</v>
      </c>
      <c r="P3417" s="8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8.3" x14ac:dyDescent="0.4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318"/>
        <v>1.196</v>
      </c>
      <c r="P3418" s="8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75" x14ac:dyDescent="0.4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318"/>
        <v>1.0000058823529412</v>
      </c>
      <c r="P3419" s="8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75" x14ac:dyDescent="0.4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318"/>
        <v>1.00875</v>
      </c>
      <c r="P3420" s="8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8.3" x14ac:dyDescent="0.4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318"/>
        <v>1.0654545454545454</v>
      </c>
      <c r="P3421" s="8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75" x14ac:dyDescent="0.4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318"/>
        <v>1.38</v>
      </c>
      <c r="P3422" s="8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75" x14ac:dyDescent="0.4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318"/>
        <v>1.0115000000000001</v>
      </c>
      <c r="P3423" s="8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75" x14ac:dyDescent="0.4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318"/>
        <v>1.091</v>
      </c>
      <c r="P3424" s="8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75" x14ac:dyDescent="0.4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318"/>
        <v>1.4</v>
      </c>
      <c r="P3425" s="8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75" x14ac:dyDescent="0.4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318"/>
        <v>1.0358333333333334</v>
      </c>
      <c r="P3426" s="8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75" x14ac:dyDescent="0.4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318"/>
        <v>1.0297033333333332</v>
      </c>
      <c r="P3427" s="8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75" x14ac:dyDescent="0.4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318"/>
        <v>1.0813333333333333</v>
      </c>
      <c r="P3428" s="8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75" x14ac:dyDescent="0.4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318"/>
        <v>1</v>
      </c>
      <c r="P3429" s="8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75" x14ac:dyDescent="0.4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318"/>
        <v>1.0275000000000001</v>
      </c>
      <c r="P3430" s="8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75" x14ac:dyDescent="0.4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318"/>
        <v>1.3</v>
      </c>
      <c r="P3431" s="8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75" x14ac:dyDescent="0.4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318"/>
        <v>1.0854949999999999</v>
      </c>
      <c r="P3432" s="8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75" x14ac:dyDescent="0.4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318"/>
        <v>1</v>
      </c>
      <c r="P3433" s="8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75" x14ac:dyDescent="0.4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318"/>
        <v>1.0965</v>
      </c>
      <c r="P3434" s="8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75" x14ac:dyDescent="0.4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318"/>
        <v>1.0026315789473683</v>
      </c>
      <c r="P3435" s="8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75" x14ac:dyDescent="0.4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318"/>
        <v>1.0555000000000001</v>
      </c>
      <c r="P3436" s="8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75" x14ac:dyDescent="0.4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318"/>
        <v>1.1200000000000001</v>
      </c>
      <c r="P3437" s="8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75" x14ac:dyDescent="0.4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318"/>
        <v>1.0589999999999999</v>
      </c>
      <c r="P3438" s="8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8.3" x14ac:dyDescent="0.4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318"/>
        <v>1.01</v>
      </c>
      <c r="P3439" s="8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75" x14ac:dyDescent="0.4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318"/>
        <v>1.042</v>
      </c>
      <c r="P3440" s="8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9.15" x14ac:dyDescent="0.4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318"/>
        <v>1.3467833333333334</v>
      </c>
      <c r="P3441" s="8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75" x14ac:dyDescent="0.4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318"/>
        <v>1.052184</v>
      </c>
      <c r="P3442" s="8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75" x14ac:dyDescent="0.4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318"/>
        <v>1.026</v>
      </c>
      <c r="P3443" s="8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75" x14ac:dyDescent="0.4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318"/>
        <v>1</v>
      </c>
      <c r="P3444" s="8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75" x14ac:dyDescent="0.4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318"/>
        <v>1.855</v>
      </c>
      <c r="P3445" s="8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75" x14ac:dyDescent="0.4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318"/>
        <v>2.89</v>
      </c>
      <c r="P3446" s="8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75" x14ac:dyDescent="0.4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318"/>
        <v>1</v>
      </c>
      <c r="P3447" s="8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75" x14ac:dyDescent="0.4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318"/>
        <v>1.0820000000000001</v>
      </c>
      <c r="P3448" s="8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9.15" x14ac:dyDescent="0.4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318"/>
        <v>1.0780000000000001</v>
      </c>
      <c r="P3449" s="8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75" x14ac:dyDescent="0.4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318"/>
        <v>1.0976190476190477</v>
      </c>
      <c r="P3450" s="8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75" x14ac:dyDescent="0.4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318"/>
        <v>1.70625</v>
      </c>
      <c r="P3451" s="8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75" x14ac:dyDescent="0.4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318"/>
        <v>1.52</v>
      </c>
      <c r="P3452" s="8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75" x14ac:dyDescent="0.4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318"/>
        <v>1.0123076923076924</v>
      </c>
      <c r="P3453" s="8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75" x14ac:dyDescent="0.4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318"/>
        <v>1.532</v>
      </c>
      <c r="P3454" s="8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75" x14ac:dyDescent="0.4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318"/>
        <v>1.2833333333333334</v>
      </c>
      <c r="P3455" s="8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8.3" x14ac:dyDescent="0.4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318"/>
        <v>1.0071428571428571</v>
      </c>
      <c r="P3456" s="8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75" x14ac:dyDescent="0.4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318"/>
        <v>1.0065</v>
      </c>
      <c r="P3457" s="8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75" x14ac:dyDescent="0.4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si="318"/>
        <v>1.913</v>
      </c>
      <c r="P3458" s="8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9.15" x14ac:dyDescent="0.4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ref="O3459:O3522" si="324">E3459/D3459</f>
        <v>1.4019999999999999</v>
      </c>
      <c r="P3459" s="8">
        <f t="shared" ref="P3459:P3522" si="325">IF(E3459=0,"0",E3459/L3459)</f>
        <v>50.981818181818184</v>
      </c>
      <c r="Q3459" s="4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4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75" x14ac:dyDescent="0.4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324"/>
        <v>1.2433537832310839</v>
      </c>
      <c r="P3460" s="8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75" x14ac:dyDescent="0.4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324"/>
        <v>1.262</v>
      </c>
      <c r="P3461" s="8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75" x14ac:dyDescent="0.4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324"/>
        <v>1.9</v>
      </c>
      <c r="P3462" s="8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58.3" x14ac:dyDescent="0.4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324"/>
        <v>1.39</v>
      </c>
      <c r="P3463" s="8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75" x14ac:dyDescent="0.4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324"/>
        <v>2.02</v>
      </c>
      <c r="P3464" s="8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75" x14ac:dyDescent="0.4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324"/>
        <v>1.0338000000000001</v>
      </c>
      <c r="P3465" s="8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8.3" x14ac:dyDescent="0.4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324"/>
        <v>1.023236</v>
      </c>
      <c r="P3466" s="8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75" x14ac:dyDescent="0.4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324"/>
        <v>1.03</v>
      </c>
      <c r="P3467" s="8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75" x14ac:dyDescent="0.4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324"/>
        <v>1.2714285714285714</v>
      </c>
      <c r="P3468" s="8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4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324"/>
        <v>1.01</v>
      </c>
      <c r="P3469" s="8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75" x14ac:dyDescent="0.4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324"/>
        <v>1.2178</v>
      </c>
      <c r="P3470" s="8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8.3" x14ac:dyDescent="0.4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324"/>
        <v>1.1339285714285714</v>
      </c>
      <c r="P3471" s="8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9.15" x14ac:dyDescent="0.4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324"/>
        <v>1.5</v>
      </c>
      <c r="P3472" s="8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75" x14ac:dyDescent="0.4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324"/>
        <v>2.1459999999999999</v>
      </c>
      <c r="P3473" s="8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75" x14ac:dyDescent="0.4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324"/>
        <v>1.0205</v>
      </c>
      <c r="P3474" s="8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75" x14ac:dyDescent="0.4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324"/>
        <v>1</v>
      </c>
      <c r="P3475" s="8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75" x14ac:dyDescent="0.4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324"/>
        <v>1.01</v>
      </c>
      <c r="P3476" s="8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75" x14ac:dyDescent="0.4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324"/>
        <v>1.1333333333333333</v>
      </c>
      <c r="P3477" s="8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58.3" x14ac:dyDescent="0.4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324"/>
        <v>1.04</v>
      </c>
      <c r="P3478" s="8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75" x14ac:dyDescent="0.4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324"/>
        <v>1.1533333333333333</v>
      </c>
      <c r="P3479" s="8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75" x14ac:dyDescent="0.4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324"/>
        <v>1.1285000000000001</v>
      </c>
      <c r="P3480" s="8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75" x14ac:dyDescent="0.4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324"/>
        <v>1.2786666666666666</v>
      </c>
      <c r="P3481" s="8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75" x14ac:dyDescent="0.4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324"/>
        <v>1.4266666666666667</v>
      </c>
      <c r="P3482" s="8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75" x14ac:dyDescent="0.4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324"/>
        <v>1.1879999999999999</v>
      </c>
      <c r="P3483" s="8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75" x14ac:dyDescent="0.4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324"/>
        <v>1.3833333333333333</v>
      </c>
      <c r="P3484" s="8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75" x14ac:dyDescent="0.4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324"/>
        <v>1.599402985074627</v>
      </c>
      <c r="P3485" s="8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8.3" x14ac:dyDescent="0.4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324"/>
        <v>1.1424000000000001</v>
      </c>
      <c r="P3486" s="8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75" x14ac:dyDescent="0.4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324"/>
        <v>1.0060606060606061</v>
      </c>
      <c r="P3487" s="8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75" x14ac:dyDescent="0.4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324"/>
        <v>1.552</v>
      </c>
      <c r="P3488" s="8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75" x14ac:dyDescent="0.4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324"/>
        <v>1.2775000000000001</v>
      </c>
      <c r="P3489" s="8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8.3" x14ac:dyDescent="0.4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324"/>
        <v>1.212</v>
      </c>
      <c r="P3490" s="8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75" x14ac:dyDescent="0.4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324"/>
        <v>1.127</v>
      </c>
      <c r="P3491" s="8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75" x14ac:dyDescent="0.4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324"/>
        <v>1.2749999999999999</v>
      </c>
      <c r="P3492" s="8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58.3" x14ac:dyDescent="0.4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324"/>
        <v>1.5820000000000001</v>
      </c>
      <c r="P3493" s="8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75" x14ac:dyDescent="0.4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324"/>
        <v>1.0526894736842105</v>
      </c>
      <c r="P3494" s="8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75" x14ac:dyDescent="0.4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324"/>
        <v>1</v>
      </c>
      <c r="P3495" s="8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75" x14ac:dyDescent="0.4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324"/>
        <v>1</v>
      </c>
      <c r="P3496" s="8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75" x14ac:dyDescent="0.4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324"/>
        <v>1.0686</v>
      </c>
      <c r="P3497" s="8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8.3" x14ac:dyDescent="0.4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324"/>
        <v>1.244</v>
      </c>
      <c r="P3498" s="8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8.3" x14ac:dyDescent="0.4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324"/>
        <v>1.0870406189555126</v>
      </c>
      <c r="P3499" s="8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8.3" x14ac:dyDescent="0.4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324"/>
        <v>1.0242424242424242</v>
      </c>
      <c r="P3500" s="8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75" x14ac:dyDescent="0.4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324"/>
        <v>1.0549999999999999</v>
      </c>
      <c r="P3501" s="8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8.3" x14ac:dyDescent="0.4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324"/>
        <v>1.0629999999999999</v>
      </c>
      <c r="P3502" s="8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75" x14ac:dyDescent="0.4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324"/>
        <v>1.0066666666666666</v>
      </c>
      <c r="P3503" s="8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75" x14ac:dyDescent="0.4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324"/>
        <v>1.054</v>
      </c>
      <c r="P3504" s="8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75" x14ac:dyDescent="0.4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324"/>
        <v>1.0755999999999999</v>
      </c>
      <c r="P3505" s="8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75" x14ac:dyDescent="0.4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324"/>
        <v>1</v>
      </c>
      <c r="P3506" s="8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7.45" x14ac:dyDescent="0.4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324"/>
        <v>1.0376000000000001</v>
      </c>
      <c r="P3507" s="8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75" x14ac:dyDescent="0.4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324"/>
        <v>1.0149999999999999</v>
      </c>
      <c r="P3508" s="8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75" x14ac:dyDescent="0.4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324"/>
        <v>1.044</v>
      </c>
      <c r="P3509" s="8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75" x14ac:dyDescent="0.4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324"/>
        <v>1.8</v>
      </c>
      <c r="P3510" s="8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75" x14ac:dyDescent="0.4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324"/>
        <v>1.0633333333333332</v>
      </c>
      <c r="P3511" s="8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8.3" x14ac:dyDescent="0.4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324"/>
        <v>1.0055555555555555</v>
      </c>
      <c r="P3512" s="8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75" x14ac:dyDescent="0.4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324"/>
        <v>1.012</v>
      </c>
      <c r="P3513" s="8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75" x14ac:dyDescent="0.4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324"/>
        <v>1</v>
      </c>
      <c r="P3514" s="8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75" x14ac:dyDescent="0.4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324"/>
        <v>1.1839285714285714</v>
      </c>
      <c r="P3515" s="8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75" x14ac:dyDescent="0.4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324"/>
        <v>1.1000000000000001</v>
      </c>
      <c r="P3516" s="8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75" x14ac:dyDescent="0.4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324"/>
        <v>1.0266666666666666</v>
      </c>
      <c r="P3517" s="8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75" x14ac:dyDescent="0.4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324"/>
        <v>1</v>
      </c>
      <c r="P3518" s="8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75" x14ac:dyDescent="0.4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324"/>
        <v>1</v>
      </c>
      <c r="P3519" s="8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75" x14ac:dyDescent="0.4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324"/>
        <v>1.10046</v>
      </c>
      <c r="P3520" s="8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75" x14ac:dyDescent="0.4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324"/>
        <v>1.0135000000000001</v>
      </c>
      <c r="P3521" s="8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75" x14ac:dyDescent="0.4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si="324"/>
        <v>1.0075000000000001</v>
      </c>
      <c r="P3522" s="8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8.3" x14ac:dyDescent="0.4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ref="O3523:O3586" si="330">E3523/D3523</f>
        <v>1.6942857142857144</v>
      </c>
      <c r="P3523" s="8">
        <f t="shared" ref="P3523:P3586" si="331">IF(E3523=0,"0",E3523/L3523)</f>
        <v>45.615384615384613</v>
      </c>
      <c r="Q3523" s="4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4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75" x14ac:dyDescent="0.4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330"/>
        <v>1</v>
      </c>
      <c r="P3524" s="8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75" x14ac:dyDescent="0.4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330"/>
        <v>1.1365000000000001</v>
      </c>
      <c r="P3525" s="8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75" x14ac:dyDescent="0.4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330"/>
        <v>1.0156000000000001</v>
      </c>
      <c r="P3526" s="8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75" x14ac:dyDescent="0.4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330"/>
        <v>1.06</v>
      </c>
      <c r="P3527" s="8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75" x14ac:dyDescent="0.4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330"/>
        <v>1.02</v>
      </c>
      <c r="P3528" s="8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75" x14ac:dyDescent="0.4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330"/>
        <v>1.1691666666666667</v>
      </c>
      <c r="P3529" s="8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75" x14ac:dyDescent="0.4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330"/>
        <v>1.0115151515151515</v>
      </c>
      <c r="P3530" s="8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58.3" x14ac:dyDescent="0.4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330"/>
        <v>1.32</v>
      </c>
      <c r="P3531" s="8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75" x14ac:dyDescent="0.4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330"/>
        <v>1</v>
      </c>
      <c r="P3532" s="8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4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330"/>
        <v>1.28</v>
      </c>
      <c r="P3533" s="8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8.3" x14ac:dyDescent="0.4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330"/>
        <v>1.1895833333333334</v>
      </c>
      <c r="P3534" s="8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8.3" x14ac:dyDescent="0.4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330"/>
        <v>1.262</v>
      </c>
      <c r="P3535" s="8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75" x14ac:dyDescent="0.4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330"/>
        <v>1.5620000000000001</v>
      </c>
      <c r="P3536" s="8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75" x14ac:dyDescent="0.4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330"/>
        <v>1.0315000000000001</v>
      </c>
      <c r="P3537" s="8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75" x14ac:dyDescent="0.4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330"/>
        <v>1.5333333333333334</v>
      </c>
      <c r="P3538" s="8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75" x14ac:dyDescent="0.4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330"/>
        <v>1.8044444444444445</v>
      </c>
      <c r="P3539" s="8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75" x14ac:dyDescent="0.4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330"/>
        <v>1.2845</v>
      </c>
      <c r="P3540" s="8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75" x14ac:dyDescent="0.4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330"/>
        <v>1.1966666666666668</v>
      </c>
      <c r="P3541" s="8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8.3" x14ac:dyDescent="0.4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330"/>
        <v>1.23</v>
      </c>
      <c r="P3542" s="8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75" x14ac:dyDescent="0.4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330"/>
        <v>1.05</v>
      </c>
      <c r="P3543" s="8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75" x14ac:dyDescent="0.4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330"/>
        <v>1.0223636363636364</v>
      </c>
      <c r="P3544" s="8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75" x14ac:dyDescent="0.4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330"/>
        <v>1.0466666666666666</v>
      </c>
      <c r="P3545" s="8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9.15" x14ac:dyDescent="0.4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330"/>
        <v>1</v>
      </c>
      <c r="P3546" s="8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75" x14ac:dyDescent="0.4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330"/>
        <v>1.004</v>
      </c>
      <c r="P3547" s="8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75" x14ac:dyDescent="0.4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330"/>
        <v>1.0227272727272727</v>
      </c>
      <c r="P3548" s="8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75" x14ac:dyDescent="0.4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330"/>
        <v>1.1440928571428572</v>
      </c>
      <c r="P3549" s="8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75" x14ac:dyDescent="0.4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330"/>
        <v>1.019047619047619</v>
      </c>
      <c r="P3550" s="8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75" x14ac:dyDescent="0.4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330"/>
        <v>1.02</v>
      </c>
      <c r="P3551" s="8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58.3" x14ac:dyDescent="0.4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330"/>
        <v>1.048</v>
      </c>
      <c r="P3552" s="8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75" x14ac:dyDescent="0.4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330"/>
        <v>1.0183333333333333</v>
      </c>
      <c r="P3553" s="8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75" x14ac:dyDescent="0.4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330"/>
        <v>1</v>
      </c>
      <c r="P3554" s="8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75" x14ac:dyDescent="0.4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330"/>
        <v>1.0627272727272727</v>
      </c>
      <c r="P3555" s="8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75" x14ac:dyDescent="0.4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330"/>
        <v>1.1342219999999998</v>
      </c>
      <c r="P3556" s="8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75" x14ac:dyDescent="0.4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330"/>
        <v>1</v>
      </c>
      <c r="P3557" s="8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58.3" x14ac:dyDescent="0.4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330"/>
        <v>1.0045454545454546</v>
      </c>
      <c r="P3558" s="8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8.3" x14ac:dyDescent="0.4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330"/>
        <v>1.0003599999999999</v>
      </c>
      <c r="P3559" s="8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75" x14ac:dyDescent="0.4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330"/>
        <v>1.44</v>
      </c>
      <c r="P3560" s="8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8.3" x14ac:dyDescent="0.4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330"/>
        <v>1.0349999999999999</v>
      </c>
      <c r="P3561" s="8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75" x14ac:dyDescent="0.4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330"/>
        <v>1.0843750000000001</v>
      </c>
      <c r="P3562" s="8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6.6" x14ac:dyDescent="0.4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330"/>
        <v>1.024</v>
      </c>
      <c r="P3563" s="8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75" x14ac:dyDescent="0.4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330"/>
        <v>1.4888888888888889</v>
      </c>
      <c r="P3564" s="8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75" x14ac:dyDescent="0.4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330"/>
        <v>1.0549000000000002</v>
      </c>
      <c r="P3565" s="8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9.15" x14ac:dyDescent="0.4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330"/>
        <v>1.0049999999999999</v>
      </c>
      <c r="P3566" s="8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75" x14ac:dyDescent="0.4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330"/>
        <v>1.3055555555555556</v>
      </c>
      <c r="P3567" s="8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75" x14ac:dyDescent="0.4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330"/>
        <v>1.0475000000000001</v>
      </c>
      <c r="P3568" s="8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75" x14ac:dyDescent="0.4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330"/>
        <v>1.0880000000000001</v>
      </c>
      <c r="P3569" s="8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75" x14ac:dyDescent="0.4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330"/>
        <v>1.1100000000000001</v>
      </c>
      <c r="P3570" s="8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75" x14ac:dyDescent="0.4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330"/>
        <v>1.0047999999999999</v>
      </c>
      <c r="P3571" s="8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75" x14ac:dyDescent="0.4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330"/>
        <v>1.1435</v>
      </c>
      <c r="P3572" s="8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75" x14ac:dyDescent="0.4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330"/>
        <v>1.2206666666666666</v>
      </c>
      <c r="P3573" s="8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9.15" x14ac:dyDescent="0.4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330"/>
        <v>1</v>
      </c>
      <c r="P3574" s="8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75" x14ac:dyDescent="0.4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330"/>
        <v>1.028</v>
      </c>
      <c r="P3575" s="8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75" x14ac:dyDescent="0.4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330"/>
        <v>1.0612068965517241</v>
      </c>
      <c r="P3576" s="8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75" x14ac:dyDescent="0.4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330"/>
        <v>1.0133000000000001</v>
      </c>
      <c r="P3577" s="8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75" x14ac:dyDescent="0.4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330"/>
        <v>1</v>
      </c>
      <c r="P3578" s="8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75" x14ac:dyDescent="0.4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330"/>
        <v>1.3</v>
      </c>
      <c r="P3579" s="8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75" x14ac:dyDescent="0.4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330"/>
        <v>1.0001333333333333</v>
      </c>
      <c r="P3580" s="8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75" x14ac:dyDescent="0.4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330"/>
        <v>1</v>
      </c>
      <c r="P3581" s="8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75" x14ac:dyDescent="0.4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330"/>
        <v>1.1388888888888888</v>
      </c>
      <c r="P3582" s="8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75" x14ac:dyDescent="0.4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330"/>
        <v>1</v>
      </c>
      <c r="P3583" s="8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75" x14ac:dyDescent="0.4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330"/>
        <v>2.87</v>
      </c>
      <c r="P3584" s="8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75" x14ac:dyDescent="0.4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330"/>
        <v>1.085</v>
      </c>
      <c r="P3585" s="8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7.45" x14ac:dyDescent="0.4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si="330"/>
        <v>1.155</v>
      </c>
      <c r="P3586" s="8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75" x14ac:dyDescent="0.4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ref="O3587:O3650" si="336">E3587/D3587</f>
        <v>1.1911764705882353</v>
      </c>
      <c r="P3587" s="8">
        <f t="shared" ref="P3587:P3650" si="337">IF(E3587=0,"0",E3587/L3587)</f>
        <v>176.08695652173913</v>
      </c>
      <c r="Q3587" s="4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4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4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336"/>
        <v>1.0942666666666667</v>
      </c>
      <c r="P3588" s="8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75" x14ac:dyDescent="0.4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336"/>
        <v>1.266</v>
      </c>
      <c r="P3589" s="8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75" x14ac:dyDescent="0.4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336"/>
        <v>1.0049999999999999</v>
      </c>
      <c r="P3590" s="8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75" x14ac:dyDescent="0.4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336"/>
        <v>1.2749999999999999</v>
      </c>
      <c r="P3591" s="8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58.3" x14ac:dyDescent="0.4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336"/>
        <v>1.0005999999999999</v>
      </c>
      <c r="P3592" s="8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75" x14ac:dyDescent="0.4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336"/>
        <v>1.75</v>
      </c>
      <c r="P3593" s="8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75" x14ac:dyDescent="0.4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336"/>
        <v>1.2725</v>
      </c>
      <c r="P3594" s="8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75" x14ac:dyDescent="0.4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336"/>
        <v>1.1063333333333334</v>
      </c>
      <c r="P3595" s="8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58.3" x14ac:dyDescent="0.4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336"/>
        <v>1.2593749999999999</v>
      </c>
      <c r="P3596" s="8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9.15" x14ac:dyDescent="0.4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336"/>
        <v>1.1850000000000001</v>
      </c>
      <c r="P3597" s="8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75" x14ac:dyDescent="0.4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336"/>
        <v>1.0772727272727274</v>
      </c>
      <c r="P3598" s="8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9.15" x14ac:dyDescent="0.4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336"/>
        <v>1.026</v>
      </c>
      <c r="P3599" s="8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75" x14ac:dyDescent="0.4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336"/>
        <v>1.101</v>
      </c>
      <c r="P3600" s="8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75" x14ac:dyDescent="0.4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336"/>
        <v>2.02</v>
      </c>
      <c r="P3601" s="8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9.15" x14ac:dyDescent="0.4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336"/>
        <v>1.3</v>
      </c>
      <c r="P3602" s="8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75" x14ac:dyDescent="0.4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336"/>
        <v>1.0435000000000001</v>
      </c>
      <c r="P3603" s="8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8.3" x14ac:dyDescent="0.4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336"/>
        <v>1.0004999999999999</v>
      </c>
      <c r="P3604" s="8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75" x14ac:dyDescent="0.4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336"/>
        <v>1.7066666666666668</v>
      </c>
      <c r="P3605" s="8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75" x14ac:dyDescent="0.4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336"/>
        <v>1.1283333333333334</v>
      </c>
      <c r="P3606" s="8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8.3" x14ac:dyDescent="0.4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336"/>
        <v>1.84</v>
      </c>
      <c r="P3607" s="8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75" x14ac:dyDescent="0.4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336"/>
        <v>1.3026666666666666</v>
      </c>
      <c r="P3608" s="8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9.15" x14ac:dyDescent="0.4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336"/>
        <v>1.0545454545454545</v>
      </c>
      <c r="P3609" s="8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75" x14ac:dyDescent="0.4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336"/>
        <v>1</v>
      </c>
      <c r="P3610" s="8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75" x14ac:dyDescent="0.4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336"/>
        <v>1.5331632653061225</v>
      </c>
      <c r="P3611" s="8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75" x14ac:dyDescent="0.4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336"/>
        <v>1.623</v>
      </c>
      <c r="P3612" s="8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75" x14ac:dyDescent="0.4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336"/>
        <v>1.36</v>
      </c>
      <c r="P3613" s="8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75" x14ac:dyDescent="0.4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336"/>
        <v>1.444</v>
      </c>
      <c r="P3614" s="8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75" x14ac:dyDescent="0.4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336"/>
        <v>1</v>
      </c>
      <c r="P3615" s="8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75" x14ac:dyDescent="0.4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336"/>
        <v>1.008</v>
      </c>
      <c r="P3616" s="8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75" x14ac:dyDescent="0.4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336"/>
        <v>1.0680000000000001</v>
      </c>
      <c r="P3617" s="8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75" x14ac:dyDescent="0.4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336"/>
        <v>1.248</v>
      </c>
      <c r="P3618" s="8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75" x14ac:dyDescent="0.4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336"/>
        <v>1.1891891891891893</v>
      </c>
      <c r="P3619" s="8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75" x14ac:dyDescent="0.4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336"/>
        <v>1.01</v>
      </c>
      <c r="P3620" s="8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75" x14ac:dyDescent="0.4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336"/>
        <v>1.1299999999999999</v>
      </c>
      <c r="P3621" s="8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75" x14ac:dyDescent="0.4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336"/>
        <v>1.0519047619047619</v>
      </c>
      <c r="P3622" s="8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75" x14ac:dyDescent="0.4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336"/>
        <v>1.0973333333333333</v>
      </c>
      <c r="P3623" s="8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9.15" x14ac:dyDescent="0.4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336"/>
        <v>1.00099</v>
      </c>
      <c r="P3624" s="8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9.15" x14ac:dyDescent="0.4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336"/>
        <v>1.2</v>
      </c>
      <c r="P3625" s="8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.900000000000006" x14ac:dyDescent="0.4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336"/>
        <v>1.0493333333333332</v>
      </c>
      <c r="P3626" s="8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8.3" x14ac:dyDescent="0.4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336"/>
        <v>1.0266666666666666</v>
      </c>
      <c r="P3627" s="8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75" x14ac:dyDescent="0.4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336"/>
        <v>1.0182500000000001</v>
      </c>
      <c r="P3628" s="8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75" x14ac:dyDescent="0.4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336"/>
        <v>1</v>
      </c>
      <c r="P3629" s="8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75" x14ac:dyDescent="0.4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336"/>
        <v>0</v>
      </c>
      <c r="P3630" s="8" t="str">
        <f t="shared" si="337"/>
        <v>0</v>
      </c>
      <c r="Q3630" s="4" t="str">
        <f t="shared" si="338"/>
        <v>Theater</v>
      </c>
      <c r="R3630" s="4" t="str">
        <f t="shared" si="339"/>
        <v>Musicals</v>
      </c>
      <c r="S3630" s="13">
        <f t="shared" si="340"/>
        <v>42291.833287037036</v>
      </c>
      <c r="T3630" s="13">
        <f t="shared" si="341"/>
        <v>42351.874953703707</v>
      </c>
    </row>
    <row r="3631" spans="1:20" ht="58.3" x14ac:dyDescent="0.4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336"/>
        <v>1.9999999999999999E-6</v>
      </c>
      <c r="P3631" s="8">
        <f t="shared" si="337"/>
        <v>1</v>
      </c>
      <c r="Q3631" s="4" t="str">
        <f t="shared" si="338"/>
        <v>Theater</v>
      </c>
      <c r="R3631" s="4" t="str">
        <f t="shared" si="339"/>
        <v>Musicals</v>
      </c>
      <c r="S3631" s="13">
        <f t="shared" si="340"/>
        <v>42437.094490740739</v>
      </c>
      <c r="T3631" s="13">
        <f t="shared" si="341"/>
        <v>42495.708333333328</v>
      </c>
    </row>
    <row r="3632" spans="1:20" ht="43.75" x14ac:dyDescent="0.4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336"/>
        <v>3.3333333333333332E-4</v>
      </c>
      <c r="P3632" s="8">
        <f t="shared" si="337"/>
        <v>1</v>
      </c>
      <c r="Q3632" s="4" t="str">
        <f t="shared" si="338"/>
        <v>Theater</v>
      </c>
      <c r="R3632" s="4" t="str">
        <f t="shared" si="339"/>
        <v>Musicals</v>
      </c>
      <c r="S3632" s="13">
        <f t="shared" si="340"/>
        <v>41942.84710648148</v>
      </c>
      <c r="T3632" s="13">
        <f t="shared" si="341"/>
        <v>41972.888773148152</v>
      </c>
    </row>
    <row r="3633" spans="1:20" ht="58.3" x14ac:dyDescent="0.4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336"/>
        <v>0.51023391812865493</v>
      </c>
      <c r="P3633" s="8">
        <f t="shared" si="337"/>
        <v>147.88135593220338</v>
      </c>
      <c r="Q3633" s="4" t="str">
        <f t="shared" si="338"/>
        <v>Theater</v>
      </c>
      <c r="R3633" s="4" t="str">
        <f t="shared" si="339"/>
        <v>Musicals</v>
      </c>
      <c r="S3633" s="13">
        <f t="shared" si="340"/>
        <v>41880.753437499996</v>
      </c>
      <c r="T3633" s="13">
        <f t="shared" si="341"/>
        <v>41905.165972222225</v>
      </c>
    </row>
    <row r="3634" spans="1:20" ht="43.75" x14ac:dyDescent="0.4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336"/>
        <v>0.2</v>
      </c>
      <c r="P3634" s="8">
        <f t="shared" si="337"/>
        <v>100</v>
      </c>
      <c r="Q3634" s="4" t="str">
        <f t="shared" si="338"/>
        <v>Theater</v>
      </c>
      <c r="R3634" s="4" t="str">
        <f t="shared" si="339"/>
        <v>Musicals</v>
      </c>
      <c r="S3634" s="13">
        <f t="shared" si="340"/>
        <v>41946.936909722222</v>
      </c>
      <c r="T3634" s="13">
        <f t="shared" si="341"/>
        <v>41966.936909722222</v>
      </c>
    </row>
    <row r="3635" spans="1:20" ht="43.75" x14ac:dyDescent="0.4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336"/>
        <v>0.35239999999999999</v>
      </c>
      <c r="P3635" s="8">
        <f t="shared" si="337"/>
        <v>56.838709677419352</v>
      </c>
      <c r="Q3635" s="4" t="str">
        <f t="shared" si="338"/>
        <v>Theater</v>
      </c>
      <c r="R3635" s="4" t="str">
        <f t="shared" si="339"/>
        <v>Musicals</v>
      </c>
      <c r="S3635" s="13">
        <f t="shared" si="340"/>
        <v>42649.623460648145</v>
      </c>
      <c r="T3635" s="13">
        <f t="shared" si="341"/>
        <v>42693.041666666672</v>
      </c>
    </row>
    <row r="3636" spans="1:20" ht="43.75" x14ac:dyDescent="0.4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336"/>
        <v>4.2466666666666666E-2</v>
      </c>
      <c r="P3636" s="8">
        <f t="shared" si="337"/>
        <v>176.94444444444446</v>
      </c>
      <c r="Q3636" s="4" t="str">
        <f t="shared" si="338"/>
        <v>Theater</v>
      </c>
      <c r="R3636" s="4" t="str">
        <f t="shared" si="339"/>
        <v>Musicals</v>
      </c>
      <c r="S3636" s="13">
        <f t="shared" si="340"/>
        <v>42701.166365740741</v>
      </c>
      <c r="T3636" s="13">
        <f t="shared" si="341"/>
        <v>42749.165972222225</v>
      </c>
    </row>
    <row r="3637" spans="1:20" ht="29.15" x14ac:dyDescent="0.4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336"/>
        <v>0.36457142857142855</v>
      </c>
      <c r="P3637" s="8">
        <f t="shared" si="337"/>
        <v>127.6</v>
      </c>
      <c r="Q3637" s="4" t="str">
        <f t="shared" si="338"/>
        <v>Theater</v>
      </c>
      <c r="R3637" s="4" t="str">
        <f t="shared" si="339"/>
        <v>Musicals</v>
      </c>
      <c r="S3637" s="13">
        <f t="shared" si="340"/>
        <v>42450.88282407407</v>
      </c>
      <c r="T3637" s="13">
        <f t="shared" si="341"/>
        <v>42480.88282407407</v>
      </c>
    </row>
    <row r="3638" spans="1:20" ht="43.75" x14ac:dyDescent="0.4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336"/>
        <v>0</v>
      </c>
      <c r="P3638" s="8" t="str">
        <f t="shared" si="337"/>
        <v>0</v>
      </c>
      <c r="Q3638" s="4" t="str">
        <f t="shared" si="338"/>
        <v>Theater</v>
      </c>
      <c r="R3638" s="4" t="str">
        <f t="shared" si="339"/>
        <v>Musicals</v>
      </c>
      <c r="S3638" s="13">
        <f t="shared" si="340"/>
        <v>42226.694780092599</v>
      </c>
      <c r="T3638" s="13">
        <f t="shared" si="341"/>
        <v>42261.694780092599</v>
      </c>
    </row>
    <row r="3639" spans="1:20" ht="58.3" x14ac:dyDescent="0.4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336"/>
        <v>0.30866666666666664</v>
      </c>
      <c r="P3639" s="8">
        <f t="shared" si="337"/>
        <v>66.142857142857139</v>
      </c>
      <c r="Q3639" s="4" t="str">
        <f t="shared" si="338"/>
        <v>Theater</v>
      </c>
      <c r="R3639" s="4" t="str">
        <f t="shared" si="339"/>
        <v>Musicals</v>
      </c>
      <c r="S3639" s="13">
        <f t="shared" si="340"/>
        <v>41975.700636574074</v>
      </c>
      <c r="T3639" s="13">
        <f t="shared" si="341"/>
        <v>42005.700636574074</v>
      </c>
    </row>
    <row r="3640" spans="1:20" ht="29.15" x14ac:dyDescent="0.4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336"/>
        <v>6.545454545454546E-2</v>
      </c>
      <c r="P3640" s="8">
        <f t="shared" si="337"/>
        <v>108</v>
      </c>
      <c r="Q3640" s="4" t="str">
        <f t="shared" si="338"/>
        <v>Theater</v>
      </c>
      <c r="R3640" s="4" t="str">
        <f t="shared" si="339"/>
        <v>Musicals</v>
      </c>
      <c r="S3640" s="13">
        <f t="shared" si="340"/>
        <v>42053.672824074078</v>
      </c>
      <c r="T3640" s="13">
        <f t="shared" si="341"/>
        <v>42113.631157407406</v>
      </c>
    </row>
    <row r="3641" spans="1:20" ht="43.75" x14ac:dyDescent="0.4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336"/>
        <v>4.0000000000000003E-5</v>
      </c>
      <c r="P3641" s="8">
        <f t="shared" si="337"/>
        <v>1</v>
      </c>
      <c r="Q3641" s="4" t="str">
        <f t="shared" si="338"/>
        <v>Theater</v>
      </c>
      <c r="R3641" s="4" t="str">
        <f t="shared" si="339"/>
        <v>Musicals</v>
      </c>
      <c r="S3641" s="13">
        <f t="shared" si="340"/>
        <v>42590.677152777775</v>
      </c>
      <c r="T3641" s="13">
        <f t="shared" si="341"/>
        <v>42650.632638888885</v>
      </c>
    </row>
    <row r="3642" spans="1:20" ht="72.900000000000006" x14ac:dyDescent="0.4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336"/>
        <v>5.5E-2</v>
      </c>
      <c r="P3642" s="8">
        <f t="shared" si="337"/>
        <v>18.333333333333332</v>
      </c>
      <c r="Q3642" s="4" t="str">
        <f t="shared" si="338"/>
        <v>Theater</v>
      </c>
      <c r="R3642" s="4" t="str">
        <f t="shared" si="339"/>
        <v>Musicals</v>
      </c>
      <c r="S3642" s="13">
        <f t="shared" si="340"/>
        <v>42104.781597222223</v>
      </c>
      <c r="T3642" s="13">
        <f t="shared" si="341"/>
        <v>42134.781597222223</v>
      </c>
    </row>
    <row r="3643" spans="1:20" ht="43.75" x14ac:dyDescent="0.4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336"/>
        <v>0</v>
      </c>
      <c r="P3643" s="8" t="str">
        <f t="shared" si="337"/>
        <v>0</v>
      </c>
      <c r="Q3643" s="4" t="str">
        <f t="shared" si="338"/>
        <v>Theater</v>
      </c>
      <c r="R3643" s="4" t="str">
        <f t="shared" si="339"/>
        <v>Musicals</v>
      </c>
      <c r="S3643" s="13">
        <f t="shared" si="340"/>
        <v>41899.627071759263</v>
      </c>
      <c r="T3643" s="13">
        <f t="shared" si="341"/>
        <v>41917.208333333336</v>
      </c>
    </row>
    <row r="3644" spans="1:20" ht="58.3" x14ac:dyDescent="0.4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336"/>
        <v>2.1428571428571429E-2</v>
      </c>
      <c r="P3644" s="8">
        <f t="shared" si="337"/>
        <v>7.5</v>
      </c>
      <c r="Q3644" s="4" t="str">
        <f t="shared" si="338"/>
        <v>Theater</v>
      </c>
      <c r="R3644" s="4" t="str">
        <f t="shared" si="339"/>
        <v>Musicals</v>
      </c>
      <c r="S3644" s="13">
        <f t="shared" si="340"/>
        <v>42297.816284722227</v>
      </c>
      <c r="T3644" s="13">
        <f t="shared" si="341"/>
        <v>42338.708333333328</v>
      </c>
    </row>
    <row r="3645" spans="1:20" ht="43.75" x14ac:dyDescent="0.4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336"/>
        <v>0</v>
      </c>
      <c r="P3645" s="8" t="str">
        <f t="shared" si="337"/>
        <v>0</v>
      </c>
      <c r="Q3645" s="4" t="str">
        <f t="shared" si="338"/>
        <v>Theater</v>
      </c>
      <c r="R3645" s="4" t="str">
        <f t="shared" si="339"/>
        <v>Musicals</v>
      </c>
      <c r="S3645" s="13">
        <f t="shared" si="340"/>
        <v>42285.143969907411</v>
      </c>
      <c r="T3645" s="13">
        <f t="shared" si="341"/>
        <v>42325.185636574075</v>
      </c>
    </row>
    <row r="3646" spans="1:20" ht="43.75" x14ac:dyDescent="0.4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336"/>
        <v>0.16420000000000001</v>
      </c>
      <c r="P3646" s="8">
        <f t="shared" si="337"/>
        <v>68.416666666666671</v>
      </c>
      <c r="Q3646" s="4" t="str">
        <f t="shared" si="338"/>
        <v>Theater</v>
      </c>
      <c r="R3646" s="4" t="str">
        <f t="shared" si="339"/>
        <v>Musicals</v>
      </c>
      <c r="S3646" s="13">
        <f t="shared" si="340"/>
        <v>42409.241747685184</v>
      </c>
      <c r="T3646" s="13">
        <f t="shared" si="341"/>
        <v>42437.207638888889</v>
      </c>
    </row>
    <row r="3647" spans="1:20" ht="43.75" x14ac:dyDescent="0.4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336"/>
        <v>1E-3</v>
      </c>
      <c r="P3647" s="8">
        <f t="shared" si="337"/>
        <v>1</v>
      </c>
      <c r="Q3647" s="4" t="str">
        <f t="shared" si="338"/>
        <v>Theater</v>
      </c>
      <c r="R3647" s="4" t="str">
        <f t="shared" si="339"/>
        <v>Musicals</v>
      </c>
      <c r="S3647" s="13">
        <f t="shared" si="340"/>
        <v>42665.970347222217</v>
      </c>
      <c r="T3647" s="13">
        <f t="shared" si="341"/>
        <v>42696.012013888889</v>
      </c>
    </row>
    <row r="3648" spans="1:20" ht="43.75" x14ac:dyDescent="0.4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336"/>
        <v>4.8099999999999997E-2</v>
      </c>
      <c r="P3648" s="8">
        <f t="shared" si="337"/>
        <v>60.125</v>
      </c>
      <c r="Q3648" s="4" t="str">
        <f t="shared" si="338"/>
        <v>Theater</v>
      </c>
      <c r="R3648" s="4" t="str">
        <f t="shared" si="339"/>
        <v>Musicals</v>
      </c>
      <c r="S3648" s="13">
        <f t="shared" si="340"/>
        <v>42140.421319444446</v>
      </c>
      <c r="T3648" s="13">
        <f t="shared" si="341"/>
        <v>42171.979166666672</v>
      </c>
    </row>
    <row r="3649" spans="1:20" ht="43.75" x14ac:dyDescent="0.4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336"/>
        <v>0.06</v>
      </c>
      <c r="P3649" s="8">
        <f t="shared" si="337"/>
        <v>15</v>
      </c>
      <c r="Q3649" s="4" t="str">
        <f t="shared" si="338"/>
        <v>Theater</v>
      </c>
      <c r="R3649" s="4" t="str">
        <f t="shared" si="339"/>
        <v>Musicals</v>
      </c>
      <c r="S3649" s="13">
        <f t="shared" si="340"/>
        <v>42598.749155092592</v>
      </c>
      <c r="T3649" s="13">
        <f t="shared" si="341"/>
        <v>42643.749155092592</v>
      </c>
    </row>
    <row r="3650" spans="1:20" ht="29.15" x14ac:dyDescent="0.4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si="336"/>
        <v>1.003825</v>
      </c>
      <c r="P3650" s="8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75" x14ac:dyDescent="0.4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ref="O3651:O3714" si="342">E3651/D3651</f>
        <v>1.04</v>
      </c>
      <c r="P3651" s="8">
        <f t="shared" ref="P3651:P3714" si="343">IF(E3651=0,"0",E3651/L3651)</f>
        <v>97.5</v>
      </c>
      <c r="Q3651" s="4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4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75" x14ac:dyDescent="0.4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342"/>
        <v>1</v>
      </c>
      <c r="P3652" s="8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75" x14ac:dyDescent="0.4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342"/>
        <v>1.04</v>
      </c>
      <c r="P3653" s="8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75" x14ac:dyDescent="0.4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342"/>
        <v>2.5066666666666668</v>
      </c>
      <c r="P3654" s="8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75" x14ac:dyDescent="0.4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342"/>
        <v>1.0049999999999999</v>
      </c>
      <c r="P3655" s="8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8.3" x14ac:dyDescent="0.4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342"/>
        <v>1.744</v>
      </c>
      <c r="P3656" s="8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8.3" x14ac:dyDescent="0.4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342"/>
        <v>1.1626000000000001</v>
      </c>
      <c r="P3657" s="8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75" x14ac:dyDescent="0.4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342"/>
        <v>1.0582</v>
      </c>
      <c r="P3658" s="8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75" x14ac:dyDescent="0.4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342"/>
        <v>1.1074999999999999</v>
      </c>
      <c r="P3659" s="8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9.15" x14ac:dyDescent="0.4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342"/>
        <v>1.0066666666666666</v>
      </c>
      <c r="P3660" s="8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75" x14ac:dyDescent="0.4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342"/>
        <v>1.0203333333333333</v>
      </c>
      <c r="P3661" s="8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8.3" x14ac:dyDescent="0.4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342"/>
        <v>1</v>
      </c>
      <c r="P3662" s="8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75" x14ac:dyDescent="0.4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342"/>
        <v>1.1100000000000001</v>
      </c>
      <c r="P3663" s="8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8.3" x14ac:dyDescent="0.4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342"/>
        <v>1.0142500000000001</v>
      </c>
      <c r="P3664" s="8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75" x14ac:dyDescent="0.4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342"/>
        <v>1.04</v>
      </c>
      <c r="P3665" s="8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75" x14ac:dyDescent="0.4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342"/>
        <v>1.09375</v>
      </c>
      <c r="P3666" s="8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75" x14ac:dyDescent="0.4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342"/>
        <v>1.1516129032258065</v>
      </c>
      <c r="P3667" s="8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9.15" x14ac:dyDescent="0.4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342"/>
        <v>1</v>
      </c>
      <c r="P3668" s="8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75" x14ac:dyDescent="0.4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342"/>
        <v>1.0317033333333334</v>
      </c>
      <c r="P3669" s="8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75" x14ac:dyDescent="0.4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342"/>
        <v>1.0349999999999999</v>
      </c>
      <c r="P3670" s="8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75" x14ac:dyDescent="0.4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342"/>
        <v>1.3819999999999999</v>
      </c>
      <c r="P3671" s="8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75" x14ac:dyDescent="0.4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342"/>
        <v>1.0954545454545455</v>
      </c>
      <c r="P3672" s="8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75" x14ac:dyDescent="0.4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342"/>
        <v>1.0085714285714287</v>
      </c>
      <c r="P3673" s="8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8.3" x14ac:dyDescent="0.4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342"/>
        <v>1.0153333333333334</v>
      </c>
      <c r="P3674" s="8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75" x14ac:dyDescent="0.4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342"/>
        <v>1.13625</v>
      </c>
      <c r="P3675" s="8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75" x14ac:dyDescent="0.4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342"/>
        <v>1</v>
      </c>
      <c r="P3676" s="8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75" x14ac:dyDescent="0.4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342"/>
        <v>1.4</v>
      </c>
      <c r="P3677" s="8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75" x14ac:dyDescent="0.4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342"/>
        <v>1.2875000000000001</v>
      </c>
      <c r="P3678" s="8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75" x14ac:dyDescent="0.4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342"/>
        <v>1.0290416666666666</v>
      </c>
      <c r="P3679" s="8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75" x14ac:dyDescent="0.4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342"/>
        <v>1.0249999999999999</v>
      </c>
      <c r="P3680" s="8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75" x14ac:dyDescent="0.4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342"/>
        <v>1.101</v>
      </c>
      <c r="P3681" s="8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75" x14ac:dyDescent="0.4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342"/>
        <v>1.1276666666666666</v>
      </c>
      <c r="P3682" s="8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8.3" x14ac:dyDescent="0.4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342"/>
        <v>1.119</v>
      </c>
      <c r="P3683" s="8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75" x14ac:dyDescent="0.4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342"/>
        <v>1.3919999999999999</v>
      </c>
      <c r="P3684" s="8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75" x14ac:dyDescent="0.4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342"/>
        <v>1.1085714285714285</v>
      </c>
      <c r="P3685" s="8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75" x14ac:dyDescent="0.4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342"/>
        <v>1.3906666666666667</v>
      </c>
      <c r="P3686" s="8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75" x14ac:dyDescent="0.4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342"/>
        <v>1.0569999999999999</v>
      </c>
      <c r="P3687" s="8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75" x14ac:dyDescent="0.4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342"/>
        <v>1.0142857142857142</v>
      </c>
      <c r="P3688" s="8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75" x14ac:dyDescent="0.4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342"/>
        <v>1.0024500000000001</v>
      </c>
      <c r="P3689" s="8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75" x14ac:dyDescent="0.4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342"/>
        <v>1.0916666666666666</v>
      </c>
      <c r="P3690" s="8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75" x14ac:dyDescent="0.4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342"/>
        <v>1.1833333333333333</v>
      </c>
      <c r="P3691" s="8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75" x14ac:dyDescent="0.4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342"/>
        <v>1.2</v>
      </c>
      <c r="P3692" s="8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9.15" x14ac:dyDescent="0.4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342"/>
        <v>1.2796000000000001</v>
      </c>
      <c r="P3693" s="8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9.15" x14ac:dyDescent="0.4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342"/>
        <v>1.26</v>
      </c>
      <c r="P3694" s="8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75" x14ac:dyDescent="0.4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342"/>
        <v>1.2912912912912913</v>
      </c>
      <c r="P3695" s="8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8.3" x14ac:dyDescent="0.4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342"/>
        <v>1.0742857142857143</v>
      </c>
      <c r="P3696" s="8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8.3" x14ac:dyDescent="0.4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342"/>
        <v>1.00125</v>
      </c>
      <c r="P3697" s="8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75" x14ac:dyDescent="0.4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342"/>
        <v>1.55</v>
      </c>
      <c r="P3698" s="8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75" x14ac:dyDescent="0.4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342"/>
        <v>1.08</v>
      </c>
      <c r="P3699" s="8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75" x14ac:dyDescent="0.4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342"/>
        <v>1.1052</v>
      </c>
      <c r="P3700" s="8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58.3" x14ac:dyDescent="0.4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342"/>
        <v>1.008</v>
      </c>
      <c r="P3701" s="8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9.15" x14ac:dyDescent="0.4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342"/>
        <v>1.212</v>
      </c>
      <c r="P3702" s="8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75" x14ac:dyDescent="0.4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342"/>
        <v>1.0033333333333334</v>
      </c>
      <c r="P3703" s="8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8.3" x14ac:dyDescent="0.4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342"/>
        <v>1.0916666666666666</v>
      </c>
      <c r="P3704" s="8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75" x14ac:dyDescent="0.4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342"/>
        <v>1.2342857142857142</v>
      </c>
      <c r="P3705" s="8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75" x14ac:dyDescent="0.4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342"/>
        <v>1.3633666666666666</v>
      </c>
      <c r="P3706" s="8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75" x14ac:dyDescent="0.4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342"/>
        <v>1.0346657233816767</v>
      </c>
      <c r="P3707" s="8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75" x14ac:dyDescent="0.4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342"/>
        <v>1.2133333333333334</v>
      </c>
      <c r="P3708" s="8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75" x14ac:dyDescent="0.4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342"/>
        <v>1.86</v>
      </c>
      <c r="P3709" s="8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8.3" x14ac:dyDescent="0.4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342"/>
        <v>3</v>
      </c>
      <c r="P3710" s="8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75" x14ac:dyDescent="0.4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342"/>
        <v>1.0825</v>
      </c>
      <c r="P3711" s="8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9.15" x14ac:dyDescent="0.4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342"/>
        <v>1.4115384615384616</v>
      </c>
      <c r="P3712" s="8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9.15" x14ac:dyDescent="0.4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342"/>
        <v>1.1399999999999999</v>
      </c>
      <c r="P3713" s="8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8.3" x14ac:dyDescent="0.4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si="342"/>
        <v>1.5373333333333334</v>
      </c>
      <c r="P3714" s="8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75" x14ac:dyDescent="0.4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ref="O3715:O3778" si="348">E3715/D3715</f>
        <v>1.0149999999999999</v>
      </c>
      <c r="P3715" s="8">
        <f t="shared" ref="P3715:P3778" si="349">IF(E3715=0,"0",E3715/L3715)</f>
        <v>106.84210526315789</v>
      </c>
      <c r="Q3715" s="4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4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75" x14ac:dyDescent="0.4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348"/>
        <v>1.0235000000000001</v>
      </c>
      <c r="P3716" s="8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75" x14ac:dyDescent="0.4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348"/>
        <v>1.0257142857142858</v>
      </c>
      <c r="P3717" s="8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75" x14ac:dyDescent="0.4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348"/>
        <v>1.5575000000000001</v>
      </c>
      <c r="P3718" s="8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75" x14ac:dyDescent="0.4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348"/>
        <v>1.0075000000000001</v>
      </c>
      <c r="P3719" s="8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75" x14ac:dyDescent="0.4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348"/>
        <v>2.3940000000000001</v>
      </c>
      <c r="P3720" s="8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9.15" x14ac:dyDescent="0.4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348"/>
        <v>2.1</v>
      </c>
      <c r="P3721" s="8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9.15" x14ac:dyDescent="0.4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348"/>
        <v>1.0451515151515152</v>
      </c>
      <c r="P3722" s="8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8.3" x14ac:dyDescent="0.4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348"/>
        <v>1.008</v>
      </c>
      <c r="P3723" s="8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8.3" x14ac:dyDescent="0.4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348"/>
        <v>1.1120000000000001</v>
      </c>
      <c r="P3724" s="8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9.15" x14ac:dyDescent="0.4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348"/>
        <v>1.0204444444444445</v>
      </c>
      <c r="P3725" s="8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75" x14ac:dyDescent="0.4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348"/>
        <v>1.0254767441860466</v>
      </c>
      <c r="P3726" s="8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75" x14ac:dyDescent="0.4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348"/>
        <v>1.27</v>
      </c>
      <c r="P3727" s="8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75" x14ac:dyDescent="0.4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348"/>
        <v>3.3870588235294119</v>
      </c>
      <c r="P3728" s="8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75" x14ac:dyDescent="0.4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348"/>
        <v>1.0075000000000001</v>
      </c>
      <c r="P3729" s="8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75" x14ac:dyDescent="0.4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348"/>
        <v>9.3100000000000002E-2</v>
      </c>
      <c r="P3730" s="8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58.3" x14ac:dyDescent="0.4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348"/>
        <v>7.2400000000000006E-2</v>
      </c>
      <c r="P3731" s="8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75" x14ac:dyDescent="0.4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348"/>
        <v>0.1</v>
      </c>
      <c r="P3732" s="8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75" x14ac:dyDescent="0.4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348"/>
        <v>0.11272727272727273</v>
      </c>
      <c r="P3733" s="8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75" x14ac:dyDescent="0.4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348"/>
        <v>0.15411764705882353</v>
      </c>
      <c r="P3734" s="8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75" x14ac:dyDescent="0.4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348"/>
        <v>0</v>
      </c>
      <c r="P3735" s="8" t="str">
        <f t="shared" si="349"/>
        <v>0</v>
      </c>
      <c r="Q3735" s="4" t="str">
        <f t="shared" si="350"/>
        <v>Theater</v>
      </c>
      <c r="R3735" s="4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8.3" x14ac:dyDescent="0.4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348"/>
        <v>0.28466666666666668</v>
      </c>
      <c r="P3736" s="8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9.15" x14ac:dyDescent="0.4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348"/>
        <v>0.13333333333333333</v>
      </c>
      <c r="P3737" s="8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75" x14ac:dyDescent="0.4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348"/>
        <v>6.6666666666666671E-3</v>
      </c>
      <c r="P3738" s="8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75" x14ac:dyDescent="0.4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348"/>
        <v>0.21428571428571427</v>
      </c>
      <c r="P3739" s="8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9.15" x14ac:dyDescent="0.4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348"/>
        <v>0.18</v>
      </c>
      <c r="P3740" s="8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75" x14ac:dyDescent="0.4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348"/>
        <v>0.20125000000000001</v>
      </c>
      <c r="P3741" s="8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75" x14ac:dyDescent="0.4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348"/>
        <v>0.17899999999999999</v>
      </c>
      <c r="P3742" s="8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75" x14ac:dyDescent="0.4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348"/>
        <v>0</v>
      </c>
      <c r="P3743" s="8" t="str">
        <f t="shared" si="349"/>
        <v>0</v>
      </c>
      <c r="Q3743" s="4" t="str">
        <f t="shared" si="350"/>
        <v>Theater</v>
      </c>
      <c r="R3743" s="4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75" x14ac:dyDescent="0.4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348"/>
        <v>0.02</v>
      </c>
      <c r="P3744" s="8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9.15" x14ac:dyDescent="0.4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348"/>
        <v>0</v>
      </c>
      <c r="P3745" s="8" t="str">
        <f t="shared" si="349"/>
        <v>0</v>
      </c>
      <c r="Q3745" s="4" t="str">
        <f t="shared" si="350"/>
        <v>Theater</v>
      </c>
      <c r="R3745" s="4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8.3" x14ac:dyDescent="0.4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348"/>
        <v>0</v>
      </c>
      <c r="P3746" s="8" t="str">
        <f t="shared" si="349"/>
        <v>0</v>
      </c>
      <c r="Q3746" s="4" t="str">
        <f t="shared" si="350"/>
        <v>Theater</v>
      </c>
      <c r="R3746" s="4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75" x14ac:dyDescent="0.4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348"/>
        <v>0.1</v>
      </c>
      <c r="P3747" s="8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4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348"/>
        <v>2.3764705882352941E-2</v>
      </c>
      <c r="P3748" s="8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9.15" x14ac:dyDescent="0.4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348"/>
        <v>0.01</v>
      </c>
      <c r="P3749" s="8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75" x14ac:dyDescent="0.4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348"/>
        <v>1.0351999999999999</v>
      </c>
      <c r="P3750" s="8">
        <f t="shared" si="349"/>
        <v>99.538461538461533</v>
      </c>
      <c r="Q3750" s="4" t="str">
        <f t="shared" si="350"/>
        <v>Theater</v>
      </c>
      <c r="R3750" s="4" t="str">
        <f t="shared" si="351"/>
        <v>Musicals</v>
      </c>
      <c r="S3750" s="13">
        <f t="shared" si="352"/>
        <v>42395.706435185188</v>
      </c>
      <c r="T3750" s="13">
        <f t="shared" si="353"/>
        <v>42416.249305555553</v>
      </c>
    </row>
    <row r="3751" spans="1:20" ht="43.75" x14ac:dyDescent="0.4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348"/>
        <v>1.05</v>
      </c>
      <c r="P3751" s="8">
        <f t="shared" si="349"/>
        <v>75</v>
      </c>
      <c r="Q3751" s="4" t="str">
        <f t="shared" si="350"/>
        <v>Theater</v>
      </c>
      <c r="R3751" s="4" t="str">
        <f t="shared" si="351"/>
        <v>Musicals</v>
      </c>
      <c r="S3751" s="13">
        <f t="shared" si="352"/>
        <v>42458.127175925925</v>
      </c>
      <c r="T3751" s="13">
        <f t="shared" si="353"/>
        <v>42489.165972222225</v>
      </c>
    </row>
    <row r="3752" spans="1:20" ht="87.45" x14ac:dyDescent="0.4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348"/>
        <v>1.0044999999999999</v>
      </c>
      <c r="P3752" s="8">
        <f t="shared" si="349"/>
        <v>215.25</v>
      </c>
      <c r="Q3752" s="4" t="str">
        <f t="shared" si="350"/>
        <v>Theater</v>
      </c>
      <c r="R3752" s="4" t="str">
        <f t="shared" si="351"/>
        <v>Musicals</v>
      </c>
      <c r="S3752" s="13">
        <f t="shared" si="352"/>
        <v>42016.981574074074</v>
      </c>
      <c r="T3752" s="13">
        <f t="shared" si="353"/>
        <v>42045.332638888889</v>
      </c>
    </row>
    <row r="3753" spans="1:20" ht="43.75" x14ac:dyDescent="0.4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348"/>
        <v>1.3260000000000001</v>
      </c>
      <c r="P3753" s="8">
        <f t="shared" si="349"/>
        <v>120.54545454545455</v>
      </c>
      <c r="Q3753" s="4" t="str">
        <f t="shared" si="350"/>
        <v>Theater</v>
      </c>
      <c r="R3753" s="4" t="str">
        <f t="shared" si="351"/>
        <v>Musicals</v>
      </c>
      <c r="S3753" s="13">
        <f t="shared" si="352"/>
        <v>42403.035567129627</v>
      </c>
      <c r="T3753" s="13">
        <f t="shared" si="353"/>
        <v>42462.993900462956</v>
      </c>
    </row>
    <row r="3754" spans="1:20" ht="58.3" x14ac:dyDescent="0.4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348"/>
        <v>1.1299999999999999</v>
      </c>
      <c r="P3754" s="8">
        <f t="shared" si="349"/>
        <v>37.666666666666664</v>
      </c>
      <c r="Q3754" s="4" t="str">
        <f t="shared" si="350"/>
        <v>Theater</v>
      </c>
      <c r="R3754" s="4" t="str">
        <f t="shared" si="351"/>
        <v>Musicals</v>
      </c>
      <c r="S3754" s="13">
        <f t="shared" si="352"/>
        <v>42619.802488425921</v>
      </c>
      <c r="T3754" s="13">
        <f t="shared" si="353"/>
        <v>42659.875</v>
      </c>
    </row>
    <row r="3755" spans="1:20" ht="43.75" x14ac:dyDescent="0.4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348"/>
        <v>1.0334000000000001</v>
      </c>
      <c r="P3755" s="8">
        <f t="shared" si="349"/>
        <v>172.23333333333332</v>
      </c>
      <c r="Q3755" s="4" t="str">
        <f t="shared" si="350"/>
        <v>Theater</v>
      </c>
      <c r="R3755" s="4" t="str">
        <f t="shared" si="351"/>
        <v>Musicals</v>
      </c>
      <c r="S3755" s="13">
        <f t="shared" si="352"/>
        <v>42128.824074074073</v>
      </c>
      <c r="T3755" s="13">
        <f t="shared" si="353"/>
        <v>42158</v>
      </c>
    </row>
    <row r="3756" spans="1:20" ht="43.75" x14ac:dyDescent="0.4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348"/>
        <v>1.2</v>
      </c>
      <c r="P3756" s="8">
        <f t="shared" si="349"/>
        <v>111.11111111111111</v>
      </c>
      <c r="Q3756" s="4" t="str">
        <f t="shared" si="350"/>
        <v>Theater</v>
      </c>
      <c r="R3756" s="4" t="str">
        <f t="shared" si="351"/>
        <v>Musicals</v>
      </c>
      <c r="S3756" s="13">
        <f t="shared" si="352"/>
        <v>41808.881215277775</v>
      </c>
      <c r="T3756" s="13">
        <f t="shared" si="353"/>
        <v>41846.207638888889</v>
      </c>
    </row>
    <row r="3757" spans="1:20" ht="43.75" x14ac:dyDescent="0.4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348"/>
        <v>1.2963636363636364</v>
      </c>
      <c r="P3757" s="8">
        <f t="shared" si="349"/>
        <v>25.464285714285715</v>
      </c>
      <c r="Q3757" s="4" t="str">
        <f t="shared" si="350"/>
        <v>Theater</v>
      </c>
      <c r="R3757" s="4" t="str">
        <f t="shared" si="351"/>
        <v>Musicals</v>
      </c>
      <c r="S3757" s="13">
        <f t="shared" si="352"/>
        <v>42445.866979166662</v>
      </c>
      <c r="T3757" s="13">
        <f t="shared" si="353"/>
        <v>42475.866979166662</v>
      </c>
    </row>
    <row r="3758" spans="1:20" ht="43.75" x14ac:dyDescent="0.4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348"/>
        <v>1.0111111111111111</v>
      </c>
      <c r="P3758" s="8">
        <f t="shared" si="349"/>
        <v>267.64705882352939</v>
      </c>
      <c r="Q3758" s="4" t="str">
        <f t="shared" si="350"/>
        <v>Theater</v>
      </c>
      <c r="R3758" s="4" t="str">
        <f t="shared" si="351"/>
        <v>Musicals</v>
      </c>
      <c r="S3758" s="13">
        <f t="shared" si="352"/>
        <v>41771.814791666664</v>
      </c>
      <c r="T3758" s="13">
        <f t="shared" si="353"/>
        <v>41801.814791666664</v>
      </c>
    </row>
    <row r="3759" spans="1:20" ht="43.75" x14ac:dyDescent="0.4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348"/>
        <v>1.0851428571428572</v>
      </c>
      <c r="P3759" s="8">
        <f t="shared" si="349"/>
        <v>75.959999999999994</v>
      </c>
      <c r="Q3759" s="4" t="str">
        <f t="shared" si="350"/>
        <v>Theater</v>
      </c>
      <c r="R3759" s="4" t="str">
        <f t="shared" si="351"/>
        <v>Musicals</v>
      </c>
      <c r="S3759" s="13">
        <f t="shared" si="352"/>
        <v>41954.850868055553</v>
      </c>
      <c r="T3759" s="13">
        <f t="shared" si="353"/>
        <v>41974.850868055553</v>
      </c>
    </row>
    <row r="3760" spans="1:20" ht="29.15" x14ac:dyDescent="0.4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348"/>
        <v>1.0233333333333334</v>
      </c>
      <c r="P3760" s="8">
        <f t="shared" si="349"/>
        <v>59.03846153846154</v>
      </c>
      <c r="Q3760" s="4" t="str">
        <f t="shared" si="350"/>
        <v>Theater</v>
      </c>
      <c r="R3760" s="4" t="str">
        <f t="shared" si="351"/>
        <v>Musicals</v>
      </c>
      <c r="S3760" s="13">
        <f t="shared" si="352"/>
        <v>41747.471504629626</v>
      </c>
      <c r="T3760" s="13">
        <f t="shared" si="353"/>
        <v>41778.208333333336</v>
      </c>
    </row>
    <row r="3761" spans="1:20" ht="29.15" x14ac:dyDescent="0.4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348"/>
        <v>1.1024425000000002</v>
      </c>
      <c r="P3761" s="8">
        <f t="shared" si="349"/>
        <v>50.111022727272733</v>
      </c>
      <c r="Q3761" s="4" t="str">
        <f t="shared" si="350"/>
        <v>Theater</v>
      </c>
      <c r="R3761" s="4" t="str">
        <f t="shared" si="351"/>
        <v>Musicals</v>
      </c>
      <c r="S3761" s="13">
        <f t="shared" si="352"/>
        <v>42182.108252314814</v>
      </c>
      <c r="T3761" s="13">
        <f t="shared" si="353"/>
        <v>42242.108252314814</v>
      </c>
    </row>
    <row r="3762" spans="1:20" ht="43.75" x14ac:dyDescent="0.4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348"/>
        <v>1.010154</v>
      </c>
      <c r="P3762" s="8">
        <f t="shared" si="349"/>
        <v>55.502967032967035</v>
      </c>
      <c r="Q3762" s="4" t="str">
        <f t="shared" si="350"/>
        <v>Theater</v>
      </c>
      <c r="R3762" s="4" t="str">
        <f t="shared" si="351"/>
        <v>Musicals</v>
      </c>
      <c r="S3762" s="13">
        <f t="shared" si="352"/>
        <v>41739.525300925925</v>
      </c>
      <c r="T3762" s="13">
        <f t="shared" si="353"/>
        <v>41764.525300925925</v>
      </c>
    </row>
    <row r="3763" spans="1:20" ht="58.3" x14ac:dyDescent="0.4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348"/>
        <v>1</v>
      </c>
      <c r="P3763" s="8">
        <f t="shared" si="349"/>
        <v>166.66666666666666</v>
      </c>
      <c r="Q3763" s="4" t="str">
        <f t="shared" si="350"/>
        <v>Theater</v>
      </c>
      <c r="R3763" s="4" t="str">
        <f t="shared" si="351"/>
        <v>Musicals</v>
      </c>
      <c r="S3763" s="13">
        <f t="shared" si="352"/>
        <v>42173.466863425929</v>
      </c>
      <c r="T3763" s="13">
        <f t="shared" si="353"/>
        <v>42226.958333333328</v>
      </c>
    </row>
    <row r="3764" spans="1:20" ht="43.75" x14ac:dyDescent="0.4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348"/>
        <v>1.0624</v>
      </c>
      <c r="P3764" s="8">
        <f t="shared" si="349"/>
        <v>47.428571428571431</v>
      </c>
      <c r="Q3764" s="4" t="str">
        <f t="shared" si="350"/>
        <v>Theater</v>
      </c>
      <c r="R3764" s="4" t="str">
        <f t="shared" si="351"/>
        <v>Musicals</v>
      </c>
      <c r="S3764" s="13">
        <f t="shared" si="352"/>
        <v>42193.813530092593</v>
      </c>
      <c r="T3764" s="13">
        <f t="shared" si="353"/>
        <v>42218.813530092593</v>
      </c>
    </row>
    <row r="3765" spans="1:20" ht="29.15" x14ac:dyDescent="0.4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348"/>
        <v>1</v>
      </c>
      <c r="P3765" s="8">
        <f t="shared" si="349"/>
        <v>64.935064935064929</v>
      </c>
      <c r="Q3765" s="4" t="str">
        <f t="shared" si="350"/>
        <v>Theater</v>
      </c>
      <c r="R3765" s="4" t="str">
        <f t="shared" si="351"/>
        <v>Musicals</v>
      </c>
      <c r="S3765" s="13">
        <f t="shared" si="352"/>
        <v>42065.750300925924</v>
      </c>
      <c r="T3765" s="13">
        <f t="shared" si="353"/>
        <v>42095.708634259259</v>
      </c>
    </row>
    <row r="3766" spans="1:20" ht="43.75" x14ac:dyDescent="0.4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348"/>
        <v>1</v>
      </c>
      <c r="P3766" s="8">
        <f t="shared" si="349"/>
        <v>55.555555555555557</v>
      </c>
      <c r="Q3766" s="4" t="str">
        <f t="shared" si="350"/>
        <v>Theater</v>
      </c>
      <c r="R3766" s="4" t="str">
        <f t="shared" si="351"/>
        <v>Musicals</v>
      </c>
      <c r="S3766" s="13">
        <f t="shared" si="352"/>
        <v>42499.842962962968</v>
      </c>
      <c r="T3766" s="13">
        <f t="shared" si="353"/>
        <v>42519.024999999994</v>
      </c>
    </row>
    <row r="3767" spans="1:20" ht="43.75" x14ac:dyDescent="0.4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348"/>
        <v>1.1345714285714286</v>
      </c>
      <c r="P3767" s="8">
        <f t="shared" si="349"/>
        <v>74.224299065420567</v>
      </c>
      <c r="Q3767" s="4" t="str">
        <f t="shared" si="350"/>
        <v>Theater</v>
      </c>
      <c r="R3767" s="4" t="str">
        <f t="shared" si="351"/>
        <v>Musicals</v>
      </c>
      <c r="S3767" s="13">
        <f t="shared" si="352"/>
        <v>41820.776412037041</v>
      </c>
      <c r="T3767" s="13">
        <f t="shared" si="353"/>
        <v>41850.776412037041</v>
      </c>
    </row>
    <row r="3768" spans="1:20" ht="43.75" x14ac:dyDescent="0.4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348"/>
        <v>1.0265010000000001</v>
      </c>
      <c r="P3768" s="8">
        <f t="shared" si="349"/>
        <v>106.9271875</v>
      </c>
      <c r="Q3768" s="4" t="str">
        <f t="shared" si="350"/>
        <v>Theater</v>
      </c>
      <c r="R3768" s="4" t="str">
        <f t="shared" si="351"/>
        <v>Musicals</v>
      </c>
      <c r="S3768" s="13">
        <f t="shared" si="352"/>
        <v>41788.167187500003</v>
      </c>
      <c r="T3768" s="13">
        <f t="shared" si="353"/>
        <v>41823.167187500003</v>
      </c>
    </row>
    <row r="3769" spans="1:20" ht="43.75" x14ac:dyDescent="0.4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348"/>
        <v>1.1675</v>
      </c>
      <c r="P3769" s="8">
        <f t="shared" si="349"/>
        <v>41.696428571428569</v>
      </c>
      <c r="Q3769" s="4" t="str">
        <f t="shared" si="350"/>
        <v>Theater</v>
      </c>
      <c r="R3769" s="4" t="str">
        <f t="shared" si="351"/>
        <v>Musicals</v>
      </c>
      <c r="S3769" s="13">
        <f t="shared" si="352"/>
        <v>42050.019641203704</v>
      </c>
      <c r="T3769" s="13">
        <f t="shared" si="353"/>
        <v>42064.207638888889</v>
      </c>
    </row>
    <row r="3770" spans="1:20" ht="43.75" x14ac:dyDescent="0.4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348"/>
        <v>1.0765274999999999</v>
      </c>
      <c r="P3770" s="8">
        <f t="shared" si="349"/>
        <v>74.243275862068955</v>
      </c>
      <c r="Q3770" s="4" t="str">
        <f t="shared" si="350"/>
        <v>Theater</v>
      </c>
      <c r="R3770" s="4" t="str">
        <f t="shared" si="351"/>
        <v>Musicals</v>
      </c>
      <c r="S3770" s="13">
        <f t="shared" si="352"/>
        <v>41772.727893518517</v>
      </c>
      <c r="T3770" s="13">
        <f t="shared" si="353"/>
        <v>41802.727893518517</v>
      </c>
    </row>
    <row r="3771" spans="1:20" ht="43.75" x14ac:dyDescent="0.4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348"/>
        <v>1</v>
      </c>
      <c r="P3771" s="8">
        <f t="shared" si="349"/>
        <v>73.333333333333329</v>
      </c>
      <c r="Q3771" s="4" t="str">
        <f t="shared" si="350"/>
        <v>Theater</v>
      </c>
      <c r="R3771" s="4" t="str">
        <f t="shared" si="351"/>
        <v>Musicals</v>
      </c>
      <c r="S3771" s="13">
        <f t="shared" si="352"/>
        <v>42445.598136574074</v>
      </c>
      <c r="T3771" s="13">
        <f t="shared" si="353"/>
        <v>42475.598136574074</v>
      </c>
    </row>
    <row r="3772" spans="1:20" ht="43.75" x14ac:dyDescent="0.4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348"/>
        <v>1</v>
      </c>
      <c r="P3772" s="8">
        <f t="shared" si="349"/>
        <v>100</v>
      </c>
      <c r="Q3772" s="4" t="str">
        <f t="shared" si="350"/>
        <v>Theater</v>
      </c>
      <c r="R3772" s="4" t="str">
        <f t="shared" si="351"/>
        <v>Musicals</v>
      </c>
      <c r="S3772" s="13">
        <f t="shared" si="352"/>
        <v>42138.930671296301</v>
      </c>
      <c r="T3772" s="13">
        <f t="shared" si="353"/>
        <v>42168.930671296301</v>
      </c>
    </row>
    <row r="3773" spans="1:20" ht="29.15" x14ac:dyDescent="0.4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348"/>
        <v>1.46</v>
      </c>
      <c r="P3773" s="8">
        <f t="shared" si="349"/>
        <v>38.421052631578945</v>
      </c>
      <c r="Q3773" s="4" t="str">
        <f t="shared" si="350"/>
        <v>Theater</v>
      </c>
      <c r="R3773" s="4" t="str">
        <f t="shared" si="351"/>
        <v>Musicals</v>
      </c>
      <c r="S3773" s="13">
        <f t="shared" si="352"/>
        <v>42493.857083333336</v>
      </c>
      <c r="T3773" s="13">
        <f t="shared" si="353"/>
        <v>42508</v>
      </c>
    </row>
    <row r="3774" spans="1:20" ht="43.75" x14ac:dyDescent="0.4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348"/>
        <v>1.1020000000000001</v>
      </c>
      <c r="P3774" s="8">
        <f t="shared" si="349"/>
        <v>166.96969696969697</v>
      </c>
      <c r="Q3774" s="4" t="str">
        <f t="shared" si="350"/>
        <v>Theater</v>
      </c>
      <c r="R3774" s="4" t="str">
        <f t="shared" si="351"/>
        <v>Musicals</v>
      </c>
      <c r="S3774" s="13">
        <f t="shared" si="352"/>
        <v>42682.616967592592</v>
      </c>
      <c r="T3774" s="13">
        <f t="shared" si="353"/>
        <v>42703.25</v>
      </c>
    </row>
    <row r="3775" spans="1:20" ht="29.15" x14ac:dyDescent="0.4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348"/>
        <v>1.0820000000000001</v>
      </c>
      <c r="P3775" s="8">
        <f t="shared" si="349"/>
        <v>94.912280701754383</v>
      </c>
      <c r="Q3775" s="4" t="str">
        <f t="shared" si="350"/>
        <v>Theater</v>
      </c>
      <c r="R3775" s="4" t="str">
        <f t="shared" si="351"/>
        <v>Musicals</v>
      </c>
      <c r="S3775" s="13">
        <f t="shared" si="352"/>
        <v>42656.005173611105</v>
      </c>
      <c r="T3775" s="13">
        <f t="shared" si="353"/>
        <v>42689.088888888888</v>
      </c>
    </row>
    <row r="3776" spans="1:20" ht="58.3" x14ac:dyDescent="0.4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348"/>
        <v>1</v>
      </c>
      <c r="P3776" s="8">
        <f t="shared" si="349"/>
        <v>100</v>
      </c>
      <c r="Q3776" s="4" t="str">
        <f t="shared" si="350"/>
        <v>Theater</v>
      </c>
      <c r="R3776" s="4" t="str">
        <f t="shared" si="351"/>
        <v>Musicals</v>
      </c>
      <c r="S3776" s="13">
        <f t="shared" si="352"/>
        <v>42087.792303240742</v>
      </c>
      <c r="T3776" s="13">
        <f t="shared" si="353"/>
        <v>42103.792303240742</v>
      </c>
    </row>
    <row r="3777" spans="1:20" ht="43.75" x14ac:dyDescent="0.4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348"/>
        <v>1.0024999999999999</v>
      </c>
      <c r="P3777" s="8">
        <f t="shared" si="349"/>
        <v>143.21428571428572</v>
      </c>
      <c r="Q3777" s="4" t="str">
        <f t="shared" si="350"/>
        <v>Theater</v>
      </c>
      <c r="R3777" s="4" t="str">
        <f t="shared" si="351"/>
        <v>Musicals</v>
      </c>
      <c r="S3777" s="13">
        <f t="shared" si="352"/>
        <v>42075.942627314813</v>
      </c>
      <c r="T3777" s="13">
        <f t="shared" si="353"/>
        <v>42103.166666666672</v>
      </c>
    </row>
    <row r="3778" spans="1:20" ht="58.3" x14ac:dyDescent="0.4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si="348"/>
        <v>1.0671250000000001</v>
      </c>
      <c r="P3778" s="8">
        <f t="shared" si="349"/>
        <v>90.819148936170208</v>
      </c>
      <c r="Q3778" s="4" t="str">
        <f t="shared" si="350"/>
        <v>Theater</v>
      </c>
      <c r="R3778" s="4" t="str">
        <f t="shared" si="351"/>
        <v>Musicals</v>
      </c>
      <c r="S3778" s="13">
        <f t="shared" si="352"/>
        <v>41814.367800925924</v>
      </c>
      <c r="T3778" s="13">
        <f t="shared" si="353"/>
        <v>41852.041666666664</v>
      </c>
    </row>
    <row r="3779" spans="1:20" ht="43.75" x14ac:dyDescent="0.4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ref="O3779:O3842" si="354">E3779/D3779</f>
        <v>1.4319999999999999</v>
      </c>
      <c r="P3779" s="8">
        <f t="shared" ref="P3779:P3842" si="355">IF(E3779=0,"0",E3779/L3779)</f>
        <v>48.542372881355931</v>
      </c>
      <c r="Q3779" s="4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4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9.15" x14ac:dyDescent="0.4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354"/>
        <v>1.0504166666666668</v>
      </c>
      <c r="P3780" s="8">
        <f t="shared" si="355"/>
        <v>70.027777777777771</v>
      </c>
      <c r="Q3780" s="4" t="str">
        <f t="shared" si="356"/>
        <v>Theater</v>
      </c>
      <c r="R3780" s="4" t="str">
        <f t="shared" si="357"/>
        <v>Musicals</v>
      </c>
      <c r="S3780" s="13">
        <f t="shared" si="358"/>
        <v>41989.819212962961</v>
      </c>
      <c r="T3780" s="13">
        <f t="shared" si="359"/>
        <v>42049.819212962961</v>
      </c>
    </row>
    <row r="3781" spans="1:20" ht="29.15" x14ac:dyDescent="0.4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354"/>
        <v>1.0398000000000001</v>
      </c>
      <c r="P3781" s="8">
        <f t="shared" si="355"/>
        <v>135.62608695652173</v>
      </c>
      <c r="Q3781" s="4" t="str">
        <f t="shared" si="356"/>
        <v>Theater</v>
      </c>
      <c r="R3781" s="4" t="str">
        <f t="shared" si="357"/>
        <v>Musicals</v>
      </c>
      <c r="S3781" s="13">
        <f t="shared" si="358"/>
        <v>42425.735416666663</v>
      </c>
      <c r="T3781" s="13">
        <f t="shared" si="359"/>
        <v>42455.693750000006</v>
      </c>
    </row>
    <row r="3782" spans="1:20" ht="43.75" x14ac:dyDescent="0.4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354"/>
        <v>1.2</v>
      </c>
      <c r="P3782" s="8">
        <f t="shared" si="355"/>
        <v>100</v>
      </c>
      <c r="Q3782" s="4" t="str">
        <f t="shared" si="356"/>
        <v>Theater</v>
      </c>
      <c r="R3782" s="4" t="str">
        <f t="shared" si="357"/>
        <v>Musicals</v>
      </c>
      <c r="S3782" s="13">
        <f t="shared" si="358"/>
        <v>42166.219733796301</v>
      </c>
      <c r="T3782" s="13">
        <f t="shared" si="359"/>
        <v>42198.837499999994</v>
      </c>
    </row>
    <row r="3783" spans="1:20" ht="58.3" x14ac:dyDescent="0.4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354"/>
        <v>1.0966666666666667</v>
      </c>
      <c r="P3783" s="8">
        <f t="shared" si="355"/>
        <v>94.90384615384616</v>
      </c>
      <c r="Q3783" s="4" t="str">
        <f t="shared" si="356"/>
        <v>Theater</v>
      </c>
      <c r="R3783" s="4" t="str">
        <f t="shared" si="357"/>
        <v>Musicals</v>
      </c>
      <c r="S3783" s="13">
        <f t="shared" si="358"/>
        <v>41865.882928240739</v>
      </c>
      <c r="T3783" s="13">
        <f t="shared" si="359"/>
        <v>41890.882928240739</v>
      </c>
    </row>
    <row r="3784" spans="1:20" ht="43.75" x14ac:dyDescent="0.4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354"/>
        <v>1.0175000000000001</v>
      </c>
      <c r="P3784" s="8">
        <f t="shared" si="355"/>
        <v>75.370370370370367</v>
      </c>
      <c r="Q3784" s="4" t="str">
        <f t="shared" si="356"/>
        <v>Theater</v>
      </c>
      <c r="R3784" s="4" t="str">
        <f t="shared" si="357"/>
        <v>Musicals</v>
      </c>
      <c r="S3784" s="13">
        <f t="shared" si="358"/>
        <v>42546.862233796302</v>
      </c>
      <c r="T3784" s="13">
        <f t="shared" si="359"/>
        <v>42575.958333333328</v>
      </c>
    </row>
    <row r="3785" spans="1:20" ht="43.75" x14ac:dyDescent="0.4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354"/>
        <v>1.2891666666666666</v>
      </c>
      <c r="P3785" s="8">
        <f t="shared" si="355"/>
        <v>64.458333333333329</v>
      </c>
      <c r="Q3785" s="4" t="str">
        <f t="shared" si="356"/>
        <v>Theater</v>
      </c>
      <c r="R3785" s="4" t="str">
        <f t="shared" si="357"/>
        <v>Musicals</v>
      </c>
      <c r="S3785" s="13">
        <f t="shared" si="358"/>
        <v>42420.140277777777</v>
      </c>
      <c r="T3785" s="13">
        <f t="shared" si="359"/>
        <v>42444.666666666672</v>
      </c>
    </row>
    <row r="3786" spans="1:20" ht="43.75" x14ac:dyDescent="0.4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354"/>
        <v>1.1499999999999999</v>
      </c>
      <c r="P3786" s="8">
        <f t="shared" si="355"/>
        <v>115</v>
      </c>
      <c r="Q3786" s="4" t="str">
        <f t="shared" si="356"/>
        <v>Theater</v>
      </c>
      <c r="R3786" s="4" t="str">
        <f t="shared" si="357"/>
        <v>Musicals</v>
      </c>
      <c r="S3786" s="13">
        <f t="shared" si="358"/>
        <v>42531.980694444443</v>
      </c>
      <c r="T3786" s="13">
        <f t="shared" si="359"/>
        <v>42561.980694444443</v>
      </c>
    </row>
    <row r="3787" spans="1:20" ht="43.75" x14ac:dyDescent="0.4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354"/>
        <v>1.5075000000000001</v>
      </c>
      <c r="P3787" s="8">
        <f t="shared" si="355"/>
        <v>100.5</v>
      </c>
      <c r="Q3787" s="4" t="str">
        <f t="shared" si="356"/>
        <v>Theater</v>
      </c>
      <c r="R3787" s="4" t="str">
        <f t="shared" si="357"/>
        <v>Musicals</v>
      </c>
      <c r="S3787" s="13">
        <f t="shared" si="358"/>
        <v>42548.63853009259</v>
      </c>
      <c r="T3787" s="13">
        <f t="shared" si="359"/>
        <v>42584.418749999997</v>
      </c>
    </row>
    <row r="3788" spans="1:20" ht="43.75" x14ac:dyDescent="0.4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354"/>
        <v>1.1096666666666666</v>
      </c>
      <c r="P3788" s="8">
        <f t="shared" si="355"/>
        <v>93.774647887323937</v>
      </c>
      <c r="Q3788" s="4" t="str">
        <f t="shared" si="356"/>
        <v>Theater</v>
      </c>
      <c r="R3788" s="4" t="str">
        <f t="shared" si="357"/>
        <v>Musicals</v>
      </c>
      <c r="S3788" s="13">
        <f t="shared" si="358"/>
        <v>42487.037905092591</v>
      </c>
      <c r="T3788" s="13">
        <f t="shared" si="359"/>
        <v>42517.037905092591</v>
      </c>
    </row>
    <row r="3789" spans="1:20" ht="43.75" x14ac:dyDescent="0.4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354"/>
        <v>1.0028571428571429</v>
      </c>
      <c r="P3789" s="8">
        <f t="shared" si="355"/>
        <v>35.1</v>
      </c>
      <c r="Q3789" s="4" t="str">
        <f t="shared" si="356"/>
        <v>Theater</v>
      </c>
      <c r="R3789" s="4" t="str">
        <f t="shared" si="357"/>
        <v>Musicals</v>
      </c>
      <c r="S3789" s="13">
        <f t="shared" si="358"/>
        <v>42167.534791666665</v>
      </c>
      <c r="T3789" s="13">
        <f t="shared" si="359"/>
        <v>42196.165972222225</v>
      </c>
    </row>
    <row r="3790" spans="1:20" ht="72.900000000000006" x14ac:dyDescent="0.4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354"/>
        <v>6.6666666666666671E-3</v>
      </c>
      <c r="P3790" s="8">
        <f t="shared" si="355"/>
        <v>500</v>
      </c>
      <c r="Q3790" s="4" t="str">
        <f t="shared" si="356"/>
        <v>Theater</v>
      </c>
      <c r="R3790" s="4" t="str">
        <f t="shared" si="357"/>
        <v>Musicals</v>
      </c>
      <c r="S3790" s="13">
        <f t="shared" si="358"/>
        <v>42333.695821759262</v>
      </c>
      <c r="T3790" s="13">
        <f t="shared" si="359"/>
        <v>42361.679166666669</v>
      </c>
    </row>
    <row r="3791" spans="1:20" ht="43.75" x14ac:dyDescent="0.4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354"/>
        <v>3.267605633802817E-2</v>
      </c>
      <c r="P3791" s="8">
        <f t="shared" si="355"/>
        <v>29</v>
      </c>
      <c r="Q3791" s="4" t="str">
        <f t="shared" si="356"/>
        <v>Theater</v>
      </c>
      <c r="R3791" s="4" t="str">
        <f t="shared" si="357"/>
        <v>Musicals</v>
      </c>
      <c r="S3791" s="13">
        <f t="shared" si="358"/>
        <v>42138.798819444448</v>
      </c>
      <c r="T3791" s="13">
        <f t="shared" si="359"/>
        <v>42170.798819444448</v>
      </c>
    </row>
    <row r="3792" spans="1:20" ht="43.75" x14ac:dyDescent="0.4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354"/>
        <v>0</v>
      </c>
      <c r="P3792" s="8" t="str">
        <f t="shared" si="355"/>
        <v>0</v>
      </c>
      <c r="Q3792" s="4" t="str">
        <f t="shared" si="356"/>
        <v>Theater</v>
      </c>
      <c r="R3792" s="4" t="str">
        <f t="shared" si="357"/>
        <v>Musicals</v>
      </c>
      <c r="S3792" s="13">
        <f t="shared" si="358"/>
        <v>42666.666932870372</v>
      </c>
      <c r="T3792" s="13">
        <f t="shared" si="359"/>
        <v>42696.708599537036</v>
      </c>
    </row>
    <row r="3793" spans="1:20" ht="29.15" x14ac:dyDescent="0.4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354"/>
        <v>0</v>
      </c>
      <c r="P3793" s="8" t="str">
        <f t="shared" si="355"/>
        <v>0</v>
      </c>
      <c r="Q3793" s="4" t="str">
        <f t="shared" si="356"/>
        <v>Theater</v>
      </c>
      <c r="R3793" s="4" t="str">
        <f t="shared" si="357"/>
        <v>Musicals</v>
      </c>
      <c r="S3793" s="13">
        <f t="shared" si="358"/>
        <v>41766.692037037035</v>
      </c>
      <c r="T3793" s="13">
        <f t="shared" si="359"/>
        <v>41826.692037037035</v>
      </c>
    </row>
    <row r="3794" spans="1:20" ht="29.15" x14ac:dyDescent="0.4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354"/>
        <v>2.8E-3</v>
      </c>
      <c r="P3794" s="8">
        <f t="shared" si="355"/>
        <v>17.5</v>
      </c>
      <c r="Q3794" s="4" t="str">
        <f t="shared" si="356"/>
        <v>Theater</v>
      </c>
      <c r="R3794" s="4" t="str">
        <f t="shared" si="357"/>
        <v>Musicals</v>
      </c>
      <c r="S3794" s="13">
        <f t="shared" si="358"/>
        <v>42170.447013888886</v>
      </c>
      <c r="T3794" s="13">
        <f t="shared" si="359"/>
        <v>42200.447013888886</v>
      </c>
    </row>
    <row r="3795" spans="1:20" ht="43.75" x14ac:dyDescent="0.4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354"/>
        <v>0.59657142857142853</v>
      </c>
      <c r="P3795" s="8">
        <f t="shared" si="355"/>
        <v>174</v>
      </c>
      <c r="Q3795" s="4" t="str">
        <f t="shared" si="356"/>
        <v>Theater</v>
      </c>
      <c r="R3795" s="4" t="str">
        <f t="shared" si="357"/>
        <v>Musicals</v>
      </c>
      <c r="S3795" s="13">
        <f t="shared" si="358"/>
        <v>41968.938993055555</v>
      </c>
      <c r="T3795" s="13">
        <f t="shared" si="359"/>
        <v>41989.938993055555</v>
      </c>
    </row>
    <row r="3796" spans="1:20" ht="58.3" x14ac:dyDescent="0.4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354"/>
        <v>0.01</v>
      </c>
      <c r="P3796" s="8">
        <f t="shared" si="355"/>
        <v>50</v>
      </c>
      <c r="Q3796" s="4" t="str">
        <f t="shared" si="356"/>
        <v>Theater</v>
      </c>
      <c r="R3796" s="4" t="str">
        <f t="shared" si="357"/>
        <v>Musicals</v>
      </c>
      <c r="S3796" s="13">
        <f t="shared" si="358"/>
        <v>42132.58048611111</v>
      </c>
      <c r="T3796" s="13">
        <f t="shared" si="359"/>
        <v>42162.58048611111</v>
      </c>
    </row>
    <row r="3797" spans="1:20" ht="43.75" x14ac:dyDescent="0.4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354"/>
        <v>1.6666666666666666E-2</v>
      </c>
      <c r="P3797" s="8">
        <f t="shared" si="355"/>
        <v>5</v>
      </c>
      <c r="Q3797" s="4" t="str">
        <f t="shared" si="356"/>
        <v>Theater</v>
      </c>
      <c r="R3797" s="4" t="str">
        <f t="shared" si="357"/>
        <v>Musicals</v>
      </c>
      <c r="S3797" s="13">
        <f t="shared" si="358"/>
        <v>42201.436226851853</v>
      </c>
      <c r="T3797" s="13">
        <f t="shared" si="359"/>
        <v>42244.9375</v>
      </c>
    </row>
    <row r="3798" spans="1:20" ht="43.75" x14ac:dyDescent="0.4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354"/>
        <v>4.4444444444444447E-5</v>
      </c>
      <c r="P3798" s="8">
        <f t="shared" si="355"/>
        <v>1</v>
      </c>
      <c r="Q3798" s="4" t="str">
        <f t="shared" si="356"/>
        <v>Theater</v>
      </c>
      <c r="R3798" s="4" t="str">
        <f t="shared" si="357"/>
        <v>Musicals</v>
      </c>
      <c r="S3798" s="13">
        <f t="shared" si="358"/>
        <v>42689.029583333337</v>
      </c>
      <c r="T3798" s="13">
        <f t="shared" si="359"/>
        <v>42749.029583333337</v>
      </c>
    </row>
    <row r="3799" spans="1:20" ht="58.3" x14ac:dyDescent="0.4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354"/>
        <v>0.89666666666666661</v>
      </c>
      <c r="P3799" s="8">
        <f t="shared" si="355"/>
        <v>145.40540540540542</v>
      </c>
      <c r="Q3799" s="4" t="str">
        <f t="shared" si="356"/>
        <v>Theater</v>
      </c>
      <c r="R3799" s="4" t="str">
        <f t="shared" si="357"/>
        <v>Musicals</v>
      </c>
      <c r="S3799" s="13">
        <f t="shared" si="358"/>
        <v>42084.881539351853</v>
      </c>
      <c r="T3799" s="13">
        <f t="shared" si="359"/>
        <v>42114.881539351853</v>
      </c>
    </row>
    <row r="3800" spans="1:20" ht="43.75" x14ac:dyDescent="0.4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354"/>
        <v>1.4642857142857143E-2</v>
      </c>
      <c r="P3800" s="8">
        <f t="shared" si="355"/>
        <v>205</v>
      </c>
      <c r="Q3800" s="4" t="str">
        <f t="shared" si="356"/>
        <v>Theater</v>
      </c>
      <c r="R3800" s="4" t="str">
        <f t="shared" si="357"/>
        <v>Musicals</v>
      </c>
      <c r="S3800" s="13">
        <f t="shared" si="358"/>
        <v>41831.722777777781</v>
      </c>
      <c r="T3800" s="13">
        <f t="shared" si="359"/>
        <v>41861.722777777781</v>
      </c>
    </row>
    <row r="3801" spans="1:20" ht="43.75" x14ac:dyDescent="0.4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354"/>
        <v>4.02E-2</v>
      </c>
      <c r="P3801" s="8">
        <f t="shared" si="355"/>
        <v>100.5</v>
      </c>
      <c r="Q3801" s="4" t="str">
        <f t="shared" si="356"/>
        <v>Theater</v>
      </c>
      <c r="R3801" s="4" t="str">
        <f t="shared" si="357"/>
        <v>Musicals</v>
      </c>
      <c r="S3801" s="13">
        <f t="shared" si="358"/>
        <v>42410.93105324074</v>
      </c>
      <c r="T3801" s="13">
        <f t="shared" si="359"/>
        <v>42440.93105324074</v>
      </c>
    </row>
    <row r="3802" spans="1:20" ht="43.75" x14ac:dyDescent="0.4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354"/>
        <v>4.0045454545454544E-2</v>
      </c>
      <c r="P3802" s="8">
        <f t="shared" si="355"/>
        <v>55.0625</v>
      </c>
      <c r="Q3802" s="4" t="str">
        <f t="shared" si="356"/>
        <v>Theater</v>
      </c>
      <c r="R3802" s="4" t="str">
        <f t="shared" si="357"/>
        <v>Musicals</v>
      </c>
      <c r="S3802" s="13">
        <f t="shared" si="358"/>
        <v>41982.737071759257</v>
      </c>
      <c r="T3802" s="13">
        <f t="shared" si="359"/>
        <v>42015.207638888889</v>
      </c>
    </row>
    <row r="3803" spans="1:20" ht="43.75" x14ac:dyDescent="0.4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354"/>
        <v>8.5199999999999998E-2</v>
      </c>
      <c r="P3803" s="8">
        <f t="shared" si="355"/>
        <v>47.333333333333336</v>
      </c>
      <c r="Q3803" s="4" t="str">
        <f t="shared" si="356"/>
        <v>Theater</v>
      </c>
      <c r="R3803" s="4" t="str">
        <f t="shared" si="357"/>
        <v>Musicals</v>
      </c>
      <c r="S3803" s="13">
        <f t="shared" si="358"/>
        <v>41975.676111111112</v>
      </c>
      <c r="T3803" s="13">
        <f t="shared" si="359"/>
        <v>42006.676111111112</v>
      </c>
    </row>
    <row r="3804" spans="1:20" ht="43.75" x14ac:dyDescent="0.4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354"/>
        <v>0</v>
      </c>
      <c r="P3804" s="8" t="str">
        <f t="shared" si="355"/>
        <v>0</v>
      </c>
      <c r="Q3804" s="4" t="str">
        <f t="shared" si="356"/>
        <v>Theater</v>
      </c>
      <c r="R3804" s="4" t="str">
        <f t="shared" si="357"/>
        <v>Musicals</v>
      </c>
      <c r="S3804" s="13">
        <f t="shared" si="358"/>
        <v>42269.126226851848</v>
      </c>
      <c r="T3804" s="13">
        <f t="shared" si="359"/>
        <v>42299.126226851848</v>
      </c>
    </row>
    <row r="3805" spans="1:20" ht="29.15" x14ac:dyDescent="0.4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354"/>
        <v>0.19650000000000001</v>
      </c>
      <c r="P3805" s="8">
        <f t="shared" si="355"/>
        <v>58.95</v>
      </c>
      <c r="Q3805" s="4" t="str">
        <f t="shared" si="356"/>
        <v>Theater</v>
      </c>
      <c r="R3805" s="4" t="str">
        <f t="shared" si="357"/>
        <v>Musicals</v>
      </c>
      <c r="S3805" s="13">
        <f t="shared" si="358"/>
        <v>42403.971851851849</v>
      </c>
      <c r="T3805" s="13">
        <f t="shared" si="359"/>
        <v>42433.971851851849</v>
      </c>
    </row>
    <row r="3806" spans="1:20" ht="43.75" x14ac:dyDescent="0.4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354"/>
        <v>0</v>
      </c>
      <c r="P3806" s="8" t="str">
        <f t="shared" si="355"/>
        <v>0</v>
      </c>
      <c r="Q3806" s="4" t="str">
        <f t="shared" si="356"/>
        <v>Theater</v>
      </c>
      <c r="R3806" s="4" t="str">
        <f t="shared" si="357"/>
        <v>Musicals</v>
      </c>
      <c r="S3806" s="13">
        <f t="shared" si="358"/>
        <v>42527.00953703704</v>
      </c>
      <c r="T3806" s="13">
        <f t="shared" si="359"/>
        <v>42582.291666666672</v>
      </c>
    </row>
    <row r="3807" spans="1:20" ht="43.75" x14ac:dyDescent="0.4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354"/>
        <v>2.0000000000000002E-5</v>
      </c>
      <c r="P3807" s="8">
        <f t="shared" si="355"/>
        <v>1.5</v>
      </c>
      <c r="Q3807" s="4" t="str">
        <f t="shared" si="356"/>
        <v>Theater</v>
      </c>
      <c r="R3807" s="4" t="str">
        <f t="shared" si="357"/>
        <v>Musicals</v>
      </c>
      <c r="S3807" s="13">
        <f t="shared" si="358"/>
        <v>41849.887037037035</v>
      </c>
      <c r="T3807" s="13">
        <f t="shared" si="359"/>
        <v>41909.887037037035</v>
      </c>
    </row>
    <row r="3808" spans="1:20" ht="58.3" x14ac:dyDescent="0.4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354"/>
        <v>6.6666666666666664E-4</v>
      </c>
      <c r="P3808" s="8">
        <f t="shared" si="355"/>
        <v>5</v>
      </c>
      <c r="Q3808" s="4" t="str">
        <f t="shared" si="356"/>
        <v>Theater</v>
      </c>
      <c r="R3808" s="4" t="str">
        <f t="shared" si="357"/>
        <v>Musicals</v>
      </c>
      <c r="S3808" s="13">
        <f t="shared" si="358"/>
        <v>41799.259039351848</v>
      </c>
      <c r="T3808" s="13">
        <f t="shared" si="359"/>
        <v>41819.259039351848</v>
      </c>
    </row>
    <row r="3809" spans="1:20" ht="43.75" x14ac:dyDescent="0.4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354"/>
        <v>0.30333333333333334</v>
      </c>
      <c r="P3809" s="8">
        <f t="shared" si="355"/>
        <v>50.555555555555557</v>
      </c>
      <c r="Q3809" s="4" t="str">
        <f t="shared" si="356"/>
        <v>Theater</v>
      </c>
      <c r="R3809" s="4" t="str">
        <f t="shared" si="357"/>
        <v>Musicals</v>
      </c>
      <c r="S3809" s="13">
        <f t="shared" si="358"/>
        <v>42090.909016203703</v>
      </c>
      <c r="T3809" s="13">
        <f t="shared" si="359"/>
        <v>42097.909016203703</v>
      </c>
    </row>
    <row r="3810" spans="1:20" ht="43.75" x14ac:dyDescent="0.4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354"/>
        <v>1</v>
      </c>
      <c r="P3810" s="8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58.3" x14ac:dyDescent="0.4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354"/>
        <v>1.0125</v>
      </c>
      <c r="P3811" s="8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75" x14ac:dyDescent="0.4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354"/>
        <v>1.2173333333333334</v>
      </c>
      <c r="P3812" s="8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75" x14ac:dyDescent="0.4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354"/>
        <v>3.3</v>
      </c>
      <c r="P3813" s="8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75" x14ac:dyDescent="0.4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354"/>
        <v>1.0954999999999999</v>
      </c>
      <c r="P3814" s="8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75" x14ac:dyDescent="0.4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354"/>
        <v>1.0095190476190474</v>
      </c>
      <c r="P3815" s="8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75" x14ac:dyDescent="0.4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354"/>
        <v>1.4013333333333333</v>
      </c>
      <c r="P3816" s="8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9.15" x14ac:dyDescent="0.4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354"/>
        <v>1.0000100000000001</v>
      </c>
      <c r="P3817" s="8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8.3" x14ac:dyDescent="0.4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354"/>
        <v>1.19238</v>
      </c>
      <c r="P3818" s="8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75" x14ac:dyDescent="0.4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354"/>
        <v>1.0725</v>
      </c>
      <c r="P3819" s="8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75" x14ac:dyDescent="0.4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354"/>
        <v>2.2799999999999998</v>
      </c>
      <c r="P3820" s="8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75" x14ac:dyDescent="0.4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354"/>
        <v>1.0640000000000001</v>
      </c>
      <c r="P3821" s="8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75" x14ac:dyDescent="0.4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354"/>
        <v>1.4333333333333333</v>
      </c>
      <c r="P3822" s="8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75" x14ac:dyDescent="0.4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354"/>
        <v>1.0454285714285714</v>
      </c>
      <c r="P3823" s="8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8.3" x14ac:dyDescent="0.4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354"/>
        <v>1.1002000000000001</v>
      </c>
      <c r="P3824" s="8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75" x14ac:dyDescent="0.4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354"/>
        <v>1.06</v>
      </c>
      <c r="P3825" s="8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75" x14ac:dyDescent="0.4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354"/>
        <v>1.08</v>
      </c>
      <c r="P3826" s="8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75" x14ac:dyDescent="0.4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354"/>
        <v>1.0542</v>
      </c>
      <c r="P3827" s="8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9.15" x14ac:dyDescent="0.4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354"/>
        <v>1.1916666666666667</v>
      </c>
      <c r="P3828" s="8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8.3" x14ac:dyDescent="0.4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354"/>
        <v>1.5266666666666666</v>
      </c>
      <c r="P3829" s="8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75" x14ac:dyDescent="0.4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354"/>
        <v>1</v>
      </c>
      <c r="P3830" s="8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75" x14ac:dyDescent="0.4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354"/>
        <v>1.002</v>
      </c>
      <c r="P3831" s="8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75" x14ac:dyDescent="0.4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354"/>
        <v>2.25</v>
      </c>
      <c r="P3832" s="8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8.3" x14ac:dyDescent="0.4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354"/>
        <v>1.0602199999999999</v>
      </c>
      <c r="P3833" s="8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75" x14ac:dyDescent="0.4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354"/>
        <v>1.0466666666666666</v>
      </c>
      <c r="P3834" s="8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8.3" x14ac:dyDescent="0.4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354"/>
        <v>1.1666666666666667</v>
      </c>
      <c r="P3835" s="8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75" x14ac:dyDescent="0.4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354"/>
        <v>1.0903333333333334</v>
      </c>
      <c r="P3836" s="8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75" x14ac:dyDescent="0.4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354"/>
        <v>1.6</v>
      </c>
      <c r="P3837" s="8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75" x14ac:dyDescent="0.4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354"/>
        <v>1.125</v>
      </c>
      <c r="P3838" s="8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9.15" x14ac:dyDescent="0.4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354"/>
        <v>1.0209999999999999</v>
      </c>
      <c r="P3839" s="8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8.3" x14ac:dyDescent="0.4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354"/>
        <v>1.00824</v>
      </c>
      <c r="P3840" s="8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75" x14ac:dyDescent="0.4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354"/>
        <v>1.0125</v>
      </c>
      <c r="P3841" s="8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75" x14ac:dyDescent="0.4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si="354"/>
        <v>65</v>
      </c>
      <c r="P3842" s="8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75" x14ac:dyDescent="0.4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ref="O3843:O3906" si="360">E3843/D3843</f>
        <v>8.72E-2</v>
      </c>
      <c r="P3843" s="8">
        <f t="shared" ref="P3843:P3906" si="361">IF(E3843=0,"0",E3843/L3843)</f>
        <v>25.647058823529413</v>
      </c>
      <c r="Q3843" s="4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4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75" x14ac:dyDescent="0.4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360"/>
        <v>0.21940000000000001</v>
      </c>
      <c r="P3844" s="8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75" x14ac:dyDescent="0.4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360"/>
        <v>0.21299999999999999</v>
      </c>
      <c r="P3845" s="8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75" x14ac:dyDescent="0.4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360"/>
        <v>0.41489795918367345</v>
      </c>
      <c r="P3846" s="8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8.3" x14ac:dyDescent="0.4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360"/>
        <v>2.1049999999999999E-2</v>
      </c>
      <c r="P3847" s="8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75" x14ac:dyDescent="0.4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360"/>
        <v>2.7E-2</v>
      </c>
      <c r="P3848" s="8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75" x14ac:dyDescent="0.4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360"/>
        <v>0.16161904761904761</v>
      </c>
      <c r="P3849" s="8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75" x14ac:dyDescent="0.4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360"/>
        <v>0.16376923076923078</v>
      </c>
      <c r="P3850" s="8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8.3" x14ac:dyDescent="0.4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360"/>
        <v>7.0433333333333334E-2</v>
      </c>
      <c r="P3851" s="8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9.15" x14ac:dyDescent="0.4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360"/>
        <v>3.7999999999999999E-2</v>
      </c>
      <c r="P3852" s="8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75" x14ac:dyDescent="0.4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360"/>
        <v>0.34079999999999999</v>
      </c>
      <c r="P3853" s="8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75" x14ac:dyDescent="0.4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360"/>
        <v>2E-3</v>
      </c>
      <c r="P3854" s="8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75" x14ac:dyDescent="0.4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360"/>
        <v>2.5999999999999998E-4</v>
      </c>
      <c r="P3855" s="8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9.15" x14ac:dyDescent="0.4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360"/>
        <v>0.16254545454545455</v>
      </c>
      <c r="P3856" s="8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8.3" x14ac:dyDescent="0.4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360"/>
        <v>2.5000000000000001E-2</v>
      </c>
      <c r="P3857" s="8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8.3" x14ac:dyDescent="0.4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360"/>
        <v>2.0000000000000001E-4</v>
      </c>
      <c r="P3858" s="8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75" x14ac:dyDescent="0.4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360"/>
        <v>5.1999999999999998E-2</v>
      </c>
      <c r="P3859" s="8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8.3" x14ac:dyDescent="0.4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360"/>
        <v>0.02</v>
      </c>
      <c r="P3860" s="8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75" x14ac:dyDescent="0.4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360"/>
        <v>4.0000000000000002E-4</v>
      </c>
      <c r="P3861" s="8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75" x14ac:dyDescent="0.4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360"/>
        <v>0.17666666666666667</v>
      </c>
      <c r="P3862" s="8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4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360"/>
        <v>0.05</v>
      </c>
      <c r="P3863" s="8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9.15" x14ac:dyDescent="0.4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360"/>
        <v>1.3333333333333334E-4</v>
      </c>
      <c r="P3864" s="8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75" x14ac:dyDescent="0.4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360"/>
        <v>0</v>
      </c>
      <c r="P3865" s="8" t="str">
        <f t="shared" si="361"/>
        <v>0</v>
      </c>
      <c r="Q3865" s="4" t="str">
        <f t="shared" si="362"/>
        <v>Theater</v>
      </c>
      <c r="R3865" s="4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75" x14ac:dyDescent="0.4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360"/>
        <v>1.2E-2</v>
      </c>
      <c r="P3866" s="8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75" x14ac:dyDescent="0.4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360"/>
        <v>0.26937422295897223</v>
      </c>
      <c r="P3867" s="8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9.15" x14ac:dyDescent="0.4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360"/>
        <v>5.4999999999999997E-3</v>
      </c>
      <c r="P3868" s="8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75" x14ac:dyDescent="0.4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360"/>
        <v>0.1255</v>
      </c>
      <c r="P3869" s="8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4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360"/>
        <v>2E-3</v>
      </c>
      <c r="P3870" s="8">
        <f t="shared" si="361"/>
        <v>10</v>
      </c>
      <c r="Q3870" s="4" t="str">
        <f t="shared" si="362"/>
        <v>Theater</v>
      </c>
      <c r="R3870" s="4" t="str">
        <f t="shared" si="363"/>
        <v>Musicals</v>
      </c>
      <c r="S3870" s="13">
        <f t="shared" si="364"/>
        <v>41865.659780092588</v>
      </c>
      <c r="T3870" s="13">
        <f t="shared" si="365"/>
        <v>41890.659780092588</v>
      </c>
    </row>
    <row r="3871" spans="1:20" ht="29.15" x14ac:dyDescent="0.4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360"/>
        <v>3.44748684310884E-2</v>
      </c>
      <c r="P3871" s="8">
        <f t="shared" si="361"/>
        <v>30.133333333333333</v>
      </c>
      <c r="Q3871" s="4" t="str">
        <f t="shared" si="362"/>
        <v>Theater</v>
      </c>
      <c r="R3871" s="4" t="str">
        <f t="shared" si="363"/>
        <v>Musicals</v>
      </c>
      <c r="S3871" s="13">
        <f t="shared" si="364"/>
        <v>42047.724444444444</v>
      </c>
      <c r="T3871" s="13">
        <f t="shared" si="365"/>
        <v>42077.132638888885</v>
      </c>
    </row>
    <row r="3872" spans="1:20" ht="58.3" x14ac:dyDescent="0.4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360"/>
        <v>0.15</v>
      </c>
      <c r="P3872" s="8">
        <f t="shared" si="361"/>
        <v>150</v>
      </c>
      <c r="Q3872" s="4" t="str">
        <f t="shared" si="362"/>
        <v>Theater</v>
      </c>
      <c r="R3872" s="4" t="str">
        <f t="shared" si="363"/>
        <v>Musicals</v>
      </c>
      <c r="S3872" s="13">
        <f t="shared" si="364"/>
        <v>41793.17219907407</v>
      </c>
      <c r="T3872" s="13">
        <f t="shared" si="365"/>
        <v>41823.17219907407</v>
      </c>
    </row>
    <row r="3873" spans="1:20" ht="29.15" x14ac:dyDescent="0.4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360"/>
        <v>2.6666666666666668E-2</v>
      </c>
      <c r="P3873" s="8">
        <f t="shared" si="361"/>
        <v>13.333333333333334</v>
      </c>
      <c r="Q3873" s="4" t="str">
        <f t="shared" si="362"/>
        <v>Theater</v>
      </c>
      <c r="R3873" s="4" t="str">
        <f t="shared" si="363"/>
        <v>Musicals</v>
      </c>
      <c r="S3873" s="13">
        <f t="shared" si="364"/>
        <v>42763.780671296292</v>
      </c>
      <c r="T3873" s="13">
        <f t="shared" si="365"/>
        <v>42823.739004629635</v>
      </c>
    </row>
    <row r="3874" spans="1:20" ht="43.75" x14ac:dyDescent="0.4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360"/>
        <v>0</v>
      </c>
      <c r="P3874" s="8" t="str">
        <f t="shared" si="361"/>
        <v>0</v>
      </c>
      <c r="Q3874" s="4" t="str">
        <f t="shared" si="362"/>
        <v>Theater</v>
      </c>
      <c r="R3874" s="4" t="str">
        <f t="shared" si="363"/>
        <v>Musicals</v>
      </c>
      <c r="S3874" s="13">
        <f t="shared" si="364"/>
        <v>42180.145787037036</v>
      </c>
      <c r="T3874" s="13">
        <f t="shared" si="365"/>
        <v>42230.145787037036</v>
      </c>
    </row>
    <row r="3875" spans="1:20" ht="43.75" x14ac:dyDescent="0.4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360"/>
        <v>0</v>
      </c>
      <c r="P3875" s="8" t="str">
        <f t="shared" si="361"/>
        <v>0</v>
      </c>
      <c r="Q3875" s="4" t="str">
        <f t="shared" si="362"/>
        <v>Theater</v>
      </c>
      <c r="R3875" s="4" t="str">
        <f t="shared" si="363"/>
        <v>Musicals</v>
      </c>
      <c r="S3875" s="13">
        <f t="shared" si="364"/>
        <v>42255.696006944447</v>
      </c>
      <c r="T3875" s="13">
        <f t="shared" si="365"/>
        <v>42285.696006944447</v>
      </c>
    </row>
    <row r="3876" spans="1:20" ht="58.3" x14ac:dyDescent="0.4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360"/>
        <v>0</v>
      </c>
      <c r="P3876" s="8" t="str">
        <f t="shared" si="361"/>
        <v>0</v>
      </c>
      <c r="Q3876" s="4" t="str">
        <f t="shared" si="362"/>
        <v>Theater</v>
      </c>
      <c r="R3876" s="4" t="str">
        <f t="shared" si="363"/>
        <v>Musicals</v>
      </c>
      <c r="S3876" s="13">
        <f t="shared" si="364"/>
        <v>42007.016458333332</v>
      </c>
      <c r="T3876" s="13">
        <f t="shared" si="365"/>
        <v>42028.041666666672</v>
      </c>
    </row>
    <row r="3877" spans="1:20" ht="43.75" x14ac:dyDescent="0.4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360"/>
        <v>0</v>
      </c>
      <c r="P3877" s="8" t="str">
        <f t="shared" si="361"/>
        <v>0</v>
      </c>
      <c r="Q3877" s="4" t="str">
        <f t="shared" si="362"/>
        <v>Theater</v>
      </c>
      <c r="R3877" s="4" t="str">
        <f t="shared" si="363"/>
        <v>Musicals</v>
      </c>
      <c r="S3877" s="13">
        <f t="shared" si="364"/>
        <v>42615.346817129626</v>
      </c>
      <c r="T3877" s="13">
        <f t="shared" si="365"/>
        <v>42616.416666666672</v>
      </c>
    </row>
    <row r="3878" spans="1:20" ht="58.3" x14ac:dyDescent="0.4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360"/>
        <v>0.52794871794871789</v>
      </c>
      <c r="P3878" s="8">
        <f t="shared" si="361"/>
        <v>44.760869565217391</v>
      </c>
      <c r="Q3878" s="4" t="str">
        <f t="shared" si="362"/>
        <v>Theater</v>
      </c>
      <c r="R3878" s="4" t="str">
        <f t="shared" si="363"/>
        <v>Musicals</v>
      </c>
      <c r="S3878" s="13">
        <f t="shared" si="364"/>
        <v>42372.624166666668</v>
      </c>
      <c r="T3878" s="13">
        <f t="shared" si="365"/>
        <v>42402.624166666668</v>
      </c>
    </row>
    <row r="3879" spans="1:20" ht="43.75" x14ac:dyDescent="0.4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360"/>
        <v>4.9639999999999997E-2</v>
      </c>
      <c r="P3879" s="8">
        <f t="shared" si="361"/>
        <v>88.642857142857139</v>
      </c>
      <c r="Q3879" s="4" t="str">
        <f t="shared" si="362"/>
        <v>Theater</v>
      </c>
      <c r="R3879" s="4" t="str">
        <f t="shared" si="363"/>
        <v>Musicals</v>
      </c>
      <c r="S3879" s="13">
        <f t="shared" si="364"/>
        <v>42682.67768518519</v>
      </c>
      <c r="T3879" s="13">
        <f t="shared" si="365"/>
        <v>42712.67768518519</v>
      </c>
    </row>
    <row r="3880" spans="1:20" ht="43.75" x14ac:dyDescent="0.4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360"/>
        <v>5.5555555555555556E-4</v>
      </c>
      <c r="P3880" s="8">
        <f t="shared" si="361"/>
        <v>10</v>
      </c>
      <c r="Q3880" s="4" t="str">
        <f t="shared" si="362"/>
        <v>Theater</v>
      </c>
      <c r="R3880" s="4" t="str">
        <f t="shared" si="363"/>
        <v>Musicals</v>
      </c>
      <c r="S3880" s="13">
        <f t="shared" si="364"/>
        <v>42154.818819444445</v>
      </c>
      <c r="T3880" s="13">
        <f t="shared" si="365"/>
        <v>42185.165972222225</v>
      </c>
    </row>
    <row r="3881" spans="1:20" ht="43.75" x14ac:dyDescent="0.4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360"/>
        <v>0</v>
      </c>
      <c r="P3881" s="8" t="str">
        <f t="shared" si="361"/>
        <v>0</v>
      </c>
      <c r="Q3881" s="4" t="str">
        <f t="shared" si="362"/>
        <v>Theater</v>
      </c>
      <c r="R3881" s="4" t="str">
        <f t="shared" si="363"/>
        <v>Musicals</v>
      </c>
      <c r="S3881" s="13">
        <f t="shared" si="364"/>
        <v>41999.861064814817</v>
      </c>
      <c r="T3881" s="13">
        <f t="shared" si="365"/>
        <v>42029.861064814817</v>
      </c>
    </row>
    <row r="3882" spans="1:20" ht="43.75" x14ac:dyDescent="0.4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360"/>
        <v>0.13066666666666665</v>
      </c>
      <c r="P3882" s="8">
        <f t="shared" si="361"/>
        <v>57.647058823529413</v>
      </c>
      <c r="Q3882" s="4" t="str">
        <f t="shared" si="362"/>
        <v>Theater</v>
      </c>
      <c r="R3882" s="4" t="str">
        <f t="shared" si="363"/>
        <v>Musicals</v>
      </c>
      <c r="S3882" s="13">
        <f t="shared" si="364"/>
        <v>41815.815046296295</v>
      </c>
      <c r="T3882" s="13">
        <f t="shared" si="365"/>
        <v>41850.958333333336</v>
      </c>
    </row>
    <row r="3883" spans="1:20" ht="29.15" x14ac:dyDescent="0.4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360"/>
        <v>0.05</v>
      </c>
      <c r="P3883" s="8">
        <f t="shared" si="361"/>
        <v>25</v>
      </c>
      <c r="Q3883" s="4" t="str">
        <f t="shared" si="362"/>
        <v>Theater</v>
      </c>
      <c r="R3883" s="4" t="str">
        <f t="shared" si="363"/>
        <v>Musicals</v>
      </c>
      <c r="S3883" s="13">
        <f t="shared" si="364"/>
        <v>42756.018506944441</v>
      </c>
      <c r="T3883" s="13">
        <f t="shared" si="365"/>
        <v>42786.018506944441</v>
      </c>
    </row>
    <row r="3884" spans="1:20" ht="43.75" x14ac:dyDescent="0.4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360"/>
        <v>0</v>
      </c>
      <c r="P3884" s="8" t="str">
        <f t="shared" si="361"/>
        <v>0</v>
      </c>
      <c r="Q3884" s="4" t="str">
        <f t="shared" si="362"/>
        <v>Theater</v>
      </c>
      <c r="R3884" s="4" t="str">
        <f t="shared" si="363"/>
        <v>Musicals</v>
      </c>
      <c r="S3884" s="13">
        <f t="shared" si="364"/>
        <v>42373.983449074076</v>
      </c>
      <c r="T3884" s="13">
        <f t="shared" si="365"/>
        <v>42400.960416666669</v>
      </c>
    </row>
    <row r="3885" spans="1:20" ht="58.3" x14ac:dyDescent="0.4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360"/>
        <v>0</v>
      </c>
      <c r="P3885" s="8" t="str">
        <f t="shared" si="361"/>
        <v>0</v>
      </c>
      <c r="Q3885" s="4" t="str">
        <f t="shared" si="362"/>
        <v>Theater</v>
      </c>
      <c r="R3885" s="4" t="str">
        <f t="shared" si="363"/>
        <v>Musicals</v>
      </c>
      <c r="S3885" s="13">
        <f t="shared" si="364"/>
        <v>41854.602650462963</v>
      </c>
      <c r="T3885" s="13">
        <f t="shared" si="365"/>
        <v>41884.602650462963</v>
      </c>
    </row>
    <row r="3886" spans="1:20" ht="43.75" x14ac:dyDescent="0.4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360"/>
        <v>0</v>
      </c>
      <c r="P3886" s="8" t="str">
        <f t="shared" si="361"/>
        <v>0</v>
      </c>
      <c r="Q3886" s="4" t="str">
        <f t="shared" si="362"/>
        <v>Theater</v>
      </c>
      <c r="R3886" s="4" t="str">
        <f t="shared" si="363"/>
        <v>Musicals</v>
      </c>
      <c r="S3886" s="13">
        <f t="shared" si="364"/>
        <v>42065.791574074072</v>
      </c>
      <c r="T3886" s="13">
        <f t="shared" si="365"/>
        <v>42090.749907407408</v>
      </c>
    </row>
    <row r="3887" spans="1:20" ht="43.75" x14ac:dyDescent="0.4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360"/>
        <v>0</v>
      </c>
      <c r="P3887" s="8" t="str">
        <f t="shared" si="361"/>
        <v>0</v>
      </c>
      <c r="Q3887" s="4" t="str">
        <f t="shared" si="362"/>
        <v>Theater</v>
      </c>
      <c r="R3887" s="4" t="str">
        <f t="shared" si="363"/>
        <v>Musicals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4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360"/>
        <v>0</v>
      </c>
      <c r="P3888" s="8" t="str">
        <f t="shared" si="361"/>
        <v>0</v>
      </c>
      <c r="Q3888" s="4" t="str">
        <f t="shared" si="362"/>
        <v>Theater</v>
      </c>
      <c r="R3888" s="4" t="str">
        <f t="shared" si="363"/>
        <v>Musicals</v>
      </c>
      <c r="S3888" s="13">
        <f t="shared" si="364"/>
        <v>41954.228032407409</v>
      </c>
      <c r="T3888" s="13">
        <f t="shared" si="365"/>
        <v>41984.228032407409</v>
      </c>
    </row>
    <row r="3889" spans="1:20" ht="43.75" x14ac:dyDescent="0.4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360"/>
        <v>1.7500000000000002E-2</v>
      </c>
      <c r="P3889" s="8">
        <f t="shared" si="361"/>
        <v>17.5</v>
      </c>
      <c r="Q3889" s="4" t="str">
        <f t="shared" si="362"/>
        <v>Theater</v>
      </c>
      <c r="R3889" s="4" t="str">
        <f t="shared" si="363"/>
        <v>Musicals</v>
      </c>
      <c r="S3889" s="13">
        <f t="shared" si="364"/>
        <v>42079.857974537037</v>
      </c>
      <c r="T3889" s="13">
        <f t="shared" si="365"/>
        <v>42125.916666666672</v>
      </c>
    </row>
    <row r="3890" spans="1:20" ht="58.3" x14ac:dyDescent="0.4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360"/>
        <v>0.27100000000000002</v>
      </c>
      <c r="P3890" s="8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75" x14ac:dyDescent="0.4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360"/>
        <v>1.4749999999999999E-2</v>
      </c>
      <c r="P3891" s="8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75" x14ac:dyDescent="0.4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360"/>
        <v>0.16826666666666668</v>
      </c>
      <c r="P3892" s="8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9.15" x14ac:dyDescent="0.4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360"/>
        <v>0.32500000000000001</v>
      </c>
      <c r="P3893" s="8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8.3" x14ac:dyDescent="0.4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360"/>
        <v>0</v>
      </c>
      <c r="P3894" s="8" t="str">
        <f t="shared" si="361"/>
        <v>0</v>
      </c>
      <c r="Q3894" s="4" t="str">
        <f t="shared" si="362"/>
        <v>Theater</v>
      </c>
      <c r="R3894" s="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8.3" x14ac:dyDescent="0.4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360"/>
        <v>0.2155</v>
      </c>
      <c r="P3895" s="8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75" x14ac:dyDescent="0.4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360"/>
        <v>3.4666666666666665E-2</v>
      </c>
      <c r="P3896" s="8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58.3" x14ac:dyDescent="0.4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360"/>
        <v>0.05</v>
      </c>
      <c r="P3897" s="8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75" x14ac:dyDescent="0.4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360"/>
        <v>0.10625</v>
      </c>
      <c r="P3898" s="8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75" x14ac:dyDescent="0.4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360"/>
        <v>0.17599999999999999</v>
      </c>
      <c r="P3899" s="8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8.3" x14ac:dyDescent="0.4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360"/>
        <v>0.3256</v>
      </c>
      <c r="P3900" s="8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75" x14ac:dyDescent="0.4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360"/>
        <v>1.2500000000000001E-2</v>
      </c>
      <c r="P3901" s="8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75" x14ac:dyDescent="0.4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360"/>
        <v>5.3999999999999999E-2</v>
      </c>
      <c r="P3902" s="8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75" x14ac:dyDescent="0.4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360"/>
        <v>8.3333333333333332E-3</v>
      </c>
      <c r="P3903" s="8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75" x14ac:dyDescent="0.4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360"/>
        <v>0.48833333333333334</v>
      </c>
      <c r="P3904" s="8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8.3" x14ac:dyDescent="0.4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360"/>
        <v>0</v>
      </c>
      <c r="P3905" s="8" t="str">
        <f t="shared" si="361"/>
        <v>0</v>
      </c>
      <c r="Q3905" s="4" t="str">
        <f t="shared" si="362"/>
        <v>Theater</v>
      </c>
      <c r="R3905" s="4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9.15" x14ac:dyDescent="0.4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si="360"/>
        <v>2.9999999999999997E-4</v>
      </c>
      <c r="P3906" s="8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75" x14ac:dyDescent="0.4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ref="O3907:O3970" si="366">E3907/D3907</f>
        <v>0.11533333333333333</v>
      </c>
      <c r="P3907" s="8">
        <f t="shared" ref="P3907:P3970" si="367">IF(E3907=0,"0",E3907/L3907)</f>
        <v>24.714285714285715</v>
      </c>
      <c r="Q3907" s="4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4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75" x14ac:dyDescent="0.4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366"/>
        <v>0.67333333333333334</v>
      </c>
      <c r="P3908" s="8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75" x14ac:dyDescent="0.4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366"/>
        <v>0.153</v>
      </c>
      <c r="P3909" s="8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58.3" x14ac:dyDescent="0.4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366"/>
        <v>8.666666666666667E-2</v>
      </c>
      <c r="P3910" s="8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75" x14ac:dyDescent="0.4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366"/>
        <v>2.2499999999999998E-3</v>
      </c>
      <c r="P3911" s="8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75" x14ac:dyDescent="0.4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366"/>
        <v>3.0833333333333334E-2</v>
      </c>
      <c r="P3912" s="8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75" x14ac:dyDescent="0.4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366"/>
        <v>0.37412499999999999</v>
      </c>
      <c r="P3913" s="8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75" x14ac:dyDescent="0.4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366"/>
        <v>6.666666666666667E-5</v>
      </c>
      <c r="P3914" s="8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75" x14ac:dyDescent="0.4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366"/>
        <v>0.1</v>
      </c>
      <c r="P3915" s="8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75" x14ac:dyDescent="0.4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366"/>
        <v>0.36359999999999998</v>
      </c>
      <c r="P3916" s="8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75" x14ac:dyDescent="0.4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366"/>
        <v>3.3333333333333335E-3</v>
      </c>
      <c r="P3917" s="8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75" x14ac:dyDescent="0.4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366"/>
        <v>0</v>
      </c>
      <c r="P3918" s="8" t="str">
        <f t="shared" si="367"/>
        <v>0</v>
      </c>
      <c r="Q3918" s="4" t="str">
        <f t="shared" si="368"/>
        <v>Theater</v>
      </c>
      <c r="R3918" s="4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75" x14ac:dyDescent="0.4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366"/>
        <v>2.8571428571428571E-3</v>
      </c>
      <c r="P3919" s="8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8.3" x14ac:dyDescent="0.4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366"/>
        <v>2E-3</v>
      </c>
      <c r="P3920" s="8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75" x14ac:dyDescent="0.4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366"/>
        <v>1.7999999999999999E-2</v>
      </c>
      <c r="P3921" s="8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75" x14ac:dyDescent="0.4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366"/>
        <v>5.3999999999999999E-2</v>
      </c>
      <c r="P3922" s="8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75" x14ac:dyDescent="0.4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366"/>
        <v>0</v>
      </c>
      <c r="P3923" s="8" t="str">
        <f t="shared" si="367"/>
        <v>0</v>
      </c>
      <c r="Q3923" s="4" t="str">
        <f t="shared" si="368"/>
        <v>Theater</v>
      </c>
      <c r="R3923" s="4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75" x14ac:dyDescent="0.4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366"/>
        <v>8.1333333333333327E-2</v>
      </c>
      <c r="P3924" s="8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75" x14ac:dyDescent="0.4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366"/>
        <v>0.12034782608695652</v>
      </c>
      <c r="P3925" s="8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75" x14ac:dyDescent="0.4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366"/>
        <v>0.15266666666666667</v>
      </c>
      <c r="P3926" s="8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75" x14ac:dyDescent="0.4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366"/>
        <v>0.1</v>
      </c>
      <c r="P3927" s="8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9.15" x14ac:dyDescent="0.4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366"/>
        <v>3.0000000000000001E-3</v>
      </c>
      <c r="P3928" s="8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75" x14ac:dyDescent="0.4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366"/>
        <v>0.01</v>
      </c>
      <c r="P3929" s="8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75" x14ac:dyDescent="0.4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366"/>
        <v>0.13020000000000001</v>
      </c>
      <c r="P3930" s="8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75" x14ac:dyDescent="0.4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366"/>
        <v>2.265E-2</v>
      </c>
      <c r="P3931" s="8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75" x14ac:dyDescent="0.4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366"/>
        <v>0</v>
      </c>
      <c r="P3932" s="8" t="str">
        <f t="shared" si="367"/>
        <v>0</v>
      </c>
      <c r="Q3932" s="4" t="str">
        <f t="shared" si="368"/>
        <v>Theater</v>
      </c>
      <c r="R3932" s="4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75" x14ac:dyDescent="0.4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366"/>
        <v>0</v>
      </c>
      <c r="P3933" s="8" t="str">
        <f t="shared" si="367"/>
        <v>0</v>
      </c>
      <c r="Q3933" s="4" t="str">
        <f t="shared" si="368"/>
        <v>Theater</v>
      </c>
      <c r="R3933" s="4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75" x14ac:dyDescent="0.4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366"/>
        <v>8.3333333333333331E-5</v>
      </c>
      <c r="P3934" s="8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75" x14ac:dyDescent="0.4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366"/>
        <v>0.15742857142857142</v>
      </c>
      <c r="P3935" s="8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75" x14ac:dyDescent="0.4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366"/>
        <v>0.11</v>
      </c>
      <c r="P3936" s="8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8.3" x14ac:dyDescent="0.4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366"/>
        <v>0.43833333333333335</v>
      </c>
      <c r="P3937" s="8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75" x14ac:dyDescent="0.4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366"/>
        <v>0</v>
      </c>
      <c r="P3938" s="8" t="str">
        <f t="shared" si="367"/>
        <v>0</v>
      </c>
      <c r="Q3938" s="4" t="str">
        <f t="shared" si="368"/>
        <v>Theater</v>
      </c>
      <c r="R3938" s="4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75" x14ac:dyDescent="0.4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366"/>
        <v>0.86135181975736563</v>
      </c>
      <c r="P3939" s="8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75" x14ac:dyDescent="0.4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366"/>
        <v>0.12196620583717357</v>
      </c>
      <c r="P3940" s="8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75" x14ac:dyDescent="0.4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366"/>
        <v>1E-3</v>
      </c>
      <c r="P3941" s="8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75" x14ac:dyDescent="0.4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366"/>
        <v>2.2000000000000001E-3</v>
      </c>
      <c r="P3942" s="8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.900000000000006" x14ac:dyDescent="0.4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366"/>
        <v>9.0909090909090905E-3</v>
      </c>
      <c r="P3943" s="8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75" x14ac:dyDescent="0.4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366"/>
        <v>0</v>
      </c>
      <c r="P3944" s="8" t="str">
        <f t="shared" si="367"/>
        <v>0</v>
      </c>
      <c r="Q3944" s="4" t="str">
        <f t="shared" si="368"/>
        <v>Theater</v>
      </c>
      <c r="R3944" s="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75" x14ac:dyDescent="0.4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366"/>
        <v>0.35639999999999999</v>
      </c>
      <c r="P3945" s="8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8.3" x14ac:dyDescent="0.4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366"/>
        <v>0</v>
      </c>
      <c r="P3946" s="8" t="str">
        <f t="shared" si="367"/>
        <v>0</v>
      </c>
      <c r="Q3946" s="4" t="str">
        <f t="shared" si="368"/>
        <v>Theater</v>
      </c>
      <c r="R3946" s="4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75" x14ac:dyDescent="0.4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366"/>
        <v>2.5000000000000001E-3</v>
      </c>
      <c r="P3947" s="8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9.15" x14ac:dyDescent="0.4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366"/>
        <v>3.2500000000000001E-2</v>
      </c>
      <c r="P3948" s="8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75" x14ac:dyDescent="0.4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366"/>
        <v>3.3666666666666664E-2</v>
      </c>
      <c r="P3949" s="8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75" x14ac:dyDescent="0.4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366"/>
        <v>0</v>
      </c>
      <c r="P3950" s="8" t="str">
        <f t="shared" si="367"/>
        <v>0</v>
      </c>
      <c r="Q3950" s="4" t="str">
        <f t="shared" si="368"/>
        <v>Theater</v>
      </c>
      <c r="R3950" s="4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58.3" x14ac:dyDescent="0.4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366"/>
        <v>0.15770000000000001</v>
      </c>
      <c r="P3951" s="8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8.3" x14ac:dyDescent="0.4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366"/>
        <v>6.2500000000000003E-3</v>
      </c>
      <c r="P3952" s="8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75" x14ac:dyDescent="0.4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366"/>
        <v>5.0000000000000004E-6</v>
      </c>
      <c r="P3953" s="8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75" x14ac:dyDescent="0.4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366"/>
        <v>9.6153846153846159E-4</v>
      </c>
      <c r="P3954" s="8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75" x14ac:dyDescent="0.4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366"/>
        <v>0</v>
      </c>
      <c r="P3955" s="8" t="str">
        <f t="shared" si="367"/>
        <v>0</v>
      </c>
      <c r="Q3955" s="4" t="str">
        <f t="shared" si="368"/>
        <v>Theater</v>
      </c>
      <c r="R3955" s="4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8.3" x14ac:dyDescent="0.4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366"/>
        <v>0</v>
      </c>
      <c r="P3956" s="8" t="str">
        <f t="shared" si="367"/>
        <v>0</v>
      </c>
      <c r="Q3956" s="4" t="str">
        <f t="shared" si="368"/>
        <v>Theater</v>
      </c>
      <c r="R3956" s="4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75" x14ac:dyDescent="0.4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366"/>
        <v>0.24285714285714285</v>
      </c>
      <c r="P3957" s="8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75" x14ac:dyDescent="0.4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366"/>
        <v>0</v>
      </c>
      <c r="P3958" s="8" t="str">
        <f t="shared" si="367"/>
        <v>0</v>
      </c>
      <c r="Q3958" s="4" t="str">
        <f t="shared" si="368"/>
        <v>Theater</v>
      </c>
      <c r="R3958" s="4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75" x14ac:dyDescent="0.4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366"/>
        <v>2.5000000000000001E-4</v>
      </c>
      <c r="P3959" s="8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75" x14ac:dyDescent="0.4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366"/>
        <v>0.32050000000000001</v>
      </c>
      <c r="P3960" s="8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75" x14ac:dyDescent="0.4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366"/>
        <v>0.24333333333333335</v>
      </c>
      <c r="P3961" s="8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75" x14ac:dyDescent="0.4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366"/>
        <v>1.4999999999999999E-2</v>
      </c>
      <c r="P3962" s="8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8.3" x14ac:dyDescent="0.4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366"/>
        <v>4.1999999999999997E-3</v>
      </c>
      <c r="P3963" s="8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8.3" x14ac:dyDescent="0.4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366"/>
        <v>3.214285714285714E-2</v>
      </c>
      <c r="P3964" s="8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58.3" x14ac:dyDescent="0.4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366"/>
        <v>0</v>
      </c>
      <c r="P3965" s="8" t="str">
        <f t="shared" si="367"/>
        <v>0</v>
      </c>
      <c r="Q3965" s="4" t="str">
        <f t="shared" si="368"/>
        <v>Theater</v>
      </c>
      <c r="R3965" s="4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75" x14ac:dyDescent="0.4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366"/>
        <v>6.3E-2</v>
      </c>
      <c r="P3966" s="8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58.3" x14ac:dyDescent="0.4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366"/>
        <v>0.14249999999999999</v>
      </c>
      <c r="P3967" s="8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8.3" x14ac:dyDescent="0.4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366"/>
        <v>6.0000000000000001E-3</v>
      </c>
      <c r="P3968" s="8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75" x14ac:dyDescent="0.4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366"/>
        <v>0.2411764705882353</v>
      </c>
      <c r="P3969" s="8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75" x14ac:dyDescent="0.4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si="366"/>
        <v>0.10539999999999999</v>
      </c>
      <c r="P3970" s="8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8.3" x14ac:dyDescent="0.4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ref="O3971:O4034" si="372">E3971/D3971</f>
        <v>7.4690265486725665E-2</v>
      </c>
      <c r="P3971" s="8">
        <f t="shared" ref="P3971:P4034" si="373">IF(E3971=0,"0",E3971/L3971)</f>
        <v>35.166666666666664</v>
      </c>
      <c r="Q3971" s="4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4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8.3" x14ac:dyDescent="0.4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372"/>
        <v>7.3333333333333334E-4</v>
      </c>
      <c r="P3972" s="8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75" x14ac:dyDescent="0.4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372"/>
        <v>9.7142857142857135E-3</v>
      </c>
      <c r="P3973" s="8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75" x14ac:dyDescent="0.4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372"/>
        <v>0.21099999999999999</v>
      </c>
      <c r="P3974" s="8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75" x14ac:dyDescent="0.4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372"/>
        <v>0.78100000000000003</v>
      </c>
      <c r="P3975" s="8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75" x14ac:dyDescent="0.4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372"/>
        <v>0.32</v>
      </c>
      <c r="P3976" s="8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75" x14ac:dyDescent="0.4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372"/>
        <v>0</v>
      </c>
      <c r="P3977" s="8" t="str">
        <f t="shared" si="373"/>
        <v>0</v>
      </c>
      <c r="Q3977" s="4" t="str">
        <f t="shared" si="374"/>
        <v>Theater</v>
      </c>
      <c r="R3977" s="4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58.3" x14ac:dyDescent="0.4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372"/>
        <v>0.47692307692307695</v>
      </c>
      <c r="P3978" s="8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75" x14ac:dyDescent="0.4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372"/>
        <v>1.4500000000000001E-2</v>
      </c>
      <c r="P3979" s="8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75" x14ac:dyDescent="0.4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372"/>
        <v>0.107</v>
      </c>
      <c r="P3980" s="8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75" x14ac:dyDescent="0.4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372"/>
        <v>1.8333333333333333E-2</v>
      </c>
      <c r="P3981" s="8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8.3" x14ac:dyDescent="0.4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372"/>
        <v>0.18</v>
      </c>
      <c r="P3982" s="8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75" x14ac:dyDescent="0.4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372"/>
        <v>4.0833333333333333E-2</v>
      </c>
      <c r="P3983" s="8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8.3" x14ac:dyDescent="0.4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372"/>
        <v>0.2</v>
      </c>
      <c r="P3984" s="8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75" x14ac:dyDescent="0.4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372"/>
        <v>0.34802513464991025</v>
      </c>
      <c r="P3985" s="8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75" x14ac:dyDescent="0.4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372"/>
        <v>6.3333333333333339E-2</v>
      </c>
      <c r="P3986" s="8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8.3" x14ac:dyDescent="0.4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372"/>
        <v>0.32050000000000001</v>
      </c>
      <c r="P3987" s="8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8.3" x14ac:dyDescent="0.4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372"/>
        <v>9.7600000000000006E-2</v>
      </c>
      <c r="P3988" s="8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75" x14ac:dyDescent="0.4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372"/>
        <v>0.3775</v>
      </c>
      <c r="P3989" s="8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9.15" x14ac:dyDescent="0.4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372"/>
        <v>2.1333333333333333E-2</v>
      </c>
      <c r="P3990" s="8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58.3" x14ac:dyDescent="0.4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372"/>
        <v>0</v>
      </c>
      <c r="P3991" s="8" t="str">
        <f t="shared" si="373"/>
        <v>0</v>
      </c>
      <c r="Q3991" s="4" t="str">
        <f t="shared" si="374"/>
        <v>Theater</v>
      </c>
      <c r="R3991" s="4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75" x14ac:dyDescent="0.4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372"/>
        <v>4.1818181818181817E-2</v>
      </c>
      <c r="P3992" s="8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9.15" x14ac:dyDescent="0.4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372"/>
        <v>0.2</v>
      </c>
      <c r="P3993" s="8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75" x14ac:dyDescent="0.4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372"/>
        <v>5.4100000000000002E-2</v>
      </c>
      <c r="P3994" s="8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75" x14ac:dyDescent="0.4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372"/>
        <v>6.0000000000000002E-5</v>
      </c>
      <c r="P3995" s="8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75" x14ac:dyDescent="0.4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372"/>
        <v>2.5000000000000001E-3</v>
      </c>
      <c r="P3996" s="8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75" x14ac:dyDescent="0.4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372"/>
        <v>0.35</v>
      </c>
      <c r="P3997" s="8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75" x14ac:dyDescent="0.4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372"/>
        <v>0.16566666666666666</v>
      </c>
      <c r="P3998" s="8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75" x14ac:dyDescent="0.4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372"/>
        <v>0</v>
      </c>
      <c r="P3999" s="8" t="str">
        <f t="shared" si="373"/>
        <v>0</v>
      </c>
      <c r="Q3999" s="4" t="str">
        <f t="shared" si="374"/>
        <v>Theater</v>
      </c>
      <c r="R3999" s="4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75" x14ac:dyDescent="0.4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372"/>
        <v>0.57199999999999995</v>
      </c>
      <c r="P4000" s="8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75" x14ac:dyDescent="0.4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372"/>
        <v>0.16514285714285715</v>
      </c>
      <c r="P4001" s="8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9.15" x14ac:dyDescent="0.4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372"/>
        <v>1.25E-3</v>
      </c>
      <c r="P4002" s="8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8.3" x14ac:dyDescent="0.4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372"/>
        <v>0.3775</v>
      </c>
      <c r="P4003" s="8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75" x14ac:dyDescent="0.4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372"/>
        <v>1.84E-2</v>
      </c>
      <c r="P4004" s="8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75" x14ac:dyDescent="0.4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372"/>
        <v>0.10050000000000001</v>
      </c>
      <c r="P4005" s="8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4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372"/>
        <v>2E-3</v>
      </c>
      <c r="P4006" s="8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75" x14ac:dyDescent="0.4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372"/>
        <v>1.3333333333333334E-2</v>
      </c>
      <c r="P4007" s="8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75" x14ac:dyDescent="0.4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372"/>
        <v>6.666666666666667E-5</v>
      </c>
      <c r="P4008" s="8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75" x14ac:dyDescent="0.4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372"/>
        <v>2.5000000000000001E-3</v>
      </c>
      <c r="P4009" s="8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58.3" x14ac:dyDescent="0.4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372"/>
        <v>0.06</v>
      </c>
      <c r="P4010" s="8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75" x14ac:dyDescent="0.4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372"/>
        <v>3.8860103626943004E-2</v>
      </c>
      <c r="P4011" s="8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75" x14ac:dyDescent="0.4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372"/>
        <v>0.24194444444444443</v>
      </c>
      <c r="P4012" s="8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75" x14ac:dyDescent="0.4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372"/>
        <v>7.5999999999999998E-2</v>
      </c>
      <c r="P4013" s="8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8.3" x14ac:dyDescent="0.4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372"/>
        <v>0</v>
      </c>
      <c r="P4014" s="8" t="str">
        <f t="shared" si="373"/>
        <v>0</v>
      </c>
      <c r="Q4014" s="4" t="str">
        <f t="shared" si="374"/>
        <v>Theater</v>
      </c>
      <c r="R4014" s="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8.3" x14ac:dyDescent="0.4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372"/>
        <v>1.2999999999999999E-2</v>
      </c>
      <c r="P4015" s="8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75" x14ac:dyDescent="0.4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372"/>
        <v>0</v>
      </c>
      <c r="P4016" s="8" t="str">
        <f t="shared" si="373"/>
        <v>0</v>
      </c>
      <c r="Q4016" s="4" t="str">
        <f t="shared" si="374"/>
        <v>Theater</v>
      </c>
      <c r="R4016" s="4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75" x14ac:dyDescent="0.4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372"/>
        <v>1.4285714285714287E-4</v>
      </c>
      <c r="P4017" s="8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75" x14ac:dyDescent="0.4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372"/>
        <v>0.14000000000000001</v>
      </c>
      <c r="P4018" s="8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75" x14ac:dyDescent="0.4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372"/>
        <v>1.0500000000000001E-2</v>
      </c>
      <c r="P4019" s="8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9.15" x14ac:dyDescent="0.4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372"/>
        <v>8.666666666666667E-2</v>
      </c>
      <c r="P4020" s="8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75" x14ac:dyDescent="0.4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372"/>
        <v>8.2857142857142851E-3</v>
      </c>
      <c r="P4021" s="8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75" x14ac:dyDescent="0.4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372"/>
        <v>0.16666666666666666</v>
      </c>
      <c r="P4022" s="8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75" x14ac:dyDescent="0.4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372"/>
        <v>8.3333333333333332E-3</v>
      </c>
      <c r="P4023" s="8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9.15" x14ac:dyDescent="0.4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372"/>
        <v>0.69561111111111107</v>
      </c>
      <c r="P4024" s="8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75" x14ac:dyDescent="0.4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372"/>
        <v>0</v>
      </c>
      <c r="P4025" s="8" t="str">
        <f t="shared" si="373"/>
        <v>0</v>
      </c>
      <c r="Q4025" s="4" t="str">
        <f t="shared" si="374"/>
        <v>Theater</v>
      </c>
      <c r="R4025" s="4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75" x14ac:dyDescent="0.4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372"/>
        <v>1.2500000000000001E-2</v>
      </c>
      <c r="P4026" s="8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8.3" x14ac:dyDescent="0.4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372"/>
        <v>0.05</v>
      </c>
      <c r="P4027" s="8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75" x14ac:dyDescent="0.4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372"/>
        <v>0</v>
      </c>
      <c r="P4028" s="8" t="str">
        <f t="shared" si="373"/>
        <v>0</v>
      </c>
      <c r="Q4028" s="4" t="str">
        <f t="shared" si="374"/>
        <v>Theater</v>
      </c>
      <c r="R4028" s="4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75" x14ac:dyDescent="0.4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372"/>
        <v>7.166666666666667E-2</v>
      </c>
      <c r="P4029" s="8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75" x14ac:dyDescent="0.4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372"/>
        <v>0.28050000000000003</v>
      </c>
      <c r="P4030" s="8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75" x14ac:dyDescent="0.4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372"/>
        <v>0</v>
      </c>
      <c r="P4031" s="8" t="str">
        <f t="shared" si="373"/>
        <v>0</v>
      </c>
      <c r="Q4031" s="4" t="str">
        <f t="shared" si="374"/>
        <v>Theater</v>
      </c>
      <c r="R4031" s="4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8.3" x14ac:dyDescent="0.4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372"/>
        <v>0.16</v>
      </c>
      <c r="P4032" s="8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75" x14ac:dyDescent="0.4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372"/>
        <v>0</v>
      </c>
      <c r="P4033" s="8" t="str">
        <f t="shared" si="373"/>
        <v>0</v>
      </c>
      <c r="Q4033" s="4" t="str">
        <f t="shared" si="374"/>
        <v>Theater</v>
      </c>
      <c r="R4033" s="4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75" x14ac:dyDescent="0.4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si="372"/>
        <v>6.8287037037037035E-2</v>
      </c>
      <c r="P4034" s="8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75" x14ac:dyDescent="0.4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ref="O4035:O4098" si="378">E4035/D4035</f>
        <v>0.25698702928870293</v>
      </c>
      <c r="P4035" s="8">
        <f t="shared" ref="P4035:P4098" si="379">IF(E4035=0,"0",E4035/L4035)</f>
        <v>65.340319148936175</v>
      </c>
      <c r="Q4035" s="4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4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75" x14ac:dyDescent="0.4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378"/>
        <v>1.4814814814814815E-2</v>
      </c>
      <c r="P4036" s="8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9.15" x14ac:dyDescent="0.4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378"/>
        <v>0.36849999999999999</v>
      </c>
      <c r="P4037" s="8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75" x14ac:dyDescent="0.4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378"/>
        <v>0.47049999999999997</v>
      </c>
      <c r="P4038" s="8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8.3" x14ac:dyDescent="0.4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378"/>
        <v>0.11428571428571428</v>
      </c>
      <c r="P4039" s="8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75" x14ac:dyDescent="0.4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378"/>
        <v>0.12039999999999999</v>
      </c>
      <c r="P4040" s="8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75" x14ac:dyDescent="0.4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378"/>
        <v>0.6</v>
      </c>
      <c r="P4041" s="8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75" x14ac:dyDescent="0.4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378"/>
        <v>0.3125</v>
      </c>
      <c r="P4042" s="8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9.15" x14ac:dyDescent="0.4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378"/>
        <v>4.1999999999999997E-3</v>
      </c>
      <c r="P4043" s="8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75" x14ac:dyDescent="0.4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378"/>
        <v>2.0999999999999999E-3</v>
      </c>
      <c r="P4044" s="8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75" x14ac:dyDescent="0.4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378"/>
        <v>0</v>
      </c>
      <c r="P4045" s="8" t="str">
        <f t="shared" si="379"/>
        <v>0</v>
      </c>
      <c r="Q4045" s="4" t="str">
        <f t="shared" si="380"/>
        <v>Theater</v>
      </c>
      <c r="R4045" s="4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75" x14ac:dyDescent="0.4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378"/>
        <v>0.375</v>
      </c>
      <c r="P4046" s="8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8.3" x14ac:dyDescent="0.4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378"/>
        <v>2.0000000000000001E-4</v>
      </c>
      <c r="P4047" s="8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8.3" x14ac:dyDescent="0.4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378"/>
        <v>8.2142857142857142E-2</v>
      </c>
      <c r="P4048" s="8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75" x14ac:dyDescent="0.4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378"/>
        <v>2.1999999999999999E-2</v>
      </c>
      <c r="P4049" s="8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58.3" x14ac:dyDescent="0.4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378"/>
        <v>0.17652941176470588</v>
      </c>
      <c r="P4050" s="8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75" x14ac:dyDescent="0.4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378"/>
        <v>8.0000000000000004E-4</v>
      </c>
      <c r="P4051" s="8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58.3" x14ac:dyDescent="0.4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378"/>
        <v>6.6666666666666664E-4</v>
      </c>
      <c r="P4052" s="8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75" x14ac:dyDescent="0.4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378"/>
        <v>0</v>
      </c>
      <c r="P4053" s="8" t="str">
        <f t="shared" si="379"/>
        <v>0</v>
      </c>
      <c r="Q4053" s="4" t="str">
        <f t="shared" si="380"/>
        <v>Theater</v>
      </c>
      <c r="R4053" s="4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8.3" x14ac:dyDescent="0.4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378"/>
        <v>0.37533333333333335</v>
      </c>
      <c r="P4054" s="8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75" x14ac:dyDescent="0.4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378"/>
        <v>0.22</v>
      </c>
      <c r="P4055" s="8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75" x14ac:dyDescent="0.4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378"/>
        <v>0</v>
      </c>
      <c r="P4056" s="8" t="str">
        <f t="shared" si="379"/>
        <v>0</v>
      </c>
      <c r="Q4056" s="4" t="str">
        <f t="shared" si="380"/>
        <v>Theater</v>
      </c>
      <c r="R4056" s="4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75" x14ac:dyDescent="0.4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378"/>
        <v>0.1762</v>
      </c>
      <c r="P4057" s="8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75" x14ac:dyDescent="0.4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378"/>
        <v>0.53</v>
      </c>
      <c r="P4058" s="8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8.3" x14ac:dyDescent="0.4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378"/>
        <v>0.22142857142857142</v>
      </c>
      <c r="P4059" s="8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75" x14ac:dyDescent="0.4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378"/>
        <v>2.5333333333333333E-2</v>
      </c>
      <c r="P4060" s="8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75" x14ac:dyDescent="0.4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378"/>
        <v>2.5000000000000001E-2</v>
      </c>
      <c r="P4061" s="8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8.3" x14ac:dyDescent="0.4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378"/>
        <v>2.8500000000000001E-2</v>
      </c>
      <c r="P4062" s="8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75" x14ac:dyDescent="0.4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378"/>
        <v>0</v>
      </c>
      <c r="P4063" s="8" t="str">
        <f t="shared" si="379"/>
        <v>0</v>
      </c>
      <c r="Q4063" s="4" t="str">
        <f t="shared" si="380"/>
        <v>Theater</v>
      </c>
      <c r="R4063" s="4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75" x14ac:dyDescent="0.4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378"/>
        <v>2.4500000000000001E-2</v>
      </c>
      <c r="P4064" s="8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75" x14ac:dyDescent="0.4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378"/>
        <v>1.4210526315789474E-2</v>
      </c>
      <c r="P4065" s="8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75" x14ac:dyDescent="0.4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378"/>
        <v>0.1925</v>
      </c>
      <c r="P4066" s="8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9.15" x14ac:dyDescent="0.4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378"/>
        <v>6.7499999999999999E-3</v>
      </c>
      <c r="P4067" s="8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8.3" x14ac:dyDescent="0.4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378"/>
        <v>1.6666666666666668E-3</v>
      </c>
      <c r="P4068" s="8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75" x14ac:dyDescent="0.4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378"/>
        <v>0.60899999999999999</v>
      </c>
      <c r="P4069" s="8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75" x14ac:dyDescent="0.4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378"/>
        <v>0.01</v>
      </c>
      <c r="P4070" s="8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75" x14ac:dyDescent="0.4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378"/>
        <v>0.34399999999999997</v>
      </c>
      <c r="P4071" s="8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75" x14ac:dyDescent="0.4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378"/>
        <v>0.16500000000000001</v>
      </c>
      <c r="P4072" s="8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8.3" x14ac:dyDescent="0.4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378"/>
        <v>0</v>
      </c>
      <c r="P4073" s="8" t="str">
        <f t="shared" si="379"/>
        <v>0</v>
      </c>
      <c r="Q4073" s="4" t="str">
        <f t="shared" si="380"/>
        <v>Theater</v>
      </c>
      <c r="R4073" s="4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8.3" x14ac:dyDescent="0.4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378"/>
        <v>4.0000000000000001E-3</v>
      </c>
      <c r="P4074" s="8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75" x14ac:dyDescent="0.4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378"/>
        <v>1.0571428571428572E-2</v>
      </c>
      <c r="P4075" s="8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75" x14ac:dyDescent="0.4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378"/>
        <v>0.26727272727272727</v>
      </c>
      <c r="P4076" s="8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75" x14ac:dyDescent="0.4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378"/>
        <v>0.28799999999999998</v>
      </c>
      <c r="P4077" s="8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75" x14ac:dyDescent="0.4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378"/>
        <v>0</v>
      </c>
      <c r="P4078" s="8" t="str">
        <f t="shared" si="379"/>
        <v>0</v>
      </c>
      <c r="Q4078" s="4" t="str">
        <f t="shared" si="380"/>
        <v>Theater</v>
      </c>
      <c r="R4078" s="4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75" x14ac:dyDescent="0.4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378"/>
        <v>8.8999999999999996E-2</v>
      </c>
      <c r="P4079" s="8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75" x14ac:dyDescent="0.4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378"/>
        <v>0</v>
      </c>
      <c r="P4080" s="8" t="str">
        <f t="shared" si="379"/>
        <v>0</v>
      </c>
      <c r="Q4080" s="4" t="str">
        <f t="shared" si="380"/>
        <v>Theater</v>
      </c>
      <c r="R4080" s="4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75" x14ac:dyDescent="0.4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378"/>
        <v>1.6666666666666668E-3</v>
      </c>
      <c r="P4081" s="8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75" x14ac:dyDescent="0.4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378"/>
        <v>0</v>
      </c>
      <c r="P4082" s="8" t="str">
        <f t="shared" si="379"/>
        <v>0</v>
      </c>
      <c r="Q4082" s="4" t="str">
        <f t="shared" si="380"/>
        <v>Theater</v>
      </c>
      <c r="R4082" s="4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75" x14ac:dyDescent="0.4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378"/>
        <v>0.15737410071942445</v>
      </c>
      <c r="P4083" s="8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75" x14ac:dyDescent="0.4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378"/>
        <v>0.02</v>
      </c>
      <c r="P4084" s="8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75" x14ac:dyDescent="0.4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378"/>
        <v>0.21685714285714286</v>
      </c>
      <c r="P4085" s="8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8.3" x14ac:dyDescent="0.4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378"/>
        <v>3.3333333333333335E-3</v>
      </c>
      <c r="P4086" s="8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75" x14ac:dyDescent="0.4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378"/>
        <v>2.8571428571428571E-3</v>
      </c>
      <c r="P4087" s="8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75" x14ac:dyDescent="0.4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378"/>
        <v>4.7E-2</v>
      </c>
      <c r="P4088" s="8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4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378"/>
        <v>0</v>
      </c>
      <c r="P4089" s="8" t="str">
        <f t="shared" si="379"/>
        <v>0</v>
      </c>
      <c r="Q4089" s="4" t="str">
        <f t="shared" si="380"/>
        <v>Theater</v>
      </c>
      <c r="R4089" s="4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75" x14ac:dyDescent="0.4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378"/>
        <v>0.108</v>
      </c>
      <c r="P4090" s="8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8.3" x14ac:dyDescent="0.4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378"/>
        <v>4.8000000000000001E-2</v>
      </c>
      <c r="P4091" s="8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75" x14ac:dyDescent="0.4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378"/>
        <v>3.2000000000000001E-2</v>
      </c>
      <c r="P4092" s="8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75" x14ac:dyDescent="0.4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378"/>
        <v>0.1275</v>
      </c>
      <c r="P4093" s="8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75" x14ac:dyDescent="0.4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378"/>
        <v>1.8181818181818181E-4</v>
      </c>
      <c r="P4094" s="8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75" x14ac:dyDescent="0.4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378"/>
        <v>2.4E-2</v>
      </c>
      <c r="P4095" s="8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75" x14ac:dyDescent="0.4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378"/>
        <v>0.36499999999999999</v>
      </c>
      <c r="P4096" s="8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75" x14ac:dyDescent="0.4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378"/>
        <v>2.6666666666666668E-2</v>
      </c>
      <c r="P4097" s="8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75" x14ac:dyDescent="0.4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si="378"/>
        <v>0.11428571428571428</v>
      </c>
      <c r="P4098" s="8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75" x14ac:dyDescent="0.4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ref="O4099:O4115" si="384">E4099/D4099</f>
        <v>0</v>
      </c>
      <c r="P4099" s="8" t="str">
        <f t="shared" ref="P4099:P4115" si="385">IF(E4099=0,"0",E4099/L4099)</f>
        <v>0</v>
      </c>
      <c r="Q4099" s="4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4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75" x14ac:dyDescent="0.4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384"/>
        <v>0</v>
      </c>
      <c r="P4100" s="8" t="str">
        <f t="shared" si="385"/>
        <v>0</v>
      </c>
      <c r="Q4100" s="4" t="str">
        <f t="shared" si="386"/>
        <v>Theater</v>
      </c>
      <c r="R4100" s="4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8.3" x14ac:dyDescent="0.4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384"/>
        <v>1.1111111111111112E-2</v>
      </c>
      <c r="P4101" s="8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75" x14ac:dyDescent="0.4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384"/>
        <v>0</v>
      </c>
      <c r="P4102" s="8" t="str">
        <f t="shared" si="385"/>
        <v>0</v>
      </c>
      <c r="Q4102" s="4" t="str">
        <f t="shared" si="386"/>
        <v>Theater</v>
      </c>
      <c r="R4102" s="4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75" x14ac:dyDescent="0.4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384"/>
        <v>0</v>
      </c>
      <c r="P4103" s="8" t="str">
        <f t="shared" si="385"/>
        <v>0</v>
      </c>
      <c r="Q4103" s="4" t="str">
        <f t="shared" si="386"/>
        <v>Theater</v>
      </c>
      <c r="R4103" s="4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75" x14ac:dyDescent="0.4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384"/>
        <v>0.27400000000000002</v>
      </c>
      <c r="P4104" s="8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75" x14ac:dyDescent="0.4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384"/>
        <v>0.1</v>
      </c>
      <c r="P4105" s="8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75" x14ac:dyDescent="0.4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384"/>
        <v>0.21366666666666667</v>
      </c>
      <c r="P4106" s="8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8.3" x14ac:dyDescent="0.4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384"/>
        <v>6.9696969696969702E-2</v>
      </c>
      <c r="P4107" s="8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75" x14ac:dyDescent="0.4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384"/>
        <v>0.70599999999999996</v>
      </c>
      <c r="P4108" s="8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75" x14ac:dyDescent="0.4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384"/>
        <v>2.0500000000000001E-2</v>
      </c>
      <c r="P4109" s="8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75" x14ac:dyDescent="0.4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384"/>
        <v>1.9666666666666666E-2</v>
      </c>
      <c r="P4110" s="8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75" x14ac:dyDescent="0.4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384"/>
        <v>0</v>
      </c>
      <c r="P4111" s="8" t="str">
        <f t="shared" si="385"/>
        <v>0</v>
      </c>
      <c r="Q4111" s="4" t="str">
        <f t="shared" si="386"/>
        <v>Theater</v>
      </c>
      <c r="R4111" s="4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75" x14ac:dyDescent="0.4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384"/>
        <v>0.28666666666666668</v>
      </c>
      <c r="P4112" s="8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75" x14ac:dyDescent="0.4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384"/>
        <v>3.1333333333333331E-2</v>
      </c>
      <c r="P4113" s="8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75" x14ac:dyDescent="0.4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384"/>
        <v>4.0000000000000002E-4</v>
      </c>
      <c r="P4114" s="8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75" x14ac:dyDescent="0.4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384"/>
        <v>2E-3</v>
      </c>
      <c r="P4115" s="8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Shuja</cp:lastModifiedBy>
  <dcterms:created xsi:type="dcterms:W3CDTF">2017-04-20T15:17:24Z</dcterms:created>
  <dcterms:modified xsi:type="dcterms:W3CDTF">2019-11-12T01:55:55Z</dcterms:modified>
</cp:coreProperties>
</file>