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um\uni\"/>
    </mc:Choice>
  </mc:AlternateContent>
  <xr:revisionPtr revIDLastSave="0" documentId="8_{F357C83A-8EB0-4ACC-ADFD-AE64D95CB5C9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6" i="1" s="1"/>
  <c r="G35" i="1"/>
  <c r="A32" i="1" a="1"/>
  <c r="A32" i="1" s="1"/>
  <c r="A31" i="1" a="1"/>
  <c r="A31" i="1" s="1"/>
  <c r="D15" i="1"/>
  <c r="E15" i="1" s="1"/>
  <c r="D16" i="1"/>
  <c r="E16" i="1" s="1"/>
  <c r="D17" i="1"/>
  <c r="E17" i="1" s="1"/>
  <c r="D18" i="1"/>
  <c r="E18" i="1" s="1"/>
  <c r="D14" i="1"/>
  <c r="E14" i="1" s="1"/>
  <c r="D32" i="1"/>
  <c r="E32" i="1" s="1"/>
  <c r="D31" i="1"/>
  <c r="E31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D30" i="1"/>
  <c r="E30" i="1" s="1"/>
  <c r="D9" i="1"/>
  <c r="E9" i="1" s="1"/>
  <c r="D10" i="1"/>
  <c r="E10" i="1" s="1"/>
  <c r="D11" i="1"/>
  <c r="E11" i="1" s="1"/>
  <c r="D7" i="1"/>
  <c r="E7" i="1" s="1"/>
  <c r="D8" i="1"/>
  <c r="F8" i="1" s="1"/>
  <c r="D5" i="1"/>
  <c r="E5" i="1" s="1"/>
  <c r="D6" i="1"/>
  <c r="E6" i="1" s="1"/>
  <c r="D12" i="1"/>
  <c r="E12" i="1" s="1"/>
  <c r="D13" i="1"/>
  <c r="E13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F24" i="1" s="1"/>
  <c r="D25" i="1"/>
  <c r="E25" i="1" s="1"/>
  <c r="D26" i="1"/>
  <c r="E26" i="1" s="1"/>
  <c r="D27" i="1"/>
  <c r="D28" i="1"/>
  <c r="E28" i="1" s="1"/>
  <c r="D29" i="1"/>
  <c r="E29" i="1" s="1"/>
  <c r="D33" i="1"/>
  <c r="E33" i="1" s="1"/>
  <c r="D34" i="1"/>
  <c r="E34" i="1" s="1"/>
  <c r="D35" i="1"/>
  <c r="F35" i="1" s="1"/>
  <c r="F16" i="1" l="1"/>
  <c r="F14" i="1"/>
  <c r="F32" i="1"/>
  <c r="E27" i="1"/>
  <c r="F17" i="1"/>
  <c r="F18" i="1"/>
  <c r="F15" i="1"/>
  <c r="F31" i="1"/>
  <c r="F30" i="1"/>
  <c r="E8" i="1"/>
  <c r="F20" i="1"/>
  <c r="E24" i="1"/>
  <c r="F26" i="1"/>
  <c r="F10" i="1"/>
  <c r="F23" i="1"/>
  <c r="F7" i="1"/>
  <c r="F21" i="1"/>
  <c r="F19" i="1"/>
  <c r="F12" i="1"/>
  <c r="F25" i="1"/>
  <c r="F13" i="1"/>
  <c r="F6" i="1"/>
  <c r="F33" i="1"/>
  <c r="F28" i="1"/>
  <c r="E35" i="1"/>
  <c r="F34" i="1"/>
  <c r="F9" i="1"/>
  <c r="F22" i="1"/>
  <c r="F11" i="1"/>
  <c r="F27" i="1"/>
  <c r="F5" i="1"/>
  <c r="B36" i="1"/>
  <c r="C36" i="1"/>
  <c r="D36" i="1"/>
  <c r="D26" i="2" s="1"/>
  <c r="F29" i="1"/>
  <c r="E36" i="1" l="1"/>
  <c r="F36" i="1"/>
  <c r="A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<sst xmlns="http://schemas.openxmlformats.org/spreadsheetml/2006/main" count="52" uniqueCount="49">
  <si>
    <t>Fach</t>
  </si>
  <si>
    <t>Noten</t>
  </si>
  <si>
    <t>Formale Sprachen</t>
  </si>
  <si>
    <t>Gewichtung</t>
  </si>
  <si>
    <t>Schon benotet</t>
  </si>
  <si>
    <t>PGI</t>
  </si>
  <si>
    <t>TGI</t>
  </si>
  <si>
    <t>Datenbanken</t>
  </si>
  <si>
    <t>Mathematik1</t>
  </si>
  <si>
    <t>Mathematik2</t>
  </si>
  <si>
    <t>Software Engeneering</t>
  </si>
  <si>
    <t>Web Applicatin Devolpment</t>
  </si>
  <si>
    <t>Verteilte Systeme</t>
  </si>
  <si>
    <t>Datenschutz</t>
  </si>
  <si>
    <t>Wissenschaftliche Arbeiten</t>
  </si>
  <si>
    <t>Note mit gewichtung</t>
  </si>
  <si>
    <t>Bechlorarbeit</t>
  </si>
  <si>
    <t>Koloqium</t>
  </si>
  <si>
    <t>SE2</t>
  </si>
  <si>
    <t>Englisch 2</t>
  </si>
  <si>
    <t>Gewichtung die Bisalang eingeht</t>
  </si>
  <si>
    <t>Projektstudium</t>
  </si>
  <si>
    <t>geschafft</t>
  </si>
  <si>
    <t>WP1</t>
  </si>
  <si>
    <t>WP2</t>
  </si>
  <si>
    <t>WP3</t>
  </si>
  <si>
    <t>WP4</t>
  </si>
  <si>
    <t>WP5</t>
  </si>
  <si>
    <t>Algorithmen und Datenstrukturen</t>
  </si>
  <si>
    <t>Betriebsyteme und Netzweke</t>
  </si>
  <si>
    <t>Einführung in DataScience</t>
  </si>
  <si>
    <t>Coputer- und Maschienenethik</t>
  </si>
  <si>
    <t>AWE1</t>
  </si>
  <si>
    <t>AWE2</t>
  </si>
  <si>
    <t>Mobile Betriebsyteme</t>
  </si>
  <si>
    <t>Projektmanagment</t>
  </si>
  <si>
    <t>Programmieren 2</t>
  </si>
  <si>
    <t>Programmieren 3</t>
  </si>
  <si>
    <t>Programmieren 1</t>
  </si>
  <si>
    <t>Englisch 1</t>
  </si>
  <si>
    <t>Anzahl der Bereits bestanden Fächer:</t>
  </si>
  <si>
    <t>Wahlpflichtsfächer</t>
  </si>
  <si>
    <t>AWE</t>
  </si>
  <si>
    <t>Note mit Bechlorarbeit</t>
  </si>
  <si>
    <t>Test schwerpunkt</t>
  </si>
  <si>
    <t>1.awe</t>
  </si>
  <si>
    <t>Bitte in Tabelle Wahlpflichtsfächer wählen</t>
  </si>
  <si>
    <t>Bitte in Tabelle AWE- wählen</t>
  </si>
  <si>
    <t>INFO: Weitere Tabellen auf Tabelle2 (Navigation unten)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</si>
</sst>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Beachlornote: &quot;0.00"/>
  </numFmts>
  <fonts count="4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Protection="1">
      <protection locked="0"/>
    </xf>
    <xf numFmtId="0" fontId="1" fillId="5" borderId="0" xfId="0" applyFont="1" applyFill="1"/>
    <xf numFmtId="0" fontId="3" fillId="2" borderId="0" xfId="0" applyFont="1" applyFill="1"/>
    <xf numFmtId="0" fontId="3" fillId="2" borderId="0" xfId="0" applyFont="1" applyFill="1" applyProtection="1">
      <protection locked="0"/>
    </xf>
    <xf numFmtId="0" fontId="0" fillId="4" borderId="0" xfId="0" applyFill="1"/>
    <xf numFmtId="0" fontId="0" fillId="4" borderId="0" xfId="0" applyFill="1" applyProtection="1">
      <protection locked="0"/>
    </xf>
    <xf numFmtId="0" fontId="3" fillId="4" borderId="0" xfId="0" applyFont="1" applyFill="1"/>
    <xf numFmtId="0" fontId="3" fillId="4" borderId="0" xfId="0" applyFont="1" applyFill="1" applyProtection="1">
      <protection locked="0"/>
    </xf>
    <xf numFmtId="0" fontId="0" fillId="9" borderId="0" xfId="0" applyFill="1"/>
    <xf numFmtId="0" fontId="0" fillId="9" borderId="0" xfId="0" applyFill="1" applyProtection="1">
      <protection locked="0"/>
    </xf>
    <xf numFmtId="0" fontId="3" fillId="9" borderId="0" xfId="0" applyFont="1" applyFill="1"/>
    <xf numFmtId="0" fontId="3" fillId="9" borderId="0" xfId="0" applyFont="1" applyFill="1" applyProtection="1">
      <protection locked="0"/>
    </xf>
    <xf numFmtId="0" fontId="0" fillId="3" borderId="0" xfId="0" applyFill="1"/>
    <xf numFmtId="0" fontId="0" fillId="3" borderId="0" xfId="0" applyFill="1" applyProtection="1">
      <protection locked="0"/>
    </xf>
    <xf numFmtId="0" fontId="0" fillId="6" borderId="0" xfId="0" applyFill="1"/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0" fillId="7" borderId="0" xfId="0" applyFill="1"/>
    <xf numFmtId="0" fontId="0" fillId="7" borderId="0" xfId="0" applyFill="1" applyProtection="1">
      <protection locked="0"/>
    </xf>
    <xf numFmtId="0" fontId="3" fillId="8" borderId="0" xfId="0" applyFont="1" applyFill="1"/>
    <xf numFmtId="0" fontId="3" fillId="8" borderId="0" xfId="0" applyFont="1" applyFill="1" applyProtection="1">
      <protection locked="0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31">
    <dxf>
      <numFmt numFmtId="14" formatCode="0.00%"/>
    </dxf>
    <dxf>
      <numFmt numFmtId="2" formatCode="0.00"/>
    </dxf>
    <dxf>
      <numFmt numFmtId="164" formatCode="&quot;Beachlornote: &quot;0.00"/>
    </dxf>
    <dxf>
      <font>
        <color theme="6"/>
      </font>
      <numFmt numFmtId="0" formatCode="General"/>
      <fill>
        <patternFill patternType="solid">
          <fgColor indexed="64"/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protection locked="0" hidden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protection locked="0" hidden="0"/>
    </dxf>
    <dxf>
      <font>
        <color theme="6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FF5050"/>
          <bgColor rgb="FF000000"/>
        </patternFill>
      </fill>
    </dxf>
    <dxf>
      <fill>
        <patternFill patternType="solid">
          <fgColor rgb="FFB686DA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ck">
          <color auto="1"/>
        </right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bgColor theme="2"/>
        </patternFill>
      </fill>
      <border>
        <bottom style="double">
          <color auto="1"/>
        </bottom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Eigene" pivot="0" count="3" xr9:uid="{98F0B109-D7C0-4ADA-9272-2CB8EDB18ECB}">
      <tableStyleElement type="headerRow" dxfId="30"/>
      <tableStyleElement type="totalRow" dxfId="29"/>
      <tableStyleElement type="firstColumn" dxfId="28"/>
    </tableStyle>
  </tableStyles>
  <colors>
    <mruColors>
      <color rgb="FFFF5050"/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776F5-D4AA-493B-B430-921EFD1D40F1}" name="Tabelle1" displayName="Tabelle1" ref="A4:G36" totalsRowCount="1" tableBorderDxfId="27">
  <autoFilter ref="A4:G35" xr:uid="{3C5776F5-D4AA-493B-B430-921EFD1D40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5:G35">
    <sortCondition sortBy="cellColor" ref="A5:A35" dxfId="26"/>
    <sortCondition sortBy="cellColor" ref="A5:A35" dxfId="25"/>
    <sortCondition sortBy="cellColor" ref="A5:A35" dxfId="24"/>
    <sortCondition sortBy="cellColor" ref="A5:A35" dxfId="23"/>
    <sortCondition descending="1" sortBy="cellColor" ref="A5:A35" dxfId="22"/>
    <sortCondition descending="1" sortBy="cellColor" ref="A5:A35" dxfId="21"/>
  </sortState>
  <tableColumns count="7">
    <tableColumn id="1" xr3:uid="{11BBF775-3719-45E5-821C-59027A89CF06}" name="Fach" totalsRowFunction="custom" dataDxfId="20" totalsRowDxfId="2">
      <totalsRowFormula>Tabelle1[[#Totals],[Note mit gewichtung]]/Tabelle1[[#Totals],[Gewichtung die Bisalang eingeht]]</totalsRowFormula>
    </tableColumn>
    <tableColumn id="2" xr3:uid="{4B2FDBFB-1BFD-4274-A851-5471C9712003}" name="Noten" totalsRowFunction="custom" dataDxfId="19" totalsRowDxfId="1">
      <totalsRowFormula>SUBTOTAL(101,Tabelle1[Noten])</totalsRowFormula>
    </tableColumn>
    <tableColumn id="3" xr3:uid="{821A469D-079E-4BCE-9F37-A22C90C00114}" name="Gewichtung" totalsRowFunction="sum"/>
    <tableColumn id="4" xr3:uid="{943D0B6A-2C5C-4283-8983-75270BEFC9D3}" name="Schon benotet" totalsRowFunction="sum">
      <calculatedColumnFormula>IF(B5=0, 0,1)</calculatedColumnFormula>
    </tableColumn>
    <tableColumn id="5" xr3:uid="{1A51C419-E919-4C02-AC87-9D522F859FA7}" name="Note mit gewichtung" totalsRowFunction="sum">
      <calculatedColumnFormula>B5*C5*D5</calculatedColumnFormula>
    </tableColumn>
    <tableColumn id="6" xr3:uid="{693FAB1F-E240-49B5-9BD2-7F7A7375093B}" name="Gewichtung die Bisalang eingeht" totalsRowFunction="sum" dataDxfId="18">
      <calculatedColumnFormula>C5*D5</calculatedColumnFormula>
    </tableColumn>
    <tableColumn id="8" xr3:uid="{E4E4D03E-4244-4308-B565-D62BF530ADFB}" name="geschafft" totalsRowFunction="average" dataDxfId="3" totalsRowDxfId="0">
      <calculatedColumnFormula>IF(Tabelle1[[#This Row],[Noten]]&lt;5,Tabelle1[[#This Row],[Schon benotet]],-1)</calculatedColumnFormula>
    </tableColumn>
  </tableColumns>
  <tableStyleInfo name="Eigen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E11EE-FAB8-40DD-A694-71BE8A0E9CA2}" name="Vertiefungsfächer" displayName="Vertiefungsfächer" ref="A7:E8" totalsRowShown="0" dataDxfId="17">
  <autoFilter ref="A7:E8" xr:uid="{A63E11EE-FAB8-40DD-A694-71BE8A0E9CA2}"/>
  <tableColumns count="5">
    <tableColumn id="1" xr3:uid="{5AFFC452-9EEF-4B0D-BF60-E984951A7DFA}" name="WP1" dataDxfId="16"/>
    <tableColumn id="2" xr3:uid="{DD1D52EE-A278-4093-A245-E4DE2FE4444C}" name="WP2" dataDxfId="15"/>
    <tableColumn id="3" xr3:uid="{2C3D21A1-CF74-4453-BED2-33EFDE8E1361}" name="WP3" dataDxfId="14"/>
    <tableColumn id="4" xr3:uid="{3E35BFB1-77DB-40CE-8E8E-BF3CE4ED9A15}" name="WP4" dataDxfId="13"/>
    <tableColumn id="5" xr3:uid="{C0C07D88-C6DB-44B0-B967-DEA3044C23C4}" name="WP5" dataDxfId="12"/>
  </tableColumns>
  <tableStyleInfo name="Eige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0E132D-6AC9-410A-8E45-AAE082C640A1}" name="AWE" displayName="AWE" ref="B14:C15" totalsRowShown="0" dataDxfId="11">
  <autoFilter ref="B14:C15" xr:uid="{EA0E132D-6AC9-410A-8E45-AAE082C640A1}"/>
  <tableColumns count="2">
    <tableColumn id="1" xr3:uid="{6EB32DC8-BDE8-4DD6-8EE8-27E40C3EEA8B}" name="AWE1" dataDxfId="10"/>
    <tableColumn id="2" xr3:uid="{8A839F29-AFB2-47AE-8044-580EEE1BECA7}" name="AWE2" dataDxfId="9"/>
  </tableColumns>
  <tableStyleInfo name="Eige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B31D88-D6E4-4EE3-964B-04800B9F3B37}" name="Bechlorarbeit" displayName="Bechlorarbeit" ref="B18:C19" totalsRowShown="0" dataDxfId="8" tableBorderDxfId="7">
  <autoFilter ref="B18:C19" xr:uid="{1AB31D88-D6E4-4EE3-964B-04800B9F3B37}"/>
  <tableColumns count="2">
    <tableColumn id="1" xr3:uid="{71576993-7A01-4299-A2BB-3172369C4E43}" name="Bechlorarbeit" dataDxfId="6"/>
    <tableColumn id="2" xr3:uid="{22EFED68-ADF8-46F0-A427-6385AD766E4C}" name="Koloqium" dataDxfId="5"/>
  </tableColumns>
  <tableStyleInfo name="Eige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showRuler="0" topLeftCell="A2" zoomScaleNormal="100" workbookViewId="0">
      <selection activeCell="J26" sqref="J26"/>
    </sheetView>
  </sheetViews>
  <sheetFormatPr baseColWidth="10" defaultRowHeight="15" x14ac:dyDescent="0.25"/>
  <cols>
    <col min="1" max="1" width="34.140625" customWidth="1"/>
    <col min="2" max="2" width="11.85546875" customWidth="1"/>
    <col min="3" max="3" width="10.28515625" customWidth="1"/>
    <col min="4" max="4" width="13.28515625" customWidth="1"/>
    <col min="5" max="5" width="8.5703125" customWidth="1"/>
    <col min="6" max="6" width="11.42578125" customWidth="1"/>
    <col min="7" max="7" width="9" customWidth="1"/>
    <col min="8" max="8" width="9.42578125" customWidth="1"/>
    <col min="9" max="9" width="11.42578125" customWidth="1"/>
    <col min="10" max="10" width="8.85546875" customWidth="1"/>
    <col min="11" max="11" width="14.5703125" customWidth="1"/>
    <col min="12" max="12" width="34.85546875" customWidth="1"/>
    <col min="13" max="13" width="8.5703125" customWidth="1"/>
    <col min="14" max="14" width="6.42578125" customWidth="1"/>
  </cols>
  <sheetData>
    <row r="1" spans="1:9" ht="43.15" customHeight="1" x14ac:dyDescent="0.25"/>
    <row r="4" spans="1:9" ht="16.149999999999999" customHeight="1" x14ac:dyDescent="0.25">
      <c r="A4" t="s">
        <v>0</v>
      </c>
      <c r="B4" t="s">
        <v>1</v>
      </c>
      <c r="C4" t="s">
        <v>3</v>
      </c>
      <c r="D4" t="s">
        <v>4</v>
      </c>
      <c r="E4" t="s">
        <v>15</v>
      </c>
      <c r="F4" t="s">
        <v>20</v>
      </c>
      <c r="G4" t="s">
        <v>22</v>
      </c>
    </row>
    <row r="5" spans="1:9" ht="28.9" customHeight="1" x14ac:dyDescent="0.25">
      <c r="A5" s="3" t="s">
        <v>9</v>
      </c>
      <c r="B5" s="4">
        <v>0</v>
      </c>
      <c r="C5" s="3">
        <v>5</v>
      </c>
      <c r="D5" s="3">
        <f t="shared" ref="D5:D35" si="0">IF(B5=0, 0,1)</f>
        <v>0</v>
      </c>
      <c r="E5" s="3">
        <f t="shared" ref="E5:E35" si="1">B5*C5*D5</f>
        <v>0</v>
      </c>
      <c r="F5" s="3">
        <f t="shared" ref="F5:F35" si="2">C5*D5</f>
        <v>0</v>
      </c>
      <c r="G5" s="5">
        <f>IF(Tabelle1[[#This Row],[Noten]]&lt;5,Tabelle1[[#This Row],[Schon benotet]],-1)</f>
        <v>0</v>
      </c>
      <c r="I5" t="s">
        <v>48</v>
      </c>
    </row>
    <row r="6" spans="1:9" x14ac:dyDescent="0.25">
      <c r="A6" s="6" t="s">
        <v>8</v>
      </c>
      <c r="B6" s="7">
        <v>0</v>
      </c>
      <c r="C6" s="6">
        <v>0</v>
      </c>
      <c r="D6" s="6">
        <f t="shared" si="0"/>
        <v>0</v>
      </c>
      <c r="E6" s="6">
        <f t="shared" si="1"/>
        <v>0</v>
      </c>
      <c r="F6" s="6">
        <f t="shared" si="2"/>
        <v>0</v>
      </c>
      <c r="G6" s="5">
        <f>IF(Tabelle1[[#This Row],[Noten]]&lt;5,Tabelle1[[#This Row],[Schon benotet]],-1)</f>
        <v>0</v>
      </c>
    </row>
    <row r="7" spans="1:9" x14ac:dyDescent="0.25">
      <c r="A7" s="8" t="s">
        <v>19</v>
      </c>
      <c r="B7" s="9">
        <v>2</v>
      </c>
      <c r="C7" s="8">
        <v>4</v>
      </c>
      <c r="D7" s="8">
        <f t="shared" si="0"/>
        <v>1</v>
      </c>
      <c r="E7" s="8">
        <f t="shared" si="1"/>
        <v>8</v>
      </c>
      <c r="F7" s="8">
        <f t="shared" si="2"/>
        <v>4</v>
      </c>
      <c r="G7" s="5">
        <f>IF(Tabelle1[[#This Row],[Noten]]&lt;5,Tabelle1[[#This Row],[Schon benotet]],-1)</f>
        <v>1</v>
      </c>
    </row>
    <row r="8" spans="1:9" x14ac:dyDescent="0.25">
      <c r="A8" s="10" t="s">
        <v>39</v>
      </c>
      <c r="B8" s="11">
        <v>0</v>
      </c>
      <c r="C8" s="10">
        <v>0</v>
      </c>
      <c r="D8" s="10">
        <f t="shared" si="0"/>
        <v>0</v>
      </c>
      <c r="E8" s="10">
        <f t="shared" si="1"/>
        <v>0</v>
      </c>
      <c r="F8" s="10">
        <f t="shared" si="2"/>
        <v>0</v>
      </c>
      <c r="G8" s="5">
        <f>IF(Tabelle1[[#This Row],[Noten]]&lt;5,Tabelle1[[#This Row],[Schon benotet]],-1)</f>
        <v>0</v>
      </c>
    </row>
    <row r="9" spans="1:9" x14ac:dyDescent="0.25">
      <c r="A9" s="12" t="s">
        <v>36</v>
      </c>
      <c r="B9" s="13">
        <v>0</v>
      </c>
      <c r="C9" s="12">
        <v>6</v>
      </c>
      <c r="D9" s="12">
        <f t="shared" si="0"/>
        <v>0</v>
      </c>
      <c r="E9" s="12">
        <f t="shared" si="1"/>
        <v>0</v>
      </c>
      <c r="F9" s="12">
        <f t="shared" si="2"/>
        <v>0</v>
      </c>
      <c r="G9" s="5">
        <f>IF(Tabelle1[[#This Row],[Noten]]&lt;5,Tabelle1[[#This Row],[Schon benotet]],-1)</f>
        <v>0</v>
      </c>
    </row>
    <row r="10" spans="1:9" x14ac:dyDescent="0.25">
      <c r="A10" s="12" t="s">
        <v>37</v>
      </c>
      <c r="B10" s="13">
        <v>0</v>
      </c>
      <c r="C10" s="12">
        <v>6</v>
      </c>
      <c r="D10" s="12">
        <f t="shared" si="0"/>
        <v>0</v>
      </c>
      <c r="E10" s="12">
        <f t="shared" si="1"/>
        <v>0</v>
      </c>
      <c r="F10" s="12">
        <f t="shared" si="2"/>
        <v>0</v>
      </c>
      <c r="G10" s="5">
        <f>IF(Tabelle1[[#This Row],[Noten]]&lt;5,Tabelle1[[#This Row],[Schon benotet]],-1)</f>
        <v>0</v>
      </c>
    </row>
    <row r="11" spans="1:9" x14ac:dyDescent="0.25">
      <c r="A11" s="14" t="s">
        <v>38</v>
      </c>
      <c r="B11" s="15">
        <v>0</v>
      </c>
      <c r="C11" s="14">
        <v>0</v>
      </c>
      <c r="D11" s="14">
        <f t="shared" si="0"/>
        <v>0</v>
      </c>
      <c r="E11" s="14">
        <f t="shared" si="1"/>
        <v>0</v>
      </c>
      <c r="F11" s="14">
        <f t="shared" si="2"/>
        <v>0</v>
      </c>
      <c r="G11" s="5">
        <f>IF(Tabelle1[[#This Row],[Noten]]&lt;5,Tabelle1[[#This Row],[Schon benotet]],-1)</f>
        <v>0</v>
      </c>
    </row>
    <row r="12" spans="1:9" x14ac:dyDescent="0.25">
      <c r="A12" s="16" t="s">
        <v>18</v>
      </c>
      <c r="B12" s="17">
        <v>0</v>
      </c>
      <c r="C12" s="16">
        <v>5</v>
      </c>
      <c r="D12" s="16">
        <f t="shared" si="0"/>
        <v>0</v>
      </c>
      <c r="E12" s="16">
        <f t="shared" si="1"/>
        <v>0</v>
      </c>
      <c r="F12" s="16">
        <f t="shared" si="2"/>
        <v>0</v>
      </c>
      <c r="G12" s="5">
        <f>IF(Tabelle1[[#This Row],[Noten]]&lt;5,Tabelle1[[#This Row],[Schon benotet]],-1)</f>
        <v>0</v>
      </c>
    </row>
    <row r="13" spans="1:9" x14ac:dyDescent="0.25">
      <c r="A13" s="16" t="s">
        <v>10</v>
      </c>
      <c r="B13" s="17">
        <v>0</v>
      </c>
      <c r="C13" s="16">
        <v>5</v>
      </c>
      <c r="D13" s="16">
        <f t="shared" si="0"/>
        <v>0</v>
      </c>
      <c r="E13" s="16">
        <f t="shared" si="1"/>
        <v>0</v>
      </c>
      <c r="F13" s="16">
        <f t="shared" si="2"/>
        <v>0</v>
      </c>
      <c r="G13" s="5">
        <f>IF(Tabelle1[[#This Row],[Noten]]&lt;5,Tabelle1[[#This Row],[Schon benotet]],-1)</f>
        <v>0</v>
      </c>
    </row>
    <row r="14" spans="1:9" x14ac:dyDescent="0.25">
      <c r="A14" s="18" t="str" cm="1">
        <f t="array" ref="A14">Vertiefungsfächer[WP1]</f>
        <v>Test schwerpunkt</v>
      </c>
      <c r="B14" s="19">
        <v>0</v>
      </c>
      <c r="C14" s="18">
        <v>5</v>
      </c>
      <c r="D14" s="18">
        <f t="shared" si="0"/>
        <v>0</v>
      </c>
      <c r="E14" s="18">
        <f t="shared" si="1"/>
        <v>0</v>
      </c>
      <c r="F14" s="18">
        <f t="shared" si="2"/>
        <v>0</v>
      </c>
      <c r="G14" s="5">
        <f>IF(Tabelle1[[#This Row],[Noten]]&lt;5,Tabelle1[[#This Row],[Schon benotet]],-1)</f>
        <v>0</v>
      </c>
    </row>
    <row r="15" spans="1:9" x14ac:dyDescent="0.25">
      <c r="A15" s="18" t="str" cm="1">
        <f t="array" ref="A15">Vertiefungsfächer[WP2]</f>
        <v>Bitte in Tabelle Wahlpflichtsfächer wählen</v>
      </c>
      <c r="B15" s="19">
        <v>0</v>
      </c>
      <c r="C15" s="18">
        <v>5</v>
      </c>
      <c r="D15" s="18">
        <f t="shared" si="0"/>
        <v>0</v>
      </c>
      <c r="E15" s="18">
        <f t="shared" si="1"/>
        <v>0</v>
      </c>
      <c r="F15" s="18">
        <f t="shared" si="2"/>
        <v>0</v>
      </c>
      <c r="G15" s="5">
        <f>IF(Tabelle1[[#This Row],[Noten]]&lt;5,Tabelle1[[#This Row],[Schon benotet]],-1)</f>
        <v>0</v>
      </c>
    </row>
    <row r="16" spans="1:9" x14ac:dyDescent="0.25">
      <c r="A16" s="18" t="str" cm="1">
        <f t="array" ref="A16">Vertiefungsfächer[WP3]</f>
        <v>Bitte in Tabelle Wahlpflichtsfächer wählen</v>
      </c>
      <c r="B16" s="19">
        <v>0</v>
      </c>
      <c r="C16" s="18">
        <v>5</v>
      </c>
      <c r="D16" s="18">
        <f t="shared" si="0"/>
        <v>0</v>
      </c>
      <c r="E16" s="18">
        <f t="shared" si="1"/>
        <v>0</v>
      </c>
      <c r="F16" s="18">
        <f t="shared" si="2"/>
        <v>0</v>
      </c>
      <c r="G16" s="5">
        <f>IF(Tabelle1[[#This Row],[Noten]]&lt;5,Tabelle1[[#This Row],[Schon benotet]],-1)</f>
        <v>0</v>
      </c>
    </row>
    <row r="17" spans="1:7" x14ac:dyDescent="0.25">
      <c r="A17" s="18" t="str" cm="1">
        <f t="array" ref="A17">Vertiefungsfächer[WP4]</f>
        <v>Bitte in Tabelle Wahlpflichtsfächer wählen</v>
      </c>
      <c r="B17" s="19">
        <v>0</v>
      </c>
      <c r="C17" s="18">
        <v>5</v>
      </c>
      <c r="D17" s="18">
        <f t="shared" si="0"/>
        <v>0</v>
      </c>
      <c r="E17" s="18">
        <f t="shared" si="1"/>
        <v>0</v>
      </c>
      <c r="F17" s="18">
        <f t="shared" si="2"/>
        <v>0</v>
      </c>
      <c r="G17" s="5">
        <f>IF(Tabelle1[[#This Row],[Noten]]&lt;5,Tabelle1[[#This Row],[Schon benotet]],-1)</f>
        <v>0</v>
      </c>
    </row>
    <row r="18" spans="1:7" x14ac:dyDescent="0.25">
      <c r="A18" s="18" t="str" cm="1">
        <f t="array" ref="A18">Vertiefungsfächer[WP5]</f>
        <v>Bitte in Tabelle Wahlpflichtsfächer wählen</v>
      </c>
      <c r="B18" s="19">
        <v>0</v>
      </c>
      <c r="C18" s="18">
        <v>5</v>
      </c>
      <c r="D18" s="18">
        <f t="shared" si="0"/>
        <v>0</v>
      </c>
      <c r="E18" s="18">
        <f t="shared" si="1"/>
        <v>0</v>
      </c>
      <c r="F18" s="18">
        <f t="shared" si="2"/>
        <v>0</v>
      </c>
      <c r="G18" s="5">
        <f>IF(Tabelle1[[#This Row],[Noten]]&lt;5,Tabelle1[[#This Row],[Schon benotet]],-1)</f>
        <v>0</v>
      </c>
    </row>
    <row r="19" spans="1:7" x14ac:dyDescent="0.25">
      <c r="A19" t="s">
        <v>28</v>
      </c>
      <c r="B19" s="20">
        <v>0</v>
      </c>
      <c r="C19">
        <v>5</v>
      </c>
      <c r="D19">
        <f t="shared" si="0"/>
        <v>0</v>
      </c>
      <c r="E19">
        <f t="shared" si="1"/>
        <v>0</v>
      </c>
      <c r="F19">
        <f t="shared" si="2"/>
        <v>0</v>
      </c>
      <c r="G19" s="5">
        <f>IF(Tabelle1[[#This Row],[Noten]]&lt;5,Tabelle1[[#This Row],[Schon benotet]],-1)</f>
        <v>0</v>
      </c>
    </row>
    <row r="20" spans="1:7" x14ac:dyDescent="0.25">
      <c r="A20" t="s">
        <v>29</v>
      </c>
      <c r="B20" s="20">
        <v>0</v>
      </c>
      <c r="C20">
        <v>5</v>
      </c>
      <c r="D20">
        <f t="shared" si="0"/>
        <v>0</v>
      </c>
      <c r="E20">
        <f t="shared" si="1"/>
        <v>0</v>
      </c>
      <c r="F20">
        <f t="shared" si="2"/>
        <v>0</v>
      </c>
      <c r="G20" s="5">
        <f>IF(Tabelle1[[#This Row],[Noten]]&lt;5,Tabelle1[[#This Row],[Schon benotet]],-1)</f>
        <v>0</v>
      </c>
    </row>
    <row r="21" spans="1:7" x14ac:dyDescent="0.25">
      <c r="A21" t="s">
        <v>7</v>
      </c>
      <c r="B21" s="20">
        <v>0</v>
      </c>
      <c r="C21">
        <v>5</v>
      </c>
      <c r="D21">
        <f t="shared" si="0"/>
        <v>0</v>
      </c>
      <c r="E21">
        <f t="shared" si="1"/>
        <v>0</v>
      </c>
      <c r="F21">
        <f t="shared" si="2"/>
        <v>0</v>
      </c>
      <c r="G21" s="5">
        <f>IF(Tabelle1[[#This Row],[Noten]]&lt;5,Tabelle1[[#This Row],[Schon benotet]],-1)</f>
        <v>0</v>
      </c>
    </row>
    <row r="22" spans="1:7" x14ac:dyDescent="0.25">
      <c r="A22" t="s">
        <v>13</v>
      </c>
      <c r="B22" s="20">
        <v>5</v>
      </c>
      <c r="C22">
        <v>5</v>
      </c>
      <c r="D22">
        <f t="shared" si="0"/>
        <v>1</v>
      </c>
      <c r="E22">
        <f t="shared" si="1"/>
        <v>25</v>
      </c>
      <c r="F22">
        <f t="shared" si="2"/>
        <v>5</v>
      </c>
      <c r="G22" s="5">
        <f>IF(Tabelle1[[#This Row],[Noten]]&lt;5,Tabelle1[[#This Row],[Schon benotet]],-1)</f>
        <v>-1</v>
      </c>
    </row>
    <row r="23" spans="1:7" x14ac:dyDescent="0.25">
      <c r="A23" t="s">
        <v>30</v>
      </c>
      <c r="B23" s="20"/>
      <c r="C23">
        <v>5</v>
      </c>
      <c r="D23">
        <f t="shared" si="0"/>
        <v>0</v>
      </c>
      <c r="E23">
        <f t="shared" si="1"/>
        <v>0</v>
      </c>
      <c r="F23">
        <f t="shared" si="2"/>
        <v>0</v>
      </c>
      <c r="G23" s="5">
        <f>IF(Tabelle1[[#This Row],[Noten]]&lt;5,Tabelle1[[#This Row],[Schon benotet]],-1)</f>
        <v>0</v>
      </c>
    </row>
    <row r="24" spans="1:7" x14ac:dyDescent="0.25">
      <c r="A24" t="s">
        <v>31</v>
      </c>
      <c r="B24" s="20">
        <v>0</v>
      </c>
      <c r="C24">
        <v>5</v>
      </c>
      <c r="D24">
        <f t="shared" si="0"/>
        <v>0</v>
      </c>
      <c r="E24">
        <f t="shared" si="1"/>
        <v>0</v>
      </c>
      <c r="F24">
        <f t="shared" si="2"/>
        <v>0</v>
      </c>
      <c r="G24" s="5">
        <f>IF(Tabelle1[[#This Row],[Noten]]&lt;5,Tabelle1[[#This Row],[Schon benotet]],-1)</f>
        <v>0</v>
      </c>
    </row>
    <row r="25" spans="1:7" x14ac:dyDescent="0.25">
      <c r="A25" t="s">
        <v>2</v>
      </c>
      <c r="B25" s="20">
        <v>0</v>
      </c>
      <c r="C25">
        <v>5</v>
      </c>
      <c r="D25">
        <f t="shared" si="0"/>
        <v>0</v>
      </c>
      <c r="E25">
        <f t="shared" si="1"/>
        <v>0</v>
      </c>
      <c r="F25">
        <f t="shared" si="2"/>
        <v>0</v>
      </c>
      <c r="G25" s="5">
        <f>IF(Tabelle1[[#This Row],[Noten]]&lt;5,Tabelle1[[#This Row],[Schon benotet]],-1)</f>
        <v>0</v>
      </c>
    </row>
    <row r="26" spans="1:7" x14ac:dyDescent="0.25">
      <c r="A26" t="s">
        <v>35</v>
      </c>
      <c r="B26" s="20">
        <v>0</v>
      </c>
      <c r="C26">
        <v>5</v>
      </c>
      <c r="D26">
        <f t="shared" si="0"/>
        <v>0</v>
      </c>
      <c r="E26">
        <f t="shared" si="1"/>
        <v>0</v>
      </c>
      <c r="F26">
        <f t="shared" si="2"/>
        <v>0</v>
      </c>
      <c r="G26" s="5">
        <f>IF(Tabelle1[[#This Row],[Noten]]&lt;5,Tabelle1[[#This Row],[Schon benotet]],-1)</f>
        <v>0</v>
      </c>
    </row>
    <row r="27" spans="1:7" x14ac:dyDescent="0.25">
      <c r="A27" t="s">
        <v>12</v>
      </c>
      <c r="B27" s="20">
        <v>0</v>
      </c>
      <c r="C27">
        <v>5</v>
      </c>
      <c r="D27">
        <f t="shared" si="0"/>
        <v>0</v>
      </c>
      <c r="E27">
        <f t="shared" si="1"/>
        <v>0</v>
      </c>
      <c r="F27">
        <f t="shared" si="2"/>
        <v>0</v>
      </c>
      <c r="G27" s="5">
        <f>IF(Tabelle1[[#This Row],[Noten]]&lt;5,Tabelle1[[#This Row],[Schon benotet]],-1)</f>
        <v>0</v>
      </c>
    </row>
    <row r="28" spans="1:7" x14ac:dyDescent="0.25">
      <c r="A28" t="s">
        <v>11</v>
      </c>
      <c r="B28" s="20">
        <v>0</v>
      </c>
      <c r="C28">
        <v>5</v>
      </c>
      <c r="D28">
        <f t="shared" si="0"/>
        <v>0</v>
      </c>
      <c r="E28">
        <f t="shared" si="1"/>
        <v>0</v>
      </c>
      <c r="F28">
        <f t="shared" si="2"/>
        <v>0</v>
      </c>
      <c r="G28" s="5">
        <f>IF(Tabelle1[[#This Row],[Noten]]&lt;5,Tabelle1[[#This Row],[Schon benotet]],-1)</f>
        <v>0</v>
      </c>
    </row>
    <row r="29" spans="1:7" x14ac:dyDescent="0.25">
      <c r="A29" t="s">
        <v>21</v>
      </c>
      <c r="B29" s="20">
        <v>0</v>
      </c>
      <c r="C29">
        <v>5</v>
      </c>
      <c r="D29">
        <f t="shared" si="0"/>
        <v>0</v>
      </c>
      <c r="E29">
        <f t="shared" si="1"/>
        <v>0</v>
      </c>
      <c r="F29">
        <f t="shared" si="2"/>
        <v>0</v>
      </c>
      <c r="G29" s="5">
        <f>IF(Tabelle1[[#This Row],[Noten]]&lt;5,Tabelle1[[#This Row],[Schon benotet]],-1)</f>
        <v>0</v>
      </c>
    </row>
    <row r="30" spans="1:7" x14ac:dyDescent="0.25">
      <c r="A30" t="s">
        <v>34</v>
      </c>
      <c r="B30" s="20">
        <v>0</v>
      </c>
      <c r="C30">
        <v>5</v>
      </c>
      <c r="D30">
        <f t="shared" si="0"/>
        <v>0</v>
      </c>
      <c r="E30">
        <f t="shared" si="1"/>
        <v>0</v>
      </c>
      <c r="F30">
        <f t="shared" si="2"/>
        <v>0</v>
      </c>
      <c r="G30" s="5">
        <f>IF(Tabelle1[[#This Row],[Noten]]&lt;5,Tabelle1[[#This Row],[Schon benotet]],-1)</f>
        <v>0</v>
      </c>
    </row>
    <row r="31" spans="1:7" x14ac:dyDescent="0.25">
      <c r="A31" s="21" t="str" cm="1">
        <f t="array" ref="A31">AWE[AWE1]</f>
        <v>1.awe</v>
      </c>
      <c r="B31" s="22">
        <v>2</v>
      </c>
      <c r="C31" s="21">
        <v>2</v>
      </c>
      <c r="D31" s="21">
        <f t="shared" si="0"/>
        <v>1</v>
      </c>
      <c r="E31" s="21">
        <f t="shared" si="1"/>
        <v>4</v>
      </c>
      <c r="F31" s="21">
        <f t="shared" si="2"/>
        <v>2</v>
      </c>
      <c r="G31" s="5">
        <f>IF(Tabelle1[[#This Row],[Noten]]&lt;5,Tabelle1[[#This Row],[Schon benotet]],-1)</f>
        <v>1</v>
      </c>
    </row>
    <row r="32" spans="1:7" x14ac:dyDescent="0.25">
      <c r="A32" s="21" t="str" cm="1">
        <f t="array" ref="A32">AWE[AWE2]</f>
        <v>Bitte in Tabelle AWE- wählen</v>
      </c>
      <c r="B32" s="22">
        <v>0</v>
      </c>
      <c r="C32" s="21">
        <v>2</v>
      </c>
      <c r="D32" s="21">
        <f t="shared" si="0"/>
        <v>0</v>
      </c>
      <c r="E32" s="21">
        <f t="shared" si="1"/>
        <v>0</v>
      </c>
      <c r="F32" s="21">
        <f t="shared" si="2"/>
        <v>0</v>
      </c>
      <c r="G32" s="5">
        <f>IF(Tabelle1[[#This Row],[Noten]]&lt;5,Tabelle1[[#This Row],[Schon benotet]],-1)</f>
        <v>0</v>
      </c>
    </row>
    <row r="33" spans="1:7" x14ac:dyDescent="0.25">
      <c r="A33" s="23" t="s">
        <v>5</v>
      </c>
      <c r="B33" s="24">
        <v>0</v>
      </c>
      <c r="C33" s="23">
        <v>0</v>
      </c>
      <c r="D33" s="23">
        <f t="shared" si="0"/>
        <v>0</v>
      </c>
      <c r="E33" s="23">
        <f t="shared" si="1"/>
        <v>0</v>
      </c>
      <c r="F33" s="23">
        <f t="shared" si="2"/>
        <v>0</v>
      </c>
      <c r="G33" s="5">
        <f>IF(Tabelle1[[#This Row],[Noten]]&lt;5,Tabelle1[[#This Row],[Schon benotet]],-1)</f>
        <v>0</v>
      </c>
    </row>
    <row r="34" spans="1:7" x14ac:dyDescent="0.25">
      <c r="A34" s="23" t="s">
        <v>6</v>
      </c>
      <c r="B34" s="24">
        <v>0</v>
      </c>
      <c r="C34" s="23">
        <v>0</v>
      </c>
      <c r="D34" s="23">
        <f t="shared" si="0"/>
        <v>0</v>
      </c>
      <c r="E34" s="23">
        <f t="shared" si="1"/>
        <v>0</v>
      </c>
      <c r="F34" s="23">
        <f t="shared" si="2"/>
        <v>0</v>
      </c>
      <c r="G34" s="5">
        <f>IF(Tabelle1[[#This Row],[Noten]]&lt;5,Tabelle1[[#This Row],[Schon benotet]],-1)</f>
        <v>0</v>
      </c>
    </row>
    <row r="35" spans="1:7" x14ac:dyDescent="0.25">
      <c r="A35" s="23" t="s">
        <v>14</v>
      </c>
      <c r="B35" s="24">
        <v>0</v>
      </c>
      <c r="C35" s="23">
        <v>0</v>
      </c>
      <c r="D35" s="23">
        <f t="shared" si="0"/>
        <v>0</v>
      </c>
      <c r="E35" s="23">
        <f t="shared" si="1"/>
        <v>0</v>
      </c>
      <c r="F35" s="23">
        <f t="shared" si="2"/>
        <v>0</v>
      </c>
      <c r="G35" s="5">
        <f>IF(Tabelle1[[#This Row],[Noten]]&lt;5,Tabelle1[[#This Row],[Schon benotet]],-1)</f>
        <v>0</v>
      </c>
    </row>
    <row r="36" spans="1:7" x14ac:dyDescent="0.25">
      <c r="A36" s="25">
        <f>Tabelle1[[#Totals],[Note mit gewichtung]]/Tabelle1[[#Totals],[Gewichtung die Bisalang eingeht]]</f>
        <v>3.3636363636363638</v>
      </c>
      <c r="B36" s="26">
        <f>SUBTOTAL(101,Tabelle1[Noten])</f>
        <v>0.3</v>
      </c>
      <c r="C36">
        <f>SUBTOTAL(109,Tabelle1[Gewichtung])</f>
        <v>120</v>
      </c>
      <c r="D36">
        <f>SUBTOTAL(109,Tabelle1[Schon benotet])</f>
        <v>3</v>
      </c>
      <c r="E36">
        <f>SUBTOTAL(109,Tabelle1[Note mit gewichtung])</f>
        <v>37</v>
      </c>
      <c r="F36">
        <f>SUBTOTAL(109,Tabelle1[Gewichtung die Bisalang eingeht])</f>
        <v>11</v>
      </c>
      <c r="G36" s="27">
        <f>SUBTOTAL(101,Tabelle1[geschafft])</f>
        <v>3.2258064516129031E-2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conditionalFormatting sqref="A36:G36">
    <cfRule type="containsText" dxfId="4" priority="2" operator="containsText" text="prog">
      <formula>NOT(ISERROR(SEARCH("prog",A36)))</formula>
    </cfRule>
  </conditionalFormatting>
  <conditionalFormatting sqref="G5:G35">
    <cfRule type="iconSet" priority="1">
      <iconSet iconSet="3Signs">
        <cfvo type="percent" val="0"/>
        <cfvo type="num" val="0"/>
        <cfvo type="num" val="1"/>
      </iconSet>
    </cfRule>
  </conditionalFormatting>
  <pageMargins left="0.70866141732283472" right="0.78740157480314965" top="0.74803149606299213" bottom="0.74803149606299213" header="0.31496062992125984" footer="0.31496062992125984"/>
  <pageSetup paperSize="9" orientation="portrait" horizontalDpi="360" verticalDpi="360" r:id="rId1"/>
  <headerFooter>
    <oddHeader>&amp;LShium Rahman&amp;CAngewandte Informatik
Bechlornote</oddHeader>
  </headerFooter>
  <colBreaks count="1" manualBreakCount="1">
    <brk id="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44B-B67E-4D13-ADD2-6DE0E2321F61}">
  <dimension ref="A5:E26"/>
  <sheetViews>
    <sheetView topLeftCell="A4" workbookViewId="0">
      <selection activeCell="B24" sqref="B24"/>
    </sheetView>
  </sheetViews>
  <sheetFormatPr baseColWidth="10" defaultRowHeight="15" x14ac:dyDescent="0.25"/>
  <sheetData>
    <row r="5" spans="1:5" ht="15.75" thickBot="1" x14ac:dyDescent="0.3"/>
    <row r="6" spans="1:5" x14ac:dyDescent="0.25">
      <c r="A6" s="32" t="s">
        <v>41</v>
      </c>
      <c r="B6" s="33"/>
      <c r="C6" s="33"/>
      <c r="D6" s="33"/>
      <c r="E6" s="34"/>
    </row>
    <row r="7" spans="1:5" x14ac:dyDescent="0.25">
      <c r="A7" s="1" t="s">
        <v>23</v>
      </c>
      <c r="B7" t="s">
        <v>24</v>
      </c>
      <c r="C7" t="s">
        <v>25</v>
      </c>
      <c r="D7" t="s">
        <v>26</v>
      </c>
      <c r="E7" s="2" t="s">
        <v>27</v>
      </c>
    </row>
    <row r="8" spans="1:5" ht="75.75" thickBot="1" x14ac:dyDescent="0.3">
      <c r="A8" s="30" t="s">
        <v>44</v>
      </c>
      <c r="B8" s="29" t="s">
        <v>46</v>
      </c>
      <c r="C8" s="29" t="s">
        <v>46</v>
      </c>
      <c r="D8" s="29" t="s">
        <v>46</v>
      </c>
      <c r="E8" s="29" t="s">
        <v>46</v>
      </c>
    </row>
    <row r="12" spans="1:5" ht="15.75" thickBot="1" x14ac:dyDescent="0.3"/>
    <row r="13" spans="1:5" x14ac:dyDescent="0.25">
      <c r="B13" s="32" t="s">
        <v>42</v>
      </c>
      <c r="C13" s="34"/>
    </row>
    <row r="14" spans="1:5" x14ac:dyDescent="0.25">
      <c r="B14" s="1" t="s">
        <v>32</v>
      </c>
      <c r="C14" s="2" t="s">
        <v>33</v>
      </c>
    </row>
    <row r="15" spans="1:5" ht="60.75" thickBot="1" x14ac:dyDescent="0.3">
      <c r="B15" s="28" t="s">
        <v>45</v>
      </c>
      <c r="C15" s="28" t="s">
        <v>47</v>
      </c>
    </row>
    <row r="18" spans="1:4" x14ac:dyDescent="0.25">
      <c r="B18" t="s">
        <v>16</v>
      </c>
      <c r="C18" t="s">
        <v>17</v>
      </c>
    </row>
    <row r="19" spans="1:4" x14ac:dyDescent="0.25">
      <c r="B19" s="20">
        <v>0</v>
      </c>
      <c r="C19" s="31">
        <v>0</v>
      </c>
    </row>
    <row r="22" spans="1:4" x14ac:dyDescent="0.25">
      <c r="B22" t="s">
        <v>43</v>
      </c>
    </row>
    <row r="23" spans="1:4" ht="45.75" customHeight="1" x14ac:dyDescent="0.25">
      <c r="B23" s="35" t="str" cm="1">
        <f t="array" ref="B23">IF(AND(Bechlorarbeit[Bechlorarbeit]&gt;0,Bechlorarbeit[Koloqium]&gt;0),Tabelle1[[#Totals],[Fach]]*0.75+Bechlorarbeit[Bechlorarbeit]*0.15+Bechlorarbeit[Koloqium]*0.1,"Diese Note lässt sich erstberechnen, wenn die Note  der Bechlorarbeit und die Note des Koloqiums eingetragen sind")</f>
        <v>Diese Note lässt sich erstberechnen, wenn die Note  der Bechlorarbeit und die Note des Koloqiums eingetragen sind</v>
      </c>
      <c r="C23" s="35"/>
      <c r="D23" s="35"/>
    </row>
    <row r="26" spans="1:4" x14ac:dyDescent="0.25">
      <c r="A26" t="s">
        <v>40</v>
      </c>
      <c r="D26">
        <f>Tabelle1[[#Totals],[Schon benotet]]</f>
        <v>3</v>
      </c>
    </row>
  </sheetData>
  <sheetProtection sheet="1" formatCells="0" formatColumns="0" formatRows="0" insertColumns="0" insertRows="0" insertHyperlinks="0" deleteColumns="0" deleteRows="0" sort="0" autoFilter="0" pivotTables="0"/>
  <mergeCells count="3">
    <mergeCell ref="A6:E6"/>
    <mergeCell ref="B13:C13"/>
    <mergeCell ref="B23:D23"/>
  </mergeCells>
  <pageMargins left="0.70866141732283472" right="0.70866141732283472" top="0.78740157480314965" bottom="0.78740157480314965" header="0.31496062992125984" footer="0.31496062992125984"/>
  <pageSetup paperSize="9" orientation="portrait" horizontalDpi="360" verticalDpi="36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4F9F4-1ECE-428C-ACE3-A0A170C30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Shium</dc:creator>
  <cp:lastModifiedBy>Shium</cp:lastModifiedBy>
  <cp:lastPrinted>2023-02-11T13:18:32Z</cp:lastPrinted>
  <dcterms:created xsi:type="dcterms:W3CDTF">2023-02-11T09:56:42Z</dcterms:created>
  <dcterms:modified xsi:type="dcterms:W3CDTF">2023-07-27T14:25:13Z</dcterms:modified>
</cp:coreProperties>
</file>