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76" windowHeight="6936" firstSheet="6" activeTab="10"/>
  </bookViews>
  <sheets>
    <sheet name="Round 1-LP" sheetId="1" r:id="rId1"/>
    <sheet name="Round 2-LP (1) " sheetId="2" r:id="rId2"/>
    <sheet name="Round 2-LP (2)" sheetId="3" r:id="rId3"/>
    <sheet name="Round 3-LP " sheetId="7" r:id="rId4"/>
    <sheet name="Round 4-LP" sheetId="5" r:id="rId5"/>
    <sheet name="Round 5-LP" sheetId="4" r:id="rId6"/>
    <sheet name="Round 6-LP" sheetId="13" r:id="rId7"/>
    <sheet name="Round 7-LP " sheetId="10" r:id="rId8"/>
    <sheet name="Round 8-LP " sheetId="14" r:id="rId9"/>
    <sheet name="Round 1-HA" sheetId="9" r:id="rId10"/>
    <sheet name="Round 2-HA" sheetId="11" r:id="rId11"/>
    <sheet name="Sheet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4" l="1"/>
  <c r="I2" i="14"/>
  <c r="H7" i="14"/>
  <c r="J7" i="14" s="1"/>
  <c r="I7" i="14"/>
  <c r="H12" i="14"/>
  <c r="J12" i="14" s="1"/>
  <c r="I12" i="14"/>
  <c r="H7" i="10" l="1"/>
  <c r="J7" i="10" s="1"/>
  <c r="I7" i="10"/>
  <c r="H12" i="10"/>
  <c r="J12" i="10" s="1"/>
  <c r="I12" i="10"/>
  <c r="H17" i="10"/>
  <c r="J17" i="10" s="1"/>
  <c r="I17" i="10"/>
  <c r="H22" i="10"/>
  <c r="J22" i="10" s="1"/>
  <c r="I22" i="10"/>
  <c r="I2" i="10"/>
  <c r="H2" i="10"/>
  <c r="H17" i="3" l="1"/>
  <c r="J17" i="3" s="1"/>
  <c r="I17" i="3"/>
  <c r="H22" i="3"/>
  <c r="J22" i="3" s="1"/>
  <c r="I22" i="3"/>
  <c r="H27" i="3"/>
  <c r="J27" i="3" s="1"/>
  <c r="I27" i="3"/>
  <c r="H32" i="3"/>
  <c r="J32" i="3" s="1"/>
  <c r="I32" i="3"/>
  <c r="H37" i="3"/>
  <c r="J37" i="3" s="1"/>
  <c r="I37" i="3"/>
  <c r="H42" i="3"/>
  <c r="J42" i="3" s="1"/>
  <c r="I42" i="3"/>
  <c r="H47" i="3"/>
  <c r="J47" i="3" s="1"/>
  <c r="I47" i="3"/>
  <c r="H52" i="3"/>
  <c r="J52" i="3" s="1"/>
  <c r="I52" i="3"/>
  <c r="H7" i="3"/>
  <c r="J7" i="3" s="1"/>
  <c r="I7" i="3"/>
  <c r="J12" i="3"/>
  <c r="I2" i="3"/>
  <c r="I2" i="2"/>
  <c r="H2" i="3"/>
  <c r="I22" i="13" l="1"/>
  <c r="H22" i="13"/>
  <c r="J22" i="13" s="1"/>
  <c r="I17" i="13"/>
  <c r="H17" i="13"/>
  <c r="J17" i="13" s="1"/>
  <c r="I12" i="13"/>
  <c r="H12" i="13"/>
  <c r="J12" i="13" s="1"/>
  <c r="I7" i="13"/>
  <c r="H7" i="13"/>
  <c r="J7" i="13" s="1"/>
  <c r="I2" i="13"/>
  <c r="H2" i="13"/>
  <c r="I42" i="11" l="1"/>
  <c r="H42" i="11"/>
  <c r="J42" i="11" s="1"/>
  <c r="I34" i="11"/>
  <c r="H34" i="11"/>
  <c r="J34" i="11" s="1"/>
  <c r="I26" i="11"/>
  <c r="H26" i="11"/>
  <c r="J26" i="11" s="1"/>
  <c r="I18" i="11"/>
  <c r="H18" i="11"/>
  <c r="J18" i="11" s="1"/>
  <c r="I10" i="11"/>
  <c r="H10" i="11"/>
  <c r="J10" i="11" s="1"/>
  <c r="I2" i="11"/>
  <c r="H2" i="11"/>
  <c r="J82" i="9"/>
  <c r="I10" i="9"/>
  <c r="I18" i="9"/>
  <c r="I26" i="9"/>
  <c r="I34" i="9"/>
  <c r="I42" i="9"/>
  <c r="I50" i="9"/>
  <c r="I58" i="9"/>
  <c r="I66" i="9"/>
  <c r="I74" i="9"/>
  <c r="I82" i="9"/>
  <c r="I2" i="9"/>
  <c r="H10" i="9"/>
  <c r="J10" i="9" s="1"/>
  <c r="H18" i="9"/>
  <c r="J18" i="9" s="1"/>
  <c r="H26" i="9"/>
  <c r="J26" i="9" s="1"/>
  <c r="H34" i="9"/>
  <c r="J34" i="9" s="1"/>
  <c r="H42" i="9"/>
  <c r="J42" i="9" s="1"/>
  <c r="H50" i="9"/>
  <c r="J50" i="9" s="1"/>
  <c r="H58" i="9"/>
  <c r="J58" i="9" s="1"/>
  <c r="H66" i="9"/>
  <c r="J66" i="9" s="1"/>
  <c r="H74" i="9"/>
  <c r="J74" i="9" s="1"/>
  <c r="H82" i="9"/>
  <c r="H2" i="9"/>
  <c r="J32" i="4"/>
  <c r="H7" i="4"/>
  <c r="J7" i="4" s="1"/>
  <c r="I7" i="4"/>
  <c r="H12" i="4"/>
  <c r="J12" i="4" s="1"/>
  <c r="I12" i="4"/>
  <c r="H17" i="4"/>
  <c r="J17" i="4" s="1"/>
  <c r="I17" i="4"/>
  <c r="H22" i="4"/>
  <c r="J22" i="4" s="1"/>
  <c r="I22" i="4"/>
  <c r="H27" i="4"/>
  <c r="J27" i="4" s="1"/>
  <c r="I27" i="4"/>
  <c r="H32" i="4"/>
  <c r="I32" i="4"/>
  <c r="H37" i="4"/>
  <c r="J37" i="4" s="1"/>
  <c r="I37" i="4"/>
  <c r="I2" i="4"/>
  <c r="H2" i="4"/>
  <c r="I7" i="5"/>
  <c r="I12" i="5"/>
  <c r="I17" i="5"/>
  <c r="I22" i="5"/>
  <c r="I27" i="5"/>
  <c r="I2" i="5"/>
  <c r="H7" i="5"/>
  <c r="J7" i="5" s="1"/>
  <c r="H12" i="5"/>
  <c r="J12" i="5" s="1"/>
  <c r="H17" i="5"/>
  <c r="J17" i="5" s="1"/>
  <c r="H22" i="5"/>
  <c r="J22" i="5" s="1"/>
  <c r="H27" i="5"/>
  <c r="J27" i="5" s="1"/>
  <c r="H2" i="5"/>
  <c r="H7" i="7"/>
  <c r="J7" i="7" s="1"/>
  <c r="I7" i="7"/>
  <c r="H12" i="7"/>
  <c r="J12" i="7" s="1"/>
  <c r="I12" i="7"/>
  <c r="H17" i="7"/>
  <c r="J17" i="7" s="1"/>
  <c r="I17" i="7"/>
  <c r="H22" i="7"/>
  <c r="J22" i="7" s="1"/>
  <c r="I22" i="7"/>
  <c r="H27" i="7"/>
  <c r="J27" i="7" s="1"/>
  <c r="I27" i="7"/>
  <c r="H32" i="7"/>
  <c r="J32" i="7" s="1"/>
  <c r="I32" i="7"/>
  <c r="I2" i="7"/>
  <c r="H2" i="7"/>
  <c r="J17" i="2"/>
  <c r="I47" i="2"/>
  <c r="H47" i="2"/>
  <c r="J47" i="2" s="1"/>
  <c r="I42" i="2"/>
  <c r="H42" i="2"/>
  <c r="J42" i="2" s="1"/>
  <c r="H7" i="2"/>
  <c r="J7" i="2" s="1"/>
  <c r="I7" i="2"/>
  <c r="H12" i="2"/>
  <c r="J12" i="2" s="1"/>
  <c r="I12" i="2"/>
  <c r="H17" i="2"/>
  <c r="I17" i="2"/>
  <c r="H22" i="2"/>
  <c r="J22" i="2" s="1"/>
  <c r="I22" i="2"/>
  <c r="H27" i="2"/>
  <c r="J27" i="2" s="1"/>
  <c r="I27" i="2"/>
  <c r="H32" i="2"/>
  <c r="J32" i="2" s="1"/>
  <c r="I32" i="2"/>
  <c r="H37" i="2"/>
  <c r="J37" i="2" s="1"/>
  <c r="I37" i="2"/>
  <c r="H2" i="2"/>
  <c r="H42" i="1"/>
  <c r="J42" i="1" s="1"/>
  <c r="H37" i="1"/>
  <c r="J37" i="1" s="1"/>
  <c r="H32" i="1"/>
  <c r="J32" i="1" s="1"/>
  <c r="H27" i="1"/>
  <c r="J27" i="1" s="1"/>
  <c r="H22" i="1"/>
  <c r="H17" i="1"/>
  <c r="H12" i="1"/>
  <c r="H7" i="1"/>
  <c r="H2" i="1"/>
  <c r="I42" i="1"/>
  <c r="I37" i="1"/>
  <c r="I32" i="1"/>
  <c r="I27" i="1"/>
  <c r="I22" i="1"/>
  <c r="I17" i="1"/>
  <c r="I12" i="1"/>
  <c r="I7" i="1"/>
  <c r="I2" i="1"/>
</calcChain>
</file>

<file path=xl/sharedStrings.xml><?xml version="1.0" encoding="utf-8"?>
<sst xmlns="http://schemas.openxmlformats.org/spreadsheetml/2006/main" count="2247" uniqueCount="167">
  <si>
    <t>Sample Description</t>
  </si>
  <si>
    <t>Laboratory Accession Number</t>
  </si>
  <si>
    <t>Test Number</t>
  </si>
  <si>
    <t>Start Date</t>
  </si>
  <si>
    <t>End Date</t>
  </si>
  <si>
    <t>Replicate</t>
  </si>
  <si>
    <t>Standard Deviation</t>
  </si>
  <si>
    <t>Percent Survival</t>
  </si>
  <si>
    <t>Control Corrected Survival</t>
  </si>
  <si>
    <t>A</t>
  </si>
  <si>
    <t>B</t>
  </si>
  <si>
    <t>C</t>
  </si>
  <si>
    <t>D</t>
  </si>
  <si>
    <t>E</t>
  </si>
  <si>
    <t>Control</t>
  </si>
  <si>
    <t>Probability Value</t>
  </si>
  <si>
    <t>Signficantly Different (Y or N)</t>
  </si>
  <si>
    <t>N/A</t>
  </si>
  <si>
    <t>Y</t>
  </si>
  <si>
    <t>N</t>
  </si>
  <si>
    <t>Intial Pore Water Total Ammonia (mg/L)</t>
  </si>
  <si>
    <t>Intial Pore Water Un-ionized Ammonia (mg/L)</t>
  </si>
  <si>
    <t>Day 0 Pore Water Total Ammonia (mg/L)</t>
  </si>
  <si>
    <t>Day 0 Pore Water Un-ionized Ammonia (mg/L)</t>
  </si>
  <si>
    <t>Mean Survival (%)</t>
  </si>
  <si>
    <t>Biologically Significant        &lt;80% (Y or N)</t>
  </si>
  <si>
    <t>Unable to determine, due to lack of pore water</t>
  </si>
  <si>
    <t>&lt;0.1</t>
  </si>
  <si>
    <t>F</t>
  </si>
  <si>
    <t>G</t>
  </si>
  <si>
    <t>H</t>
  </si>
  <si>
    <t>TN-17-226</t>
  </si>
  <si>
    <t>AT6-485</t>
  </si>
  <si>
    <t>AT7-281</t>
  </si>
  <si>
    <t>AT7-282</t>
  </si>
  <si>
    <t>AT7-283</t>
  </si>
  <si>
    <t>AT7-284</t>
  </si>
  <si>
    <t>AT7-285</t>
  </si>
  <si>
    <t>AT7-286</t>
  </si>
  <si>
    <t>AT7-287</t>
  </si>
  <si>
    <t>AT7-288</t>
  </si>
  <si>
    <t>TN-17-237</t>
  </si>
  <si>
    <t>AT7-312</t>
  </si>
  <si>
    <t>AT7-313</t>
  </si>
  <si>
    <t>AT7-314</t>
  </si>
  <si>
    <t>AT7-315</t>
  </si>
  <si>
    <t>AT7-316</t>
  </si>
  <si>
    <t>AT7-317</t>
  </si>
  <si>
    <t>AT7-318</t>
  </si>
  <si>
    <t>AT7-319</t>
  </si>
  <si>
    <t>AT7-320</t>
  </si>
  <si>
    <t>AT7-321</t>
  </si>
  <si>
    <t>AT7-322</t>
  </si>
  <si>
    <t>AT7-323</t>
  </si>
  <si>
    <t>AT7-324</t>
  </si>
  <si>
    <t>AT7-325</t>
  </si>
  <si>
    <t>AT7-326</t>
  </si>
  <si>
    <t>AT7-327</t>
  </si>
  <si>
    <t>AT7-329</t>
  </si>
  <si>
    <t>AT7-330</t>
  </si>
  <si>
    <t>AT7-331</t>
  </si>
  <si>
    <t>TN-17-294</t>
  </si>
  <si>
    <t>AT7-377</t>
  </si>
  <si>
    <t>AT7-378</t>
  </si>
  <si>
    <t>AT7-379</t>
  </si>
  <si>
    <t>AT7-380</t>
  </si>
  <si>
    <t>AT7-381</t>
  </si>
  <si>
    <t>AT7-382</t>
  </si>
  <si>
    <t>TN-17-295</t>
  </si>
  <si>
    <t>AT7-383</t>
  </si>
  <si>
    <t>AT7-384</t>
  </si>
  <si>
    <t>AT7-385</t>
  </si>
  <si>
    <t>AT7-386</t>
  </si>
  <si>
    <t>AT7-387</t>
  </si>
  <si>
    <t>TN-17-319</t>
  </si>
  <si>
    <t>AT7-423</t>
  </si>
  <si>
    <t>AT7-424</t>
  </si>
  <si>
    <t>AT7-425</t>
  </si>
  <si>
    <t>AT7-426</t>
  </si>
  <si>
    <t>AT7-427</t>
  </si>
  <si>
    <t>AT7-428</t>
  </si>
  <si>
    <t>AT7-429</t>
  </si>
  <si>
    <t>TN-17-238</t>
  </si>
  <si>
    <t>AT7-305</t>
  </si>
  <si>
    <t>AT7-306</t>
  </si>
  <si>
    <t>AT7-307</t>
  </si>
  <si>
    <t>AT7-308</t>
  </si>
  <si>
    <t>AT7-309</t>
  </si>
  <si>
    <t>AT7-310</t>
  </si>
  <si>
    <t>AT7-311</t>
  </si>
  <si>
    <t>TN-17-296</t>
  </si>
  <si>
    <t>VA17-0041A-S1</t>
  </si>
  <si>
    <t>VA17-0041A-S2</t>
  </si>
  <si>
    <t>VA17-0025A</t>
  </si>
  <si>
    <t>VA17-0040A</t>
  </si>
  <si>
    <t>VA17-0049A</t>
  </si>
  <si>
    <t>VA17-0034A</t>
  </si>
  <si>
    <t>VA17-0024A</t>
  </si>
  <si>
    <t>VA17-0037A</t>
  </si>
  <si>
    <t>PRESS-1</t>
  </si>
  <si>
    <t>PRESS-4</t>
  </si>
  <si>
    <t>PRESS-5</t>
  </si>
  <si>
    <t>PRESS-12</t>
  </si>
  <si>
    <t>VA17-0004A</t>
  </si>
  <si>
    <t>VA17-0008A</t>
  </si>
  <si>
    <t>VA17-0012A-S1</t>
  </si>
  <si>
    <t>VA17-0012A-S2</t>
  </si>
  <si>
    <t>VA17-0018A</t>
  </si>
  <si>
    <t>VA17-0021A-S1</t>
  </si>
  <si>
    <t>VA17-0021A-S2</t>
  </si>
  <si>
    <t>VA17-0028A</t>
  </si>
  <si>
    <t>VA17-0033A</t>
  </si>
  <si>
    <t>VA17-0046A</t>
  </si>
  <si>
    <t>VA17-0047A</t>
  </si>
  <si>
    <t>VA17-0023B</t>
  </si>
  <si>
    <t>VA17-0039B</t>
  </si>
  <si>
    <t>VA17-0017A</t>
  </si>
  <si>
    <t>VA17-0015A</t>
  </si>
  <si>
    <t>VA17-0035A-S1</t>
  </si>
  <si>
    <t>VA17-0035A-S2</t>
  </si>
  <si>
    <t>VA17-0050A</t>
  </si>
  <si>
    <t>VA17-0036A</t>
  </si>
  <si>
    <t>VA17-0016A</t>
  </si>
  <si>
    <t>VA17-0038A</t>
  </si>
  <si>
    <t>VA17-0026A</t>
  </si>
  <si>
    <t>VA17-0042A</t>
  </si>
  <si>
    <t>VA17-0022A</t>
  </si>
  <si>
    <t>VA17-0020A-S1</t>
  </si>
  <si>
    <t>VA17-0020A-S2</t>
  </si>
  <si>
    <t>VA17-0044A</t>
  </si>
  <si>
    <t>VA17-0029A</t>
  </si>
  <si>
    <t>VA17-0032A</t>
  </si>
  <si>
    <t>VA17-0011A</t>
  </si>
  <si>
    <t>VA17-0002A</t>
  </si>
  <si>
    <t>VA17-0013A</t>
  </si>
  <si>
    <t>VA17-0014B</t>
  </si>
  <si>
    <t>VA17-0005A</t>
  </si>
  <si>
    <t>VA17-0045A</t>
  </si>
  <si>
    <t>VA17-0030A</t>
  </si>
  <si>
    <t>PRESS-10</t>
  </si>
  <si>
    <t>PRESS-11</t>
  </si>
  <si>
    <t>PRESS-Alt2</t>
  </si>
  <si>
    <t>PRESS-Alt3</t>
  </si>
  <si>
    <t>AT7-492</t>
  </si>
  <si>
    <t>AT7-493</t>
  </si>
  <si>
    <t>AT7-494</t>
  </si>
  <si>
    <t>AT7-495</t>
  </si>
  <si>
    <t>VA17-0006B</t>
  </si>
  <si>
    <t>VA17-0001A</t>
  </si>
  <si>
    <t>VA17-0009A</t>
  </si>
  <si>
    <t>VA17-0007A</t>
  </si>
  <si>
    <t>TN-17-362</t>
  </si>
  <si>
    <t>AT7-446</t>
  </si>
  <si>
    <t>AT7-447</t>
  </si>
  <si>
    <t>AT7-448</t>
  </si>
  <si>
    <t>AT7-449</t>
  </si>
  <si>
    <t>VA17-0019A</t>
  </si>
  <si>
    <t>VA17-0027A</t>
  </si>
  <si>
    <t>VA17-0031B</t>
  </si>
  <si>
    <t>VA17-0043B</t>
  </si>
  <si>
    <t>TN-17-377</t>
  </si>
  <si>
    <t>TN-17-382</t>
  </si>
  <si>
    <t>AT7-504</t>
  </si>
  <si>
    <t>AT7-505</t>
  </si>
  <si>
    <t>VA17-0003C</t>
  </si>
  <si>
    <t>VA17-0010A</t>
  </si>
  <si>
    <t>&lt;0.2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</si>
</sst>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/>
    </xf>
    <xf numFmtId="0" fontId="0" fillId="0" borderId="0" xfId="0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view="pageLayout" topLeftCell="A51" zoomScaleNormal="100" workbookViewId="0">
      <selection activeCell="D21" sqref="D1:D1048576"/>
    </sheetView>
  </sheetViews>
  <sheetFormatPr defaultRowHeight="14.4" x14ac:dyDescent="0.3"/>
  <cols>
    <col min="1" max="1" width="9.33203125" bestFit="1" customWidth="1"/>
    <col min="2" max="3" width="9.5546875" bestFit="1" customWidth="1"/>
    <col min="4" max="4" width="13.44140625" bestFit="1" customWidth="1"/>
    <col min="5" max="5" width="9.44140625" bestFit="1" customWidth="1"/>
    <col min="6" max="6" width="8" bestFit="1" customWidth="1"/>
    <col min="7" max="7" width="13.5546875" bestFit="1" customWidth="1"/>
    <col min="8" max="8" width="10" customWidth="1"/>
    <col min="9" max="9" width="8.44140625" bestFit="1" customWidth="1"/>
    <col min="10" max="10" width="8.5546875" bestFit="1" customWidth="1"/>
    <col min="11" max="11" width="9.44140625" bestFit="1" customWidth="1"/>
    <col min="12" max="12" width="14.109375" bestFit="1" customWidth="1"/>
    <col min="13" max="13" width="11.44140625" bestFit="1" customWidth="1"/>
    <col min="14" max="14" width="37" bestFit="1" customWidth="1"/>
    <col min="15" max="17" width="37.109375" bestFit="1" customWidth="1"/>
  </cols>
  <sheetData>
    <row r="1" spans="1:17" s="1" customFormat="1" ht="46.5" customHeight="1" x14ac:dyDescent="0.3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5</v>
      </c>
      <c r="G1" s="2" t="s">
        <v>7</v>
      </c>
      <c r="H1" s="2" t="s">
        <v>24</v>
      </c>
      <c r="I1" s="2" t="s">
        <v>6</v>
      </c>
      <c r="J1" s="2" t="s">
        <v>8</v>
      </c>
      <c r="K1" s="2" t="s">
        <v>15</v>
      </c>
      <c r="L1" s="2" t="s">
        <v>16</v>
      </c>
      <c r="M1" s="2" t="s">
        <v>25</v>
      </c>
      <c r="N1" s="30" t="s">
        <v>20</v>
      </c>
      <c r="O1" s="30" t="s">
        <v>21</v>
      </c>
      <c r="P1" s="30" t="s">
        <v>22</v>
      </c>
      <c r="Q1" s="30" t="s">
        <v>23</v>
      </c>
    </row>
    <row r="2" spans="1:17" s="36" customFormat="1" x14ac:dyDescent="0.3">
      <c r="A2" s="37" t="s">
        <v>31</v>
      </c>
      <c r="B2" s="34">
        <v>42937</v>
      </c>
      <c r="C2" s="34">
        <v>42947</v>
      </c>
      <c r="D2" s="37" t="s">
        <v>14</v>
      </c>
      <c r="E2" s="37" t="s">
        <v>32</v>
      </c>
      <c r="F2" s="37" t="s">
        <v>9</v>
      </c>
      <c r="G2" s="37">
        <v>100</v>
      </c>
      <c r="H2" s="41">
        <f>AVERAGE(G2:G6)</f>
        <v>90</v>
      </c>
      <c r="I2" s="42">
        <f>STDEV(G2:G6)</f>
        <v>7.9056941504209481</v>
      </c>
      <c r="J2" s="41">
        <v>100</v>
      </c>
      <c r="K2" s="45" t="s">
        <v>17</v>
      </c>
      <c r="L2" s="41" t="s">
        <v>17</v>
      </c>
      <c r="M2" s="41" t="s">
        <v>17</v>
      </c>
      <c r="N2" s="41" t="s">
        <v>17</v>
      </c>
      <c r="O2" s="41" t="s">
        <v>17</v>
      </c>
      <c r="P2" s="41">
        <v>26.2</v>
      </c>
      <c r="Q2" s="41">
        <v>0.47</v>
      </c>
    </row>
    <row r="3" spans="1:17" s="36" customFormat="1" x14ac:dyDescent="0.3">
      <c r="A3" s="37" t="s">
        <v>31</v>
      </c>
      <c r="B3" s="34">
        <v>42937</v>
      </c>
      <c r="C3" s="34">
        <v>42947</v>
      </c>
      <c r="D3" s="37" t="s">
        <v>14</v>
      </c>
      <c r="E3" s="37" t="s">
        <v>32</v>
      </c>
      <c r="F3" s="37" t="s">
        <v>10</v>
      </c>
      <c r="G3" s="37">
        <v>95</v>
      </c>
      <c r="H3" s="41"/>
      <c r="I3" s="42"/>
      <c r="J3" s="41"/>
      <c r="K3" s="45"/>
      <c r="L3" s="41"/>
      <c r="M3" s="41"/>
      <c r="N3" s="41"/>
      <c r="O3" s="41"/>
      <c r="P3" s="41"/>
      <c r="Q3" s="41"/>
    </row>
    <row r="4" spans="1:17" s="36" customFormat="1" x14ac:dyDescent="0.3">
      <c r="A4" s="37" t="s">
        <v>31</v>
      </c>
      <c r="B4" s="34">
        <v>42937</v>
      </c>
      <c r="C4" s="34">
        <v>42947</v>
      </c>
      <c r="D4" s="37" t="s">
        <v>14</v>
      </c>
      <c r="E4" s="37" t="s">
        <v>32</v>
      </c>
      <c r="F4" s="37" t="s">
        <v>11</v>
      </c>
      <c r="G4" s="37">
        <v>80</v>
      </c>
      <c r="H4" s="41"/>
      <c r="I4" s="42"/>
      <c r="J4" s="41"/>
      <c r="K4" s="45"/>
      <c r="L4" s="41"/>
      <c r="M4" s="41"/>
      <c r="N4" s="41"/>
      <c r="O4" s="41"/>
      <c r="P4" s="41"/>
      <c r="Q4" s="41"/>
    </row>
    <row r="5" spans="1:17" s="36" customFormat="1" x14ac:dyDescent="0.3">
      <c r="A5" s="37" t="s">
        <v>31</v>
      </c>
      <c r="B5" s="34">
        <v>42937</v>
      </c>
      <c r="C5" s="34">
        <v>42947</v>
      </c>
      <c r="D5" s="37" t="s">
        <v>14</v>
      </c>
      <c r="E5" s="37" t="s">
        <v>32</v>
      </c>
      <c r="F5" s="37" t="s">
        <v>12</v>
      </c>
      <c r="G5" s="37">
        <v>85</v>
      </c>
      <c r="H5" s="41"/>
      <c r="I5" s="42"/>
      <c r="J5" s="41"/>
      <c r="K5" s="45"/>
      <c r="L5" s="41"/>
      <c r="M5" s="41"/>
      <c r="N5" s="41"/>
      <c r="O5" s="41"/>
      <c r="P5" s="41"/>
      <c r="Q5" s="41"/>
    </row>
    <row r="6" spans="1:17" s="36" customFormat="1" x14ac:dyDescent="0.3">
      <c r="A6" s="37" t="s">
        <v>31</v>
      </c>
      <c r="B6" s="34">
        <v>42937</v>
      </c>
      <c r="C6" s="34">
        <v>42947</v>
      </c>
      <c r="D6" s="37" t="s">
        <v>14</v>
      </c>
      <c r="E6" s="37" t="s">
        <v>32</v>
      </c>
      <c r="F6" s="37" t="s">
        <v>13</v>
      </c>
      <c r="G6" s="37">
        <v>90</v>
      </c>
      <c r="H6" s="41"/>
      <c r="I6" s="42"/>
      <c r="J6" s="41"/>
      <c r="K6" s="45"/>
      <c r="L6" s="41"/>
      <c r="M6" s="41"/>
      <c r="N6" s="41"/>
      <c r="O6" s="41"/>
      <c r="P6" s="41"/>
      <c r="Q6" s="41"/>
    </row>
    <row r="7" spans="1:17" x14ac:dyDescent="0.3">
      <c r="A7" s="3" t="s">
        <v>31</v>
      </c>
      <c r="B7" s="4">
        <v>42937</v>
      </c>
      <c r="C7" s="4">
        <v>42947</v>
      </c>
      <c r="D7" s="3" t="s">
        <v>91</v>
      </c>
      <c r="E7" s="3" t="s">
        <v>33</v>
      </c>
      <c r="F7" s="3" t="s">
        <v>9</v>
      </c>
      <c r="G7" s="3">
        <v>80</v>
      </c>
      <c r="H7" s="40">
        <f>AVERAGE(G7:G11)</f>
        <v>90</v>
      </c>
      <c r="I7" s="43">
        <f>STDEV(G7:G11)</f>
        <v>7.0710678118654755</v>
      </c>
      <c r="J7" s="44">
        <v>100</v>
      </c>
      <c r="K7" s="46">
        <v>0.05</v>
      </c>
      <c r="L7" s="40" t="s">
        <v>19</v>
      </c>
      <c r="M7" s="40" t="s">
        <v>19</v>
      </c>
      <c r="N7" s="47" t="s">
        <v>26</v>
      </c>
      <c r="O7" s="47" t="s">
        <v>26</v>
      </c>
      <c r="P7" s="47" t="s">
        <v>26</v>
      </c>
      <c r="Q7" s="47" t="s">
        <v>26</v>
      </c>
    </row>
    <row r="8" spans="1:17" x14ac:dyDescent="0.3">
      <c r="A8" s="3" t="s">
        <v>31</v>
      </c>
      <c r="B8" s="4">
        <v>42937</v>
      </c>
      <c r="C8" s="4">
        <v>42947</v>
      </c>
      <c r="D8" s="17" t="s">
        <v>91</v>
      </c>
      <c r="E8" s="15" t="s">
        <v>33</v>
      </c>
      <c r="F8" s="3" t="s">
        <v>10</v>
      </c>
      <c r="G8" s="3">
        <v>100</v>
      </c>
      <c r="H8" s="40"/>
      <c r="I8" s="43"/>
      <c r="J8" s="44"/>
      <c r="K8" s="46"/>
      <c r="L8" s="40"/>
      <c r="M8" s="40"/>
      <c r="N8" s="47"/>
      <c r="O8" s="47"/>
      <c r="P8" s="47"/>
      <c r="Q8" s="47"/>
    </row>
    <row r="9" spans="1:17" x14ac:dyDescent="0.3">
      <c r="A9" s="3" t="s">
        <v>31</v>
      </c>
      <c r="B9" s="4">
        <v>42937</v>
      </c>
      <c r="C9" s="4">
        <v>42947</v>
      </c>
      <c r="D9" s="17" t="s">
        <v>91</v>
      </c>
      <c r="E9" s="15" t="s">
        <v>33</v>
      </c>
      <c r="F9" s="3" t="s">
        <v>11</v>
      </c>
      <c r="G9" s="3">
        <v>90</v>
      </c>
      <c r="H9" s="40"/>
      <c r="I9" s="43"/>
      <c r="J9" s="44"/>
      <c r="K9" s="46"/>
      <c r="L9" s="40"/>
      <c r="M9" s="40"/>
      <c r="N9" s="47"/>
      <c r="O9" s="47"/>
      <c r="P9" s="47"/>
      <c r="Q9" s="47"/>
    </row>
    <row r="10" spans="1:17" x14ac:dyDescent="0.3">
      <c r="A10" s="3" t="s">
        <v>31</v>
      </c>
      <c r="B10" s="4">
        <v>42937</v>
      </c>
      <c r="C10" s="4">
        <v>42947</v>
      </c>
      <c r="D10" s="17" t="s">
        <v>91</v>
      </c>
      <c r="E10" s="15" t="s">
        <v>33</v>
      </c>
      <c r="F10" s="3" t="s">
        <v>12</v>
      </c>
      <c r="G10" s="3">
        <v>90</v>
      </c>
      <c r="H10" s="40"/>
      <c r="I10" s="43"/>
      <c r="J10" s="44"/>
      <c r="K10" s="46"/>
      <c r="L10" s="40"/>
      <c r="M10" s="40"/>
      <c r="N10" s="47"/>
      <c r="O10" s="47"/>
      <c r="P10" s="47"/>
      <c r="Q10" s="47"/>
    </row>
    <row r="11" spans="1:17" x14ac:dyDescent="0.3">
      <c r="A11" s="3" t="s">
        <v>31</v>
      </c>
      <c r="B11" s="4">
        <v>42937</v>
      </c>
      <c r="C11" s="4">
        <v>42947</v>
      </c>
      <c r="D11" s="17" t="s">
        <v>91</v>
      </c>
      <c r="E11" s="15" t="s">
        <v>33</v>
      </c>
      <c r="F11" s="3" t="s">
        <v>13</v>
      </c>
      <c r="G11" s="3">
        <v>90</v>
      </c>
      <c r="H11" s="40"/>
      <c r="I11" s="43"/>
      <c r="J11" s="44"/>
      <c r="K11" s="46"/>
      <c r="L11" s="40"/>
      <c r="M11" s="40"/>
      <c r="N11" s="47"/>
      <c r="O11" s="47"/>
      <c r="P11" s="47"/>
      <c r="Q11" s="47"/>
    </row>
    <row r="12" spans="1:17" x14ac:dyDescent="0.3">
      <c r="A12" s="3" t="s">
        <v>31</v>
      </c>
      <c r="B12" s="4">
        <v>42937</v>
      </c>
      <c r="C12" s="4">
        <v>42947</v>
      </c>
      <c r="D12" s="17" t="s">
        <v>92</v>
      </c>
      <c r="E12" s="15" t="s">
        <v>34</v>
      </c>
      <c r="F12" s="3" t="s">
        <v>9</v>
      </c>
      <c r="G12" s="3">
        <v>95</v>
      </c>
      <c r="H12" s="40">
        <f>AVERAGE(G12:G16)</f>
        <v>93</v>
      </c>
      <c r="I12" s="43">
        <f>STDEV(G12:G16)</f>
        <v>7.5828754440515507</v>
      </c>
      <c r="J12" s="44">
        <v>103</v>
      </c>
      <c r="K12" s="46">
        <v>0.05</v>
      </c>
      <c r="L12" s="40" t="s">
        <v>19</v>
      </c>
      <c r="M12" s="40" t="s">
        <v>19</v>
      </c>
      <c r="N12" s="47" t="s">
        <v>26</v>
      </c>
      <c r="O12" s="47" t="s">
        <v>26</v>
      </c>
      <c r="P12" s="47" t="s">
        <v>26</v>
      </c>
      <c r="Q12" s="47" t="s">
        <v>26</v>
      </c>
    </row>
    <row r="13" spans="1:17" x14ac:dyDescent="0.3">
      <c r="A13" s="3" t="s">
        <v>31</v>
      </c>
      <c r="B13" s="4">
        <v>42937</v>
      </c>
      <c r="C13" s="4">
        <v>42947</v>
      </c>
      <c r="D13" s="17" t="s">
        <v>92</v>
      </c>
      <c r="E13" s="15" t="s">
        <v>34</v>
      </c>
      <c r="F13" s="3" t="s">
        <v>10</v>
      </c>
      <c r="G13" s="3">
        <v>100</v>
      </c>
      <c r="H13" s="40"/>
      <c r="I13" s="43"/>
      <c r="J13" s="44"/>
      <c r="K13" s="46"/>
      <c r="L13" s="40"/>
      <c r="M13" s="40"/>
      <c r="N13" s="47"/>
      <c r="O13" s="47"/>
      <c r="P13" s="47"/>
      <c r="Q13" s="47"/>
    </row>
    <row r="14" spans="1:17" x14ac:dyDescent="0.3">
      <c r="A14" s="3" t="s">
        <v>31</v>
      </c>
      <c r="B14" s="4">
        <v>42937</v>
      </c>
      <c r="C14" s="4">
        <v>42947</v>
      </c>
      <c r="D14" s="17" t="s">
        <v>92</v>
      </c>
      <c r="E14" s="15" t="s">
        <v>34</v>
      </c>
      <c r="F14" s="3" t="s">
        <v>11</v>
      </c>
      <c r="G14" s="3">
        <v>85</v>
      </c>
      <c r="H14" s="40"/>
      <c r="I14" s="43"/>
      <c r="J14" s="44"/>
      <c r="K14" s="46"/>
      <c r="L14" s="40"/>
      <c r="M14" s="40"/>
      <c r="N14" s="47"/>
      <c r="O14" s="47"/>
      <c r="P14" s="47"/>
      <c r="Q14" s="47"/>
    </row>
    <row r="15" spans="1:17" x14ac:dyDescent="0.3">
      <c r="A15" s="3" t="s">
        <v>31</v>
      </c>
      <c r="B15" s="4">
        <v>42937</v>
      </c>
      <c r="C15" s="4">
        <v>42947</v>
      </c>
      <c r="D15" s="17" t="s">
        <v>92</v>
      </c>
      <c r="E15" s="15" t="s">
        <v>34</v>
      </c>
      <c r="F15" s="3" t="s">
        <v>12</v>
      </c>
      <c r="G15" s="3">
        <v>100</v>
      </c>
      <c r="H15" s="40"/>
      <c r="I15" s="43"/>
      <c r="J15" s="44"/>
      <c r="K15" s="46"/>
      <c r="L15" s="40"/>
      <c r="M15" s="40"/>
      <c r="N15" s="47"/>
      <c r="O15" s="47"/>
      <c r="P15" s="47"/>
      <c r="Q15" s="47"/>
    </row>
    <row r="16" spans="1:17" x14ac:dyDescent="0.3">
      <c r="A16" s="3" t="s">
        <v>31</v>
      </c>
      <c r="B16" s="4">
        <v>42937</v>
      </c>
      <c r="C16" s="4">
        <v>42947</v>
      </c>
      <c r="D16" s="17" t="s">
        <v>92</v>
      </c>
      <c r="E16" s="15" t="s">
        <v>34</v>
      </c>
      <c r="F16" s="3" t="s">
        <v>13</v>
      </c>
      <c r="G16" s="3">
        <v>85</v>
      </c>
      <c r="H16" s="40"/>
      <c r="I16" s="43"/>
      <c r="J16" s="44"/>
      <c r="K16" s="46"/>
      <c r="L16" s="40"/>
      <c r="M16" s="40"/>
      <c r="N16" s="47"/>
      <c r="O16" s="47"/>
      <c r="P16" s="47"/>
      <c r="Q16" s="47"/>
    </row>
    <row r="17" spans="1:17" x14ac:dyDescent="0.3">
      <c r="A17" s="3" t="s">
        <v>31</v>
      </c>
      <c r="B17" s="4">
        <v>42937</v>
      </c>
      <c r="C17" s="4">
        <v>42947</v>
      </c>
      <c r="D17" s="3" t="s">
        <v>93</v>
      </c>
      <c r="E17" s="15" t="s">
        <v>35</v>
      </c>
      <c r="F17" s="3" t="s">
        <v>9</v>
      </c>
      <c r="G17" s="3">
        <v>100</v>
      </c>
      <c r="H17" s="40">
        <f>AVERAGE(G17:G21)</f>
        <v>89</v>
      </c>
      <c r="I17" s="43">
        <f>STDEV(G17:G21)</f>
        <v>10.246950765959598</v>
      </c>
      <c r="J17" s="44">
        <v>99</v>
      </c>
      <c r="K17" s="46">
        <v>0.05</v>
      </c>
      <c r="L17" s="40" t="s">
        <v>19</v>
      </c>
      <c r="M17" s="40" t="s">
        <v>19</v>
      </c>
      <c r="N17" s="48">
        <v>6.4</v>
      </c>
      <c r="O17" s="48">
        <v>0.06</v>
      </c>
      <c r="P17" s="48">
        <v>5.4</v>
      </c>
      <c r="Q17" s="48">
        <v>0.09</v>
      </c>
    </row>
    <row r="18" spans="1:17" x14ac:dyDescent="0.3">
      <c r="A18" s="3" t="s">
        <v>31</v>
      </c>
      <c r="B18" s="4">
        <v>42937</v>
      </c>
      <c r="C18" s="4">
        <v>42947</v>
      </c>
      <c r="D18" s="17" t="s">
        <v>93</v>
      </c>
      <c r="E18" s="15" t="s">
        <v>35</v>
      </c>
      <c r="F18" s="3" t="s">
        <v>10</v>
      </c>
      <c r="G18" s="3">
        <v>80</v>
      </c>
      <c r="H18" s="40"/>
      <c r="I18" s="43"/>
      <c r="J18" s="44"/>
      <c r="K18" s="46"/>
      <c r="L18" s="40"/>
      <c r="M18" s="40"/>
      <c r="N18" s="48"/>
      <c r="O18" s="48"/>
      <c r="P18" s="48"/>
      <c r="Q18" s="48"/>
    </row>
    <row r="19" spans="1:17" x14ac:dyDescent="0.3">
      <c r="A19" s="3" t="s">
        <v>31</v>
      </c>
      <c r="B19" s="4">
        <v>42937</v>
      </c>
      <c r="C19" s="4">
        <v>42947</v>
      </c>
      <c r="D19" s="17" t="s">
        <v>93</v>
      </c>
      <c r="E19" s="15" t="s">
        <v>35</v>
      </c>
      <c r="F19" s="3" t="s">
        <v>11</v>
      </c>
      <c r="G19" s="3">
        <v>100</v>
      </c>
      <c r="H19" s="40"/>
      <c r="I19" s="43"/>
      <c r="J19" s="44"/>
      <c r="K19" s="46"/>
      <c r="L19" s="40"/>
      <c r="M19" s="40"/>
      <c r="N19" s="48"/>
      <c r="O19" s="48"/>
      <c r="P19" s="48"/>
      <c r="Q19" s="48"/>
    </row>
    <row r="20" spans="1:17" x14ac:dyDescent="0.3">
      <c r="A20" s="3" t="s">
        <v>31</v>
      </c>
      <c r="B20" s="4">
        <v>42937</v>
      </c>
      <c r="C20" s="4">
        <v>42947</v>
      </c>
      <c r="D20" s="17" t="s">
        <v>93</v>
      </c>
      <c r="E20" s="15" t="s">
        <v>35</v>
      </c>
      <c r="F20" s="3" t="s">
        <v>12</v>
      </c>
      <c r="G20" s="3">
        <v>80</v>
      </c>
      <c r="H20" s="40"/>
      <c r="I20" s="43"/>
      <c r="J20" s="44"/>
      <c r="K20" s="46"/>
      <c r="L20" s="40"/>
      <c r="M20" s="40"/>
      <c r="N20" s="48"/>
      <c r="O20" s="48"/>
      <c r="P20" s="48"/>
      <c r="Q20" s="48"/>
    </row>
    <row r="21" spans="1:17" x14ac:dyDescent="0.3">
      <c r="A21" s="3" t="s">
        <v>31</v>
      </c>
      <c r="B21" s="4">
        <v>42937</v>
      </c>
      <c r="C21" s="4">
        <v>42947</v>
      </c>
      <c r="D21" s="17" t="s">
        <v>93</v>
      </c>
      <c r="E21" s="15" t="s">
        <v>35</v>
      </c>
      <c r="F21" s="3" t="s">
        <v>13</v>
      </c>
      <c r="G21" s="3">
        <v>85</v>
      </c>
      <c r="H21" s="40"/>
      <c r="I21" s="43"/>
      <c r="J21" s="44"/>
      <c r="K21" s="46"/>
      <c r="L21" s="40"/>
      <c r="M21" s="40"/>
      <c r="N21" s="48"/>
      <c r="O21" s="48"/>
      <c r="P21" s="48"/>
      <c r="Q21" s="48"/>
    </row>
    <row r="22" spans="1:17" x14ac:dyDescent="0.3">
      <c r="A22" s="3" t="s">
        <v>31</v>
      </c>
      <c r="B22" s="4">
        <v>42937</v>
      </c>
      <c r="C22" s="4">
        <v>42947</v>
      </c>
      <c r="D22" s="17" t="s">
        <v>94</v>
      </c>
      <c r="E22" s="15" t="s">
        <v>36</v>
      </c>
      <c r="F22" s="3" t="s">
        <v>9</v>
      </c>
      <c r="G22" s="3">
        <v>75</v>
      </c>
      <c r="H22" s="40">
        <f>AVERAGE(G22:G26)</f>
        <v>73</v>
      </c>
      <c r="I22" s="43">
        <f>STDEV(G22:G26)</f>
        <v>2.7386127875258306</v>
      </c>
      <c r="J22" s="44">
        <v>81</v>
      </c>
      <c r="K22" s="46">
        <v>0.05</v>
      </c>
      <c r="L22" s="40" t="s">
        <v>18</v>
      </c>
      <c r="M22" s="48" t="s">
        <v>19</v>
      </c>
      <c r="N22" s="48">
        <v>1.04</v>
      </c>
      <c r="O22" s="48">
        <v>0.01</v>
      </c>
      <c r="P22" s="48">
        <v>2</v>
      </c>
      <c r="Q22" s="48">
        <v>0.05</v>
      </c>
    </row>
    <row r="23" spans="1:17" x14ac:dyDescent="0.3">
      <c r="A23" s="3" t="s">
        <v>31</v>
      </c>
      <c r="B23" s="4">
        <v>42937</v>
      </c>
      <c r="C23" s="4">
        <v>42947</v>
      </c>
      <c r="D23" s="17" t="s">
        <v>94</v>
      </c>
      <c r="E23" s="15" t="s">
        <v>36</v>
      </c>
      <c r="F23" s="3" t="s">
        <v>10</v>
      </c>
      <c r="G23" s="3">
        <v>70</v>
      </c>
      <c r="H23" s="40"/>
      <c r="I23" s="43"/>
      <c r="J23" s="44"/>
      <c r="K23" s="46"/>
      <c r="L23" s="40"/>
      <c r="M23" s="48"/>
      <c r="N23" s="48"/>
      <c r="O23" s="48"/>
      <c r="P23" s="48"/>
      <c r="Q23" s="48"/>
    </row>
    <row r="24" spans="1:17" x14ac:dyDescent="0.3">
      <c r="A24" s="3" t="s">
        <v>31</v>
      </c>
      <c r="B24" s="4">
        <v>42937</v>
      </c>
      <c r="C24" s="4">
        <v>42947</v>
      </c>
      <c r="D24" s="17" t="s">
        <v>94</v>
      </c>
      <c r="E24" s="15" t="s">
        <v>36</v>
      </c>
      <c r="F24" s="3" t="s">
        <v>11</v>
      </c>
      <c r="G24" s="3">
        <v>75</v>
      </c>
      <c r="H24" s="40"/>
      <c r="I24" s="43"/>
      <c r="J24" s="44"/>
      <c r="K24" s="46"/>
      <c r="L24" s="40"/>
      <c r="M24" s="48"/>
      <c r="N24" s="48"/>
      <c r="O24" s="48"/>
      <c r="P24" s="48"/>
      <c r="Q24" s="48"/>
    </row>
    <row r="25" spans="1:17" x14ac:dyDescent="0.3">
      <c r="A25" s="3" t="s">
        <v>31</v>
      </c>
      <c r="B25" s="4">
        <v>42937</v>
      </c>
      <c r="C25" s="4">
        <v>42947</v>
      </c>
      <c r="D25" s="17" t="s">
        <v>94</v>
      </c>
      <c r="E25" s="15" t="s">
        <v>36</v>
      </c>
      <c r="F25" s="3" t="s">
        <v>12</v>
      </c>
      <c r="G25" s="3">
        <v>75</v>
      </c>
      <c r="H25" s="40"/>
      <c r="I25" s="43"/>
      <c r="J25" s="44"/>
      <c r="K25" s="46"/>
      <c r="L25" s="40"/>
      <c r="M25" s="48"/>
      <c r="N25" s="48"/>
      <c r="O25" s="48"/>
      <c r="P25" s="48"/>
      <c r="Q25" s="48"/>
    </row>
    <row r="26" spans="1:17" x14ac:dyDescent="0.3">
      <c r="A26" s="3" t="s">
        <v>31</v>
      </c>
      <c r="B26" s="4">
        <v>42937</v>
      </c>
      <c r="C26" s="4">
        <v>42947</v>
      </c>
      <c r="D26" s="17" t="s">
        <v>94</v>
      </c>
      <c r="E26" s="15" t="s">
        <v>36</v>
      </c>
      <c r="F26" s="3" t="s">
        <v>13</v>
      </c>
      <c r="G26" s="3">
        <v>70</v>
      </c>
      <c r="H26" s="40"/>
      <c r="I26" s="43"/>
      <c r="J26" s="44"/>
      <c r="K26" s="46"/>
      <c r="L26" s="40"/>
      <c r="M26" s="48"/>
      <c r="N26" s="48"/>
      <c r="O26" s="48"/>
      <c r="P26" s="48"/>
      <c r="Q26" s="48"/>
    </row>
    <row r="27" spans="1:17" x14ac:dyDescent="0.3">
      <c r="A27" s="3" t="s">
        <v>31</v>
      </c>
      <c r="B27" s="4">
        <v>42937</v>
      </c>
      <c r="C27" s="4">
        <v>42947</v>
      </c>
      <c r="D27" s="17" t="s">
        <v>95</v>
      </c>
      <c r="E27" s="15" t="s">
        <v>37</v>
      </c>
      <c r="F27" s="3" t="s">
        <v>9</v>
      </c>
      <c r="G27" s="3">
        <v>90</v>
      </c>
      <c r="H27" s="40">
        <f>AVERAGE(G27:G31)</f>
        <v>93</v>
      </c>
      <c r="I27" s="43">
        <f>STDEV(G27:G31)</f>
        <v>5.7008771254956896</v>
      </c>
      <c r="J27" s="44">
        <f>SUM(100*H27/90)</f>
        <v>103.33333333333333</v>
      </c>
      <c r="K27" s="46">
        <v>0.05</v>
      </c>
      <c r="L27" s="40" t="s">
        <v>19</v>
      </c>
      <c r="M27" s="40" t="s">
        <v>19</v>
      </c>
      <c r="N27" s="48" t="s">
        <v>166</v>
      </c>
      <c r="O27" s="48" t="s">
        <v>27</v>
      </c>
      <c r="P27" s="48">
        <v>5.2</v>
      </c>
      <c r="Q27" s="48">
        <v>0.09</v>
      </c>
    </row>
    <row r="28" spans="1:17" x14ac:dyDescent="0.3">
      <c r="A28" s="3" t="s">
        <v>31</v>
      </c>
      <c r="B28" s="4">
        <v>42937</v>
      </c>
      <c r="C28" s="4">
        <v>42947</v>
      </c>
      <c r="D28" s="17" t="s">
        <v>95</v>
      </c>
      <c r="E28" s="15" t="s">
        <v>37</v>
      </c>
      <c r="F28" s="3" t="s">
        <v>10</v>
      </c>
      <c r="G28" s="3">
        <v>95</v>
      </c>
      <c r="H28" s="40"/>
      <c r="I28" s="43"/>
      <c r="J28" s="44"/>
      <c r="K28" s="46"/>
      <c r="L28" s="40"/>
      <c r="M28" s="40"/>
      <c r="N28" s="48"/>
      <c r="O28" s="48"/>
      <c r="P28" s="48"/>
      <c r="Q28" s="48"/>
    </row>
    <row r="29" spans="1:17" x14ac:dyDescent="0.3">
      <c r="A29" s="3" t="s">
        <v>31</v>
      </c>
      <c r="B29" s="4">
        <v>42937</v>
      </c>
      <c r="C29" s="4">
        <v>42947</v>
      </c>
      <c r="D29" s="17" t="s">
        <v>95</v>
      </c>
      <c r="E29" s="15" t="s">
        <v>37</v>
      </c>
      <c r="F29" s="3" t="s">
        <v>11</v>
      </c>
      <c r="G29" s="3">
        <v>85</v>
      </c>
      <c r="H29" s="40"/>
      <c r="I29" s="43"/>
      <c r="J29" s="44"/>
      <c r="K29" s="46"/>
      <c r="L29" s="40"/>
      <c r="M29" s="40"/>
      <c r="N29" s="48"/>
      <c r="O29" s="48"/>
      <c r="P29" s="48"/>
      <c r="Q29" s="48"/>
    </row>
    <row r="30" spans="1:17" x14ac:dyDescent="0.3">
      <c r="A30" s="3" t="s">
        <v>31</v>
      </c>
      <c r="B30" s="4">
        <v>42937</v>
      </c>
      <c r="C30" s="4">
        <v>42947</v>
      </c>
      <c r="D30" s="17" t="s">
        <v>95</v>
      </c>
      <c r="E30" s="15" t="s">
        <v>37</v>
      </c>
      <c r="F30" s="3" t="s">
        <v>12</v>
      </c>
      <c r="G30" s="3">
        <v>100</v>
      </c>
      <c r="H30" s="40"/>
      <c r="I30" s="43"/>
      <c r="J30" s="44"/>
      <c r="K30" s="46"/>
      <c r="L30" s="40"/>
      <c r="M30" s="40"/>
      <c r="N30" s="48"/>
      <c r="O30" s="48"/>
      <c r="P30" s="48"/>
      <c r="Q30" s="48"/>
    </row>
    <row r="31" spans="1:17" x14ac:dyDescent="0.3">
      <c r="A31" s="3" t="s">
        <v>31</v>
      </c>
      <c r="B31" s="4">
        <v>42937</v>
      </c>
      <c r="C31" s="4">
        <v>42947</v>
      </c>
      <c r="D31" s="17" t="s">
        <v>95</v>
      </c>
      <c r="E31" s="15" t="s">
        <v>37</v>
      </c>
      <c r="F31" s="3" t="s">
        <v>13</v>
      </c>
      <c r="G31" s="3">
        <v>95</v>
      </c>
      <c r="H31" s="40"/>
      <c r="I31" s="43"/>
      <c r="J31" s="44"/>
      <c r="K31" s="46"/>
      <c r="L31" s="40"/>
      <c r="M31" s="40"/>
      <c r="N31" s="48"/>
      <c r="O31" s="48"/>
      <c r="P31" s="48"/>
      <c r="Q31" s="48"/>
    </row>
    <row r="32" spans="1:17" x14ac:dyDescent="0.3">
      <c r="A32" s="3" t="s">
        <v>31</v>
      </c>
      <c r="B32" s="4">
        <v>42937</v>
      </c>
      <c r="C32" s="4">
        <v>42947</v>
      </c>
      <c r="D32" s="17" t="s">
        <v>96</v>
      </c>
      <c r="E32" s="15" t="s">
        <v>38</v>
      </c>
      <c r="F32" s="3" t="s">
        <v>9</v>
      </c>
      <c r="G32" s="3">
        <v>95</v>
      </c>
      <c r="H32" s="40">
        <f>AVERAGE(G32:G36)</f>
        <v>96</v>
      </c>
      <c r="I32" s="43">
        <f>STDEV(G32:G36)</f>
        <v>4.1833001326703778</v>
      </c>
      <c r="J32" s="44">
        <f>SUM(100*H32/90)</f>
        <v>106.66666666666667</v>
      </c>
      <c r="K32" s="46">
        <v>0.05</v>
      </c>
      <c r="L32" s="40" t="s">
        <v>19</v>
      </c>
      <c r="M32" s="40" t="s">
        <v>19</v>
      </c>
      <c r="N32" s="48">
        <v>5</v>
      </c>
      <c r="O32" s="48">
        <v>0.04</v>
      </c>
      <c r="P32" s="48">
        <v>7.4</v>
      </c>
      <c r="Q32" s="48">
        <v>0.13</v>
      </c>
    </row>
    <row r="33" spans="1:17" x14ac:dyDescent="0.3">
      <c r="A33" s="3" t="s">
        <v>31</v>
      </c>
      <c r="B33" s="4">
        <v>42937</v>
      </c>
      <c r="C33" s="4">
        <v>42947</v>
      </c>
      <c r="D33" s="17" t="s">
        <v>96</v>
      </c>
      <c r="E33" s="15" t="s">
        <v>38</v>
      </c>
      <c r="F33" s="3" t="s">
        <v>10</v>
      </c>
      <c r="G33" s="3">
        <v>100</v>
      </c>
      <c r="H33" s="40"/>
      <c r="I33" s="43"/>
      <c r="J33" s="44"/>
      <c r="K33" s="46"/>
      <c r="L33" s="40"/>
      <c r="M33" s="40"/>
      <c r="N33" s="48"/>
      <c r="O33" s="48"/>
      <c r="P33" s="48"/>
      <c r="Q33" s="48"/>
    </row>
    <row r="34" spans="1:17" x14ac:dyDescent="0.3">
      <c r="A34" s="3" t="s">
        <v>31</v>
      </c>
      <c r="B34" s="4">
        <v>42937</v>
      </c>
      <c r="C34" s="4">
        <v>42947</v>
      </c>
      <c r="D34" s="17" t="s">
        <v>96</v>
      </c>
      <c r="E34" s="15" t="s">
        <v>38</v>
      </c>
      <c r="F34" s="3" t="s">
        <v>11</v>
      </c>
      <c r="G34" s="3">
        <v>90</v>
      </c>
      <c r="H34" s="40"/>
      <c r="I34" s="43"/>
      <c r="J34" s="44"/>
      <c r="K34" s="46"/>
      <c r="L34" s="40"/>
      <c r="M34" s="40"/>
      <c r="N34" s="48"/>
      <c r="O34" s="48"/>
      <c r="P34" s="48"/>
      <c r="Q34" s="48"/>
    </row>
    <row r="35" spans="1:17" x14ac:dyDescent="0.3">
      <c r="A35" s="3" t="s">
        <v>31</v>
      </c>
      <c r="B35" s="4">
        <v>42937</v>
      </c>
      <c r="C35" s="4">
        <v>42947</v>
      </c>
      <c r="D35" s="17" t="s">
        <v>96</v>
      </c>
      <c r="E35" s="15" t="s">
        <v>38</v>
      </c>
      <c r="F35" s="3" t="s">
        <v>12</v>
      </c>
      <c r="G35" s="3">
        <v>95</v>
      </c>
      <c r="H35" s="40"/>
      <c r="I35" s="43"/>
      <c r="J35" s="44"/>
      <c r="K35" s="46"/>
      <c r="L35" s="40"/>
      <c r="M35" s="40"/>
      <c r="N35" s="48"/>
      <c r="O35" s="48"/>
      <c r="P35" s="48"/>
      <c r="Q35" s="48"/>
    </row>
    <row r="36" spans="1:17" x14ac:dyDescent="0.3">
      <c r="A36" s="3" t="s">
        <v>31</v>
      </c>
      <c r="B36" s="4">
        <v>42937</v>
      </c>
      <c r="C36" s="4">
        <v>42947</v>
      </c>
      <c r="D36" s="17" t="s">
        <v>96</v>
      </c>
      <c r="E36" s="15" t="s">
        <v>38</v>
      </c>
      <c r="F36" s="3" t="s">
        <v>13</v>
      </c>
      <c r="G36" s="3">
        <v>100</v>
      </c>
      <c r="H36" s="40"/>
      <c r="I36" s="43"/>
      <c r="J36" s="44"/>
      <c r="K36" s="46"/>
      <c r="L36" s="40"/>
      <c r="M36" s="40"/>
      <c r="N36" s="48"/>
      <c r="O36" s="48"/>
      <c r="P36" s="48"/>
      <c r="Q36" s="48"/>
    </row>
    <row r="37" spans="1:17" x14ac:dyDescent="0.3">
      <c r="A37" s="3" t="s">
        <v>31</v>
      </c>
      <c r="B37" s="4">
        <v>42937</v>
      </c>
      <c r="C37" s="4">
        <v>42947</v>
      </c>
      <c r="D37" s="17" t="s">
        <v>97</v>
      </c>
      <c r="E37" s="15" t="s">
        <v>39</v>
      </c>
      <c r="F37" s="3" t="s">
        <v>9</v>
      </c>
      <c r="G37" s="3">
        <v>90</v>
      </c>
      <c r="H37" s="40">
        <f>AVERAGE(G37:G41)</f>
        <v>87</v>
      </c>
      <c r="I37" s="43">
        <f>STDEV(G37:G41)</f>
        <v>2.7386127875258306</v>
      </c>
      <c r="J37" s="44">
        <f>SUM(100*H37/90)</f>
        <v>96.666666666666671</v>
      </c>
      <c r="K37" s="46">
        <v>0.05</v>
      </c>
      <c r="L37" s="40" t="s">
        <v>19</v>
      </c>
      <c r="M37" s="40" t="s">
        <v>19</v>
      </c>
      <c r="N37" s="48">
        <v>2.4</v>
      </c>
      <c r="O37" s="48">
        <v>0.02</v>
      </c>
      <c r="P37" s="47">
        <v>3.8</v>
      </c>
      <c r="Q37" s="47">
        <v>0.08</v>
      </c>
    </row>
    <row r="38" spans="1:17" x14ac:dyDescent="0.3">
      <c r="A38" s="3" t="s">
        <v>31</v>
      </c>
      <c r="B38" s="4">
        <v>42937</v>
      </c>
      <c r="C38" s="4">
        <v>42947</v>
      </c>
      <c r="D38" s="17" t="s">
        <v>97</v>
      </c>
      <c r="E38" s="15" t="s">
        <v>39</v>
      </c>
      <c r="F38" s="3" t="s">
        <v>10</v>
      </c>
      <c r="G38" s="3">
        <v>85</v>
      </c>
      <c r="H38" s="40"/>
      <c r="I38" s="43"/>
      <c r="J38" s="44"/>
      <c r="K38" s="46"/>
      <c r="L38" s="40"/>
      <c r="M38" s="40"/>
      <c r="N38" s="48"/>
      <c r="O38" s="48"/>
      <c r="P38" s="47"/>
      <c r="Q38" s="47"/>
    </row>
    <row r="39" spans="1:17" x14ac:dyDescent="0.3">
      <c r="A39" s="3" t="s">
        <v>31</v>
      </c>
      <c r="B39" s="4">
        <v>42937</v>
      </c>
      <c r="C39" s="4">
        <v>42947</v>
      </c>
      <c r="D39" s="17" t="s">
        <v>97</v>
      </c>
      <c r="E39" s="15" t="s">
        <v>39</v>
      </c>
      <c r="F39" s="3" t="s">
        <v>11</v>
      </c>
      <c r="G39" s="3">
        <v>85</v>
      </c>
      <c r="H39" s="40"/>
      <c r="I39" s="43"/>
      <c r="J39" s="44"/>
      <c r="K39" s="46"/>
      <c r="L39" s="40"/>
      <c r="M39" s="40"/>
      <c r="N39" s="48"/>
      <c r="O39" s="48"/>
      <c r="P39" s="47"/>
      <c r="Q39" s="47"/>
    </row>
    <row r="40" spans="1:17" x14ac:dyDescent="0.3">
      <c r="A40" s="3" t="s">
        <v>31</v>
      </c>
      <c r="B40" s="4">
        <v>42937</v>
      </c>
      <c r="C40" s="4">
        <v>42947</v>
      </c>
      <c r="D40" s="17" t="s">
        <v>97</v>
      </c>
      <c r="E40" s="15" t="s">
        <v>39</v>
      </c>
      <c r="F40" s="3" t="s">
        <v>12</v>
      </c>
      <c r="G40" s="3">
        <v>85</v>
      </c>
      <c r="H40" s="40"/>
      <c r="I40" s="43"/>
      <c r="J40" s="44"/>
      <c r="K40" s="46"/>
      <c r="L40" s="40"/>
      <c r="M40" s="40"/>
      <c r="N40" s="48"/>
      <c r="O40" s="48"/>
      <c r="P40" s="47"/>
      <c r="Q40" s="47"/>
    </row>
    <row r="41" spans="1:17" x14ac:dyDescent="0.3">
      <c r="A41" s="3" t="s">
        <v>31</v>
      </c>
      <c r="B41" s="4">
        <v>42937</v>
      </c>
      <c r="C41" s="4">
        <v>42947</v>
      </c>
      <c r="D41" s="17" t="s">
        <v>97</v>
      </c>
      <c r="E41" s="15" t="s">
        <v>39</v>
      </c>
      <c r="F41" s="3" t="s">
        <v>13</v>
      </c>
      <c r="G41" s="3">
        <v>90</v>
      </c>
      <c r="H41" s="40"/>
      <c r="I41" s="43"/>
      <c r="J41" s="44"/>
      <c r="K41" s="46"/>
      <c r="L41" s="40"/>
      <c r="M41" s="40"/>
      <c r="N41" s="48"/>
      <c r="O41" s="48"/>
      <c r="P41" s="47"/>
      <c r="Q41" s="47"/>
    </row>
    <row r="42" spans="1:17" x14ac:dyDescent="0.3">
      <c r="A42" s="3" t="s">
        <v>31</v>
      </c>
      <c r="B42" s="4">
        <v>42937</v>
      </c>
      <c r="C42" s="4">
        <v>42947</v>
      </c>
      <c r="D42" s="17" t="s">
        <v>98</v>
      </c>
      <c r="E42" s="15" t="s">
        <v>40</v>
      </c>
      <c r="F42" s="3" t="s">
        <v>9</v>
      </c>
      <c r="G42" s="3">
        <v>100</v>
      </c>
      <c r="H42" s="40">
        <f>AVERAGE(G42:G46)</f>
        <v>93</v>
      </c>
      <c r="I42" s="43">
        <f>STDEV(G42:G46)</f>
        <v>5.7008771254956896</v>
      </c>
      <c r="J42" s="44">
        <f>SUM(100*H42/90)</f>
        <v>103.33333333333333</v>
      </c>
      <c r="K42" s="46">
        <v>0.05</v>
      </c>
      <c r="L42" s="40" t="s">
        <v>19</v>
      </c>
      <c r="M42" s="40" t="s">
        <v>19</v>
      </c>
      <c r="N42" s="48">
        <v>3.2</v>
      </c>
      <c r="O42" s="48">
        <v>0.03</v>
      </c>
      <c r="P42" s="47">
        <v>4.5999999999999996</v>
      </c>
      <c r="Q42" s="47">
        <v>0.08</v>
      </c>
    </row>
    <row r="43" spans="1:17" x14ac:dyDescent="0.3">
      <c r="A43" s="3" t="s">
        <v>31</v>
      </c>
      <c r="B43" s="4">
        <v>42937</v>
      </c>
      <c r="C43" s="4">
        <v>42947</v>
      </c>
      <c r="D43" s="17" t="s">
        <v>98</v>
      </c>
      <c r="E43" s="15" t="s">
        <v>40</v>
      </c>
      <c r="F43" s="3" t="s">
        <v>10</v>
      </c>
      <c r="G43" s="3">
        <v>95</v>
      </c>
      <c r="H43" s="40"/>
      <c r="I43" s="43"/>
      <c r="J43" s="44"/>
      <c r="K43" s="46"/>
      <c r="L43" s="40"/>
      <c r="M43" s="40"/>
      <c r="N43" s="48"/>
      <c r="O43" s="48"/>
      <c r="P43" s="47"/>
      <c r="Q43" s="47"/>
    </row>
    <row r="44" spans="1:17" x14ac:dyDescent="0.3">
      <c r="A44" s="3" t="s">
        <v>31</v>
      </c>
      <c r="B44" s="4">
        <v>42937</v>
      </c>
      <c r="C44" s="4">
        <v>42947</v>
      </c>
      <c r="D44" s="17" t="s">
        <v>98</v>
      </c>
      <c r="E44" s="15" t="s">
        <v>40</v>
      </c>
      <c r="F44" s="3" t="s">
        <v>11</v>
      </c>
      <c r="G44" s="3">
        <v>85</v>
      </c>
      <c r="H44" s="40"/>
      <c r="I44" s="43"/>
      <c r="J44" s="44"/>
      <c r="K44" s="46"/>
      <c r="L44" s="40"/>
      <c r="M44" s="40"/>
      <c r="N44" s="48"/>
      <c r="O44" s="48"/>
      <c r="P44" s="47"/>
      <c r="Q44" s="47"/>
    </row>
    <row r="45" spans="1:17" x14ac:dyDescent="0.3">
      <c r="A45" s="3" t="s">
        <v>31</v>
      </c>
      <c r="B45" s="4">
        <v>42937</v>
      </c>
      <c r="C45" s="4">
        <v>42947</v>
      </c>
      <c r="D45" s="17" t="s">
        <v>98</v>
      </c>
      <c r="E45" s="15" t="s">
        <v>40</v>
      </c>
      <c r="F45" s="3" t="s">
        <v>12</v>
      </c>
      <c r="G45" s="3">
        <v>90</v>
      </c>
      <c r="H45" s="40"/>
      <c r="I45" s="43"/>
      <c r="J45" s="44"/>
      <c r="K45" s="46"/>
      <c r="L45" s="40"/>
      <c r="M45" s="40"/>
      <c r="N45" s="48"/>
      <c r="O45" s="48"/>
      <c r="P45" s="47"/>
      <c r="Q45" s="47"/>
    </row>
    <row r="46" spans="1:17" x14ac:dyDescent="0.3">
      <c r="A46" s="3" t="s">
        <v>31</v>
      </c>
      <c r="B46" s="4">
        <v>42937</v>
      </c>
      <c r="C46" s="4">
        <v>42947</v>
      </c>
      <c r="D46" s="17" t="s">
        <v>98</v>
      </c>
      <c r="E46" s="15" t="s">
        <v>40</v>
      </c>
      <c r="F46" s="3" t="s">
        <v>13</v>
      </c>
      <c r="G46" s="3">
        <v>95</v>
      </c>
      <c r="H46" s="40"/>
      <c r="I46" s="43"/>
      <c r="J46" s="44"/>
      <c r="K46" s="46"/>
      <c r="L46" s="40"/>
      <c r="M46" s="40"/>
      <c r="N46" s="48"/>
      <c r="O46" s="48"/>
      <c r="P46" s="47"/>
      <c r="Q46" s="47"/>
    </row>
    <row r="47" spans="1:17" x14ac:dyDescent="0.3">
      <c r="A47" s="3"/>
      <c r="B47" s="4"/>
      <c r="C47" s="4"/>
      <c r="D47" s="3"/>
      <c r="E47" s="3"/>
      <c r="F47" s="3"/>
      <c r="G47" s="3"/>
      <c r="H47" s="40"/>
      <c r="I47" s="40"/>
      <c r="J47" s="40"/>
      <c r="K47" s="46"/>
      <c r="L47" s="40"/>
      <c r="M47" s="40"/>
      <c r="N47" s="40"/>
      <c r="O47" s="40"/>
      <c r="P47" s="49"/>
      <c r="Q47" s="49"/>
    </row>
    <row r="48" spans="1:17" x14ac:dyDescent="0.3">
      <c r="A48" s="3"/>
      <c r="B48" s="4"/>
      <c r="C48" s="4"/>
      <c r="D48" s="3"/>
      <c r="E48" s="3"/>
      <c r="F48" s="3"/>
      <c r="G48" s="3"/>
      <c r="H48" s="40"/>
      <c r="I48" s="40"/>
      <c r="J48" s="40"/>
      <c r="K48" s="46"/>
      <c r="L48" s="40"/>
      <c r="M48" s="40"/>
      <c r="N48" s="40"/>
      <c r="O48" s="40"/>
      <c r="P48" s="49"/>
      <c r="Q48" s="49"/>
    </row>
    <row r="49" spans="1:17" x14ac:dyDescent="0.3">
      <c r="A49" s="3"/>
      <c r="B49" s="4"/>
      <c r="C49" s="4"/>
      <c r="D49" s="3"/>
      <c r="E49" s="3"/>
      <c r="F49" s="3"/>
      <c r="G49" s="3"/>
      <c r="H49" s="40"/>
      <c r="I49" s="40"/>
      <c r="J49" s="40"/>
      <c r="K49" s="46"/>
      <c r="L49" s="40"/>
      <c r="M49" s="40"/>
      <c r="N49" s="40"/>
      <c r="O49" s="40"/>
      <c r="P49" s="49"/>
      <c r="Q49" s="49"/>
    </row>
    <row r="50" spans="1:17" x14ac:dyDescent="0.3">
      <c r="A50" s="3"/>
      <c r="B50" s="4"/>
      <c r="C50" s="4"/>
      <c r="D50" s="3"/>
      <c r="E50" s="3"/>
      <c r="F50" s="3"/>
      <c r="G50" s="3"/>
      <c r="H50" s="40"/>
      <c r="I50" s="40"/>
      <c r="J50" s="40"/>
      <c r="K50" s="46"/>
      <c r="L50" s="40"/>
      <c r="M50" s="40"/>
      <c r="N50" s="40"/>
      <c r="O50" s="40"/>
      <c r="P50" s="49"/>
      <c r="Q50" s="49"/>
    </row>
    <row r="51" spans="1:17" x14ac:dyDescent="0.3">
      <c r="A51" s="3"/>
      <c r="B51" s="4"/>
      <c r="C51" s="4"/>
      <c r="D51" s="3"/>
      <c r="E51" s="3"/>
      <c r="F51" s="3"/>
      <c r="G51" s="3"/>
      <c r="H51" s="40"/>
      <c r="I51" s="40"/>
      <c r="J51" s="40"/>
      <c r="K51" s="46"/>
      <c r="L51" s="40"/>
      <c r="M51" s="40"/>
      <c r="N51" s="40"/>
      <c r="O51" s="40"/>
      <c r="P51" s="49"/>
      <c r="Q51" s="49"/>
    </row>
  </sheetData>
  <mergeCells count="100">
    <mergeCell ref="Q2:Q6"/>
    <mergeCell ref="Q7:Q11"/>
    <mergeCell ref="Q12:Q16"/>
    <mergeCell ref="Q17:Q21"/>
    <mergeCell ref="Q22:Q26"/>
    <mergeCell ref="Q27:Q31"/>
    <mergeCell ref="O32:O36"/>
    <mergeCell ref="O37:O41"/>
    <mergeCell ref="O42:O46"/>
    <mergeCell ref="O47:O51"/>
    <mergeCell ref="Q32:Q36"/>
    <mergeCell ref="Q37:Q41"/>
    <mergeCell ref="Q42:Q46"/>
    <mergeCell ref="Q47:Q51"/>
    <mergeCell ref="N2:N6"/>
    <mergeCell ref="N7:N11"/>
    <mergeCell ref="N12:N16"/>
    <mergeCell ref="N17:N21"/>
    <mergeCell ref="N22:N26"/>
    <mergeCell ref="N27:N31"/>
    <mergeCell ref="P32:P36"/>
    <mergeCell ref="P37:P41"/>
    <mergeCell ref="P42:P46"/>
    <mergeCell ref="P47:P51"/>
    <mergeCell ref="O27:O31"/>
    <mergeCell ref="N32:N36"/>
    <mergeCell ref="N37:N41"/>
    <mergeCell ref="N42:N46"/>
    <mergeCell ref="N47:N51"/>
    <mergeCell ref="O2:O6"/>
    <mergeCell ref="O7:O11"/>
    <mergeCell ref="O12:O16"/>
    <mergeCell ref="O17:O21"/>
    <mergeCell ref="O22:O26"/>
    <mergeCell ref="M32:M36"/>
    <mergeCell ref="M37:M41"/>
    <mergeCell ref="M42:M46"/>
    <mergeCell ref="M47:M51"/>
    <mergeCell ref="P2:P6"/>
    <mergeCell ref="P7:P11"/>
    <mergeCell ref="P12:P16"/>
    <mergeCell ref="P17:P21"/>
    <mergeCell ref="P22:P26"/>
    <mergeCell ref="P27:P31"/>
    <mergeCell ref="M2:M6"/>
    <mergeCell ref="M7:M11"/>
    <mergeCell ref="M12:M16"/>
    <mergeCell ref="M17:M21"/>
    <mergeCell ref="M22:M26"/>
    <mergeCell ref="M27:M31"/>
    <mergeCell ref="L47:L51"/>
    <mergeCell ref="J27:J31"/>
    <mergeCell ref="J32:J36"/>
    <mergeCell ref="J37:J41"/>
    <mergeCell ref="J42:J46"/>
    <mergeCell ref="J47:J51"/>
    <mergeCell ref="L27:L31"/>
    <mergeCell ref="L32:L36"/>
    <mergeCell ref="L37:L41"/>
    <mergeCell ref="L42:L46"/>
    <mergeCell ref="K37:K41"/>
    <mergeCell ref="K42:K46"/>
    <mergeCell ref="K47:K51"/>
    <mergeCell ref="L2:L6"/>
    <mergeCell ref="L7:L11"/>
    <mergeCell ref="L12:L16"/>
    <mergeCell ref="L17:L21"/>
    <mergeCell ref="I32:I36"/>
    <mergeCell ref="L22:L26"/>
    <mergeCell ref="K2:K6"/>
    <mergeCell ref="K7:K11"/>
    <mergeCell ref="K12:K16"/>
    <mergeCell ref="K17:K21"/>
    <mergeCell ref="K22:K26"/>
    <mergeCell ref="K27:K31"/>
    <mergeCell ref="K32:K36"/>
    <mergeCell ref="I37:I41"/>
    <mergeCell ref="I42:I46"/>
    <mergeCell ref="I47:I51"/>
    <mergeCell ref="J2:J6"/>
    <mergeCell ref="J7:J11"/>
    <mergeCell ref="J12:J16"/>
    <mergeCell ref="J17:J21"/>
    <mergeCell ref="J22:J26"/>
    <mergeCell ref="I7:I11"/>
    <mergeCell ref="I12:I16"/>
    <mergeCell ref="I17:I21"/>
    <mergeCell ref="I22:I26"/>
    <mergeCell ref="I27:I31"/>
    <mergeCell ref="H27:H31"/>
    <mergeCell ref="H32:H36"/>
    <mergeCell ref="H37:H41"/>
    <mergeCell ref="H42:H46"/>
    <mergeCell ref="H47:H51"/>
    <mergeCell ref="H22:H26"/>
    <mergeCell ref="H2:H6"/>
    <mergeCell ref="I2:I6"/>
    <mergeCell ref="H7:H11"/>
    <mergeCell ref="H12:H16"/>
    <mergeCell ref="H17:H21"/>
  </mergeCells>
  <pageMargins left="0.7" right="0.7" top="0.75" bottom="0.75" header="0.3" footer="0.3"/>
  <pageSetup scale="43" orientation="landscape" r:id="rId1"/>
  <headerFooter>
    <oddHeader>&amp;L&amp;"-,Bold"EA Engineering, Science, and Technology, Inc., PBC&amp;R&amp;"-,Bold"VADEQ Toxicity Testing Results 2017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view="pageLayout" zoomScaleNormal="90"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9.44140625" bestFit="1" customWidth="1"/>
    <col min="4" max="4" width="11.109375" customWidth="1"/>
    <col min="5" max="5" width="10.109375" bestFit="1" customWidth="1"/>
    <col min="6" max="6" width="8.33203125" bestFit="1" customWidth="1"/>
    <col min="7" max="7" width="13.88671875" bestFit="1" customWidth="1"/>
    <col min="8" max="8" width="10" customWidth="1"/>
    <col min="9" max="9" width="9.109375" customWidth="1"/>
    <col min="10" max="10" width="10" customWidth="1"/>
    <col min="11" max="11" width="9.88671875" bestFit="1" customWidth="1"/>
    <col min="12" max="12" width="14.109375" bestFit="1" customWidth="1"/>
    <col min="13" max="13" width="11.33203125" bestFit="1" customWidth="1"/>
    <col min="14" max="14" width="13.88671875" customWidth="1"/>
    <col min="15" max="15" width="14.6640625" bestFit="1" customWidth="1"/>
    <col min="16" max="16" width="15.109375" customWidth="1"/>
    <col min="17" max="17" width="14.88671875" bestFit="1" customWidth="1"/>
  </cols>
  <sheetData>
    <row r="1" spans="1:17" s="1" customFormat="1" ht="46.5" customHeight="1" x14ac:dyDescent="0.3">
      <c r="A1" s="11" t="s">
        <v>2</v>
      </c>
      <c r="B1" s="11" t="s">
        <v>3</v>
      </c>
      <c r="C1" s="11" t="s">
        <v>4</v>
      </c>
      <c r="D1" s="11" t="s">
        <v>0</v>
      </c>
      <c r="E1" s="11" t="s">
        <v>1</v>
      </c>
      <c r="F1" s="11" t="s">
        <v>5</v>
      </c>
      <c r="G1" s="11" t="s">
        <v>7</v>
      </c>
      <c r="H1" s="11" t="s">
        <v>24</v>
      </c>
      <c r="I1" s="11" t="s">
        <v>6</v>
      </c>
      <c r="J1" s="11" t="s">
        <v>8</v>
      </c>
      <c r="K1" s="11" t="s">
        <v>15</v>
      </c>
      <c r="L1" s="11" t="s">
        <v>16</v>
      </c>
      <c r="M1" s="11" t="s">
        <v>25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s="36" customFormat="1" x14ac:dyDescent="0.3">
      <c r="A2" s="35" t="s">
        <v>82</v>
      </c>
      <c r="B2" s="34">
        <v>42951</v>
      </c>
      <c r="C2" s="34">
        <v>42961</v>
      </c>
      <c r="D2" s="35" t="s">
        <v>14</v>
      </c>
      <c r="E2" s="35" t="s">
        <v>32</v>
      </c>
      <c r="F2" s="35" t="s">
        <v>9</v>
      </c>
      <c r="G2" s="35">
        <v>100</v>
      </c>
      <c r="H2" s="55">
        <f>AVERAGE(G2:G9)</f>
        <v>95</v>
      </c>
      <c r="I2" s="42">
        <f>STDEV(G2:G9)</f>
        <v>5.3452248382484875</v>
      </c>
      <c r="J2" s="41">
        <v>100</v>
      </c>
      <c r="K2" s="41" t="s">
        <v>17</v>
      </c>
      <c r="L2" s="41" t="s">
        <v>17</v>
      </c>
      <c r="M2" s="41" t="s">
        <v>17</v>
      </c>
      <c r="N2" s="41" t="s">
        <v>17</v>
      </c>
      <c r="O2" s="41" t="s">
        <v>17</v>
      </c>
      <c r="P2" s="41">
        <v>9.8000000000000007</v>
      </c>
      <c r="Q2" s="41">
        <v>0.35</v>
      </c>
    </row>
    <row r="3" spans="1:17" s="36" customFormat="1" x14ac:dyDescent="0.3">
      <c r="A3" s="35" t="s">
        <v>82</v>
      </c>
      <c r="B3" s="34">
        <v>42951</v>
      </c>
      <c r="C3" s="34">
        <v>42961</v>
      </c>
      <c r="D3" s="35" t="s">
        <v>14</v>
      </c>
      <c r="E3" s="35" t="s">
        <v>32</v>
      </c>
      <c r="F3" s="35" t="s">
        <v>10</v>
      </c>
      <c r="G3" s="35">
        <v>100</v>
      </c>
      <c r="H3" s="55"/>
      <c r="I3" s="42"/>
      <c r="J3" s="41"/>
      <c r="K3" s="41"/>
      <c r="L3" s="41"/>
      <c r="M3" s="41"/>
      <c r="N3" s="41"/>
      <c r="O3" s="41"/>
      <c r="P3" s="41"/>
      <c r="Q3" s="41"/>
    </row>
    <row r="4" spans="1:17" s="36" customFormat="1" x14ac:dyDescent="0.3">
      <c r="A4" s="35" t="s">
        <v>82</v>
      </c>
      <c r="B4" s="34">
        <v>42951</v>
      </c>
      <c r="C4" s="34">
        <v>42961</v>
      </c>
      <c r="D4" s="35" t="s">
        <v>14</v>
      </c>
      <c r="E4" s="35" t="s">
        <v>32</v>
      </c>
      <c r="F4" s="35" t="s">
        <v>11</v>
      </c>
      <c r="G4" s="35">
        <v>90</v>
      </c>
      <c r="H4" s="55"/>
      <c r="I4" s="42"/>
      <c r="J4" s="41"/>
      <c r="K4" s="41"/>
      <c r="L4" s="41"/>
      <c r="M4" s="41"/>
      <c r="N4" s="41"/>
      <c r="O4" s="41"/>
      <c r="P4" s="41"/>
      <c r="Q4" s="41"/>
    </row>
    <row r="5" spans="1:17" s="36" customFormat="1" x14ac:dyDescent="0.3">
      <c r="A5" s="35" t="s">
        <v>82</v>
      </c>
      <c r="B5" s="34">
        <v>42951</v>
      </c>
      <c r="C5" s="34">
        <v>42961</v>
      </c>
      <c r="D5" s="35" t="s">
        <v>14</v>
      </c>
      <c r="E5" s="35" t="s">
        <v>32</v>
      </c>
      <c r="F5" s="35" t="s">
        <v>12</v>
      </c>
      <c r="G5" s="35">
        <v>100</v>
      </c>
      <c r="H5" s="55"/>
      <c r="I5" s="42"/>
      <c r="J5" s="41"/>
      <c r="K5" s="41"/>
      <c r="L5" s="41"/>
      <c r="M5" s="41"/>
      <c r="N5" s="41"/>
      <c r="O5" s="41"/>
      <c r="P5" s="41"/>
      <c r="Q5" s="41"/>
    </row>
    <row r="6" spans="1:17" s="36" customFormat="1" x14ac:dyDescent="0.3">
      <c r="A6" s="35" t="s">
        <v>82</v>
      </c>
      <c r="B6" s="34">
        <v>42951</v>
      </c>
      <c r="C6" s="34">
        <v>42961</v>
      </c>
      <c r="D6" s="35" t="s">
        <v>14</v>
      </c>
      <c r="E6" s="35" t="s">
        <v>32</v>
      </c>
      <c r="F6" s="35" t="s">
        <v>13</v>
      </c>
      <c r="G6" s="35">
        <v>100</v>
      </c>
      <c r="H6" s="55"/>
      <c r="I6" s="42"/>
      <c r="J6" s="41"/>
      <c r="K6" s="41"/>
      <c r="L6" s="41"/>
      <c r="M6" s="41"/>
      <c r="N6" s="41"/>
      <c r="O6" s="41"/>
      <c r="P6" s="41"/>
      <c r="Q6" s="41"/>
    </row>
    <row r="7" spans="1:17" s="36" customFormat="1" x14ac:dyDescent="0.3">
      <c r="A7" s="35" t="s">
        <v>82</v>
      </c>
      <c r="B7" s="34">
        <v>42951</v>
      </c>
      <c r="C7" s="34">
        <v>42961</v>
      </c>
      <c r="D7" s="35" t="s">
        <v>14</v>
      </c>
      <c r="E7" s="35" t="s">
        <v>32</v>
      </c>
      <c r="F7" s="35" t="s">
        <v>28</v>
      </c>
      <c r="G7" s="35">
        <v>90</v>
      </c>
      <c r="H7" s="55"/>
      <c r="I7" s="42"/>
      <c r="J7" s="41"/>
      <c r="K7" s="41"/>
      <c r="L7" s="41"/>
      <c r="M7" s="41"/>
      <c r="N7" s="41"/>
      <c r="O7" s="41"/>
      <c r="P7" s="41"/>
      <c r="Q7" s="41"/>
    </row>
    <row r="8" spans="1:17" s="36" customFormat="1" x14ac:dyDescent="0.3">
      <c r="A8" s="35" t="s">
        <v>82</v>
      </c>
      <c r="B8" s="34">
        <v>42951</v>
      </c>
      <c r="C8" s="34">
        <v>42961</v>
      </c>
      <c r="D8" s="35" t="s">
        <v>14</v>
      </c>
      <c r="E8" s="35" t="s">
        <v>32</v>
      </c>
      <c r="F8" s="35" t="s">
        <v>29</v>
      </c>
      <c r="G8" s="35">
        <v>90</v>
      </c>
      <c r="H8" s="55"/>
      <c r="I8" s="42"/>
      <c r="J8" s="41"/>
      <c r="K8" s="41"/>
      <c r="L8" s="41"/>
      <c r="M8" s="41"/>
      <c r="N8" s="41"/>
      <c r="O8" s="41"/>
      <c r="P8" s="41"/>
      <c r="Q8" s="41"/>
    </row>
    <row r="9" spans="1:17" s="36" customFormat="1" x14ac:dyDescent="0.3">
      <c r="A9" s="35" t="s">
        <v>82</v>
      </c>
      <c r="B9" s="34">
        <v>42951</v>
      </c>
      <c r="C9" s="34">
        <v>42961</v>
      </c>
      <c r="D9" s="35" t="s">
        <v>14</v>
      </c>
      <c r="E9" s="35" t="s">
        <v>32</v>
      </c>
      <c r="F9" s="35" t="s">
        <v>30</v>
      </c>
      <c r="G9" s="35">
        <v>90</v>
      </c>
      <c r="H9" s="55"/>
      <c r="I9" s="42"/>
      <c r="J9" s="41"/>
      <c r="K9" s="41"/>
      <c r="L9" s="41"/>
      <c r="M9" s="41"/>
      <c r="N9" s="41"/>
      <c r="O9" s="41"/>
      <c r="P9" s="41"/>
      <c r="Q9" s="41"/>
    </row>
    <row r="10" spans="1:17" x14ac:dyDescent="0.3">
      <c r="A10" s="10" t="s">
        <v>82</v>
      </c>
      <c r="B10" s="4">
        <v>42951</v>
      </c>
      <c r="C10" s="4">
        <v>42961</v>
      </c>
      <c r="D10" s="10" t="s">
        <v>99</v>
      </c>
      <c r="E10" s="10" t="s">
        <v>83</v>
      </c>
      <c r="F10" s="10" t="s">
        <v>9</v>
      </c>
      <c r="G10" s="10">
        <v>90</v>
      </c>
      <c r="H10" s="44">
        <f t="shared" ref="H10" si="0">AVERAGE(G10:G17)</f>
        <v>95</v>
      </c>
      <c r="I10" s="43">
        <f t="shared" ref="I10" si="1">STDEV(G10:G17)</f>
        <v>7.5592894601845444</v>
      </c>
      <c r="J10" s="44">
        <f>SUM(100*H10/95)</f>
        <v>100</v>
      </c>
      <c r="K10" s="46">
        <v>0.05</v>
      </c>
      <c r="L10" s="40" t="s">
        <v>19</v>
      </c>
      <c r="M10" s="40" t="s">
        <v>19</v>
      </c>
      <c r="N10" s="48">
        <v>6.5</v>
      </c>
      <c r="O10" s="48">
        <v>0.09</v>
      </c>
      <c r="P10" s="48">
        <v>6</v>
      </c>
      <c r="Q10" s="48">
        <v>0.17</v>
      </c>
    </row>
    <row r="11" spans="1:17" x14ac:dyDescent="0.3">
      <c r="A11" s="10" t="s">
        <v>82</v>
      </c>
      <c r="B11" s="4">
        <v>42951</v>
      </c>
      <c r="C11" s="4">
        <v>42961</v>
      </c>
      <c r="D11" s="17" t="s">
        <v>99</v>
      </c>
      <c r="E11" s="15" t="s">
        <v>83</v>
      </c>
      <c r="F11" s="10" t="s">
        <v>10</v>
      </c>
      <c r="G11" s="10">
        <v>100</v>
      </c>
      <c r="H11" s="44"/>
      <c r="I11" s="43"/>
      <c r="J11" s="44"/>
      <c r="K11" s="46"/>
      <c r="L11" s="40"/>
      <c r="M11" s="40"/>
      <c r="N11" s="48"/>
      <c r="O11" s="48"/>
      <c r="P11" s="48"/>
      <c r="Q11" s="48"/>
    </row>
    <row r="12" spans="1:17" x14ac:dyDescent="0.3">
      <c r="A12" s="10" t="s">
        <v>82</v>
      </c>
      <c r="B12" s="4">
        <v>42951</v>
      </c>
      <c r="C12" s="4">
        <v>42961</v>
      </c>
      <c r="D12" s="17" t="s">
        <v>99</v>
      </c>
      <c r="E12" s="15" t="s">
        <v>83</v>
      </c>
      <c r="F12" s="10" t="s">
        <v>11</v>
      </c>
      <c r="G12" s="10">
        <v>100</v>
      </c>
      <c r="H12" s="44"/>
      <c r="I12" s="43"/>
      <c r="J12" s="44"/>
      <c r="K12" s="46"/>
      <c r="L12" s="40"/>
      <c r="M12" s="40"/>
      <c r="N12" s="48"/>
      <c r="O12" s="48"/>
      <c r="P12" s="48"/>
      <c r="Q12" s="48"/>
    </row>
    <row r="13" spans="1:17" x14ac:dyDescent="0.3">
      <c r="A13" s="10" t="s">
        <v>82</v>
      </c>
      <c r="B13" s="4">
        <v>42951</v>
      </c>
      <c r="C13" s="4">
        <v>42961</v>
      </c>
      <c r="D13" s="17" t="s">
        <v>99</v>
      </c>
      <c r="E13" s="15" t="s">
        <v>83</v>
      </c>
      <c r="F13" s="10" t="s">
        <v>12</v>
      </c>
      <c r="G13" s="10">
        <v>100</v>
      </c>
      <c r="H13" s="44"/>
      <c r="I13" s="43"/>
      <c r="J13" s="44"/>
      <c r="K13" s="46"/>
      <c r="L13" s="40"/>
      <c r="M13" s="40"/>
      <c r="N13" s="48"/>
      <c r="O13" s="48"/>
      <c r="P13" s="48"/>
      <c r="Q13" s="48"/>
    </row>
    <row r="14" spans="1:17" x14ac:dyDescent="0.3">
      <c r="A14" s="10" t="s">
        <v>82</v>
      </c>
      <c r="B14" s="4">
        <v>42951</v>
      </c>
      <c r="C14" s="4">
        <v>42961</v>
      </c>
      <c r="D14" s="17" t="s">
        <v>99</v>
      </c>
      <c r="E14" s="15" t="s">
        <v>83</v>
      </c>
      <c r="F14" s="10" t="s">
        <v>13</v>
      </c>
      <c r="G14" s="10">
        <v>100</v>
      </c>
      <c r="H14" s="44"/>
      <c r="I14" s="43"/>
      <c r="J14" s="44"/>
      <c r="K14" s="46"/>
      <c r="L14" s="40"/>
      <c r="M14" s="40"/>
      <c r="N14" s="48"/>
      <c r="O14" s="48"/>
      <c r="P14" s="48"/>
      <c r="Q14" s="48"/>
    </row>
    <row r="15" spans="1:17" x14ac:dyDescent="0.3">
      <c r="A15" s="10" t="s">
        <v>82</v>
      </c>
      <c r="B15" s="4">
        <v>42951</v>
      </c>
      <c r="C15" s="4">
        <v>42961</v>
      </c>
      <c r="D15" s="17" t="s">
        <v>99</v>
      </c>
      <c r="E15" s="15" t="s">
        <v>83</v>
      </c>
      <c r="F15" s="10" t="s">
        <v>28</v>
      </c>
      <c r="G15" s="10">
        <v>80</v>
      </c>
      <c r="H15" s="44"/>
      <c r="I15" s="43"/>
      <c r="J15" s="44"/>
      <c r="K15" s="46"/>
      <c r="L15" s="40"/>
      <c r="M15" s="40"/>
      <c r="N15" s="48"/>
      <c r="O15" s="48"/>
      <c r="P15" s="48"/>
      <c r="Q15" s="48"/>
    </row>
    <row r="16" spans="1:17" x14ac:dyDescent="0.3">
      <c r="A16" s="10" t="s">
        <v>82</v>
      </c>
      <c r="B16" s="4">
        <v>42951</v>
      </c>
      <c r="C16" s="4">
        <v>42961</v>
      </c>
      <c r="D16" s="17" t="s">
        <v>99</v>
      </c>
      <c r="E16" s="15" t="s">
        <v>83</v>
      </c>
      <c r="F16" s="10" t="s">
        <v>29</v>
      </c>
      <c r="G16" s="10">
        <v>90</v>
      </c>
      <c r="H16" s="44"/>
      <c r="I16" s="43"/>
      <c r="J16" s="44"/>
      <c r="K16" s="46"/>
      <c r="L16" s="40"/>
      <c r="M16" s="40"/>
      <c r="N16" s="48"/>
      <c r="O16" s="48"/>
      <c r="P16" s="48"/>
      <c r="Q16" s="48"/>
    </row>
    <row r="17" spans="1:17" x14ac:dyDescent="0.3">
      <c r="A17" s="10" t="s">
        <v>82</v>
      </c>
      <c r="B17" s="4">
        <v>42951</v>
      </c>
      <c r="C17" s="4">
        <v>42961</v>
      </c>
      <c r="D17" s="17" t="s">
        <v>99</v>
      </c>
      <c r="E17" s="15" t="s">
        <v>83</v>
      </c>
      <c r="F17" s="10" t="s">
        <v>30</v>
      </c>
      <c r="G17" s="10">
        <v>100</v>
      </c>
      <c r="H17" s="44"/>
      <c r="I17" s="43"/>
      <c r="J17" s="44"/>
      <c r="K17" s="46"/>
      <c r="L17" s="40"/>
      <c r="M17" s="40"/>
      <c r="N17" s="48"/>
      <c r="O17" s="48"/>
      <c r="P17" s="48"/>
      <c r="Q17" s="48"/>
    </row>
    <row r="18" spans="1:17" x14ac:dyDescent="0.3">
      <c r="A18" s="10" t="s">
        <v>82</v>
      </c>
      <c r="B18" s="4">
        <v>42951</v>
      </c>
      <c r="C18" s="4">
        <v>42961</v>
      </c>
      <c r="D18" s="10" t="s">
        <v>139</v>
      </c>
      <c r="E18" s="18" t="s">
        <v>84</v>
      </c>
      <c r="F18" s="10" t="s">
        <v>9</v>
      </c>
      <c r="G18" s="10">
        <v>80</v>
      </c>
      <c r="H18" s="44">
        <f t="shared" ref="H18" si="2">AVERAGE(G18:G25)</f>
        <v>88.75</v>
      </c>
      <c r="I18" s="43">
        <f t="shared" ref="I18" si="3">STDEV(G18:G25)</f>
        <v>6.4086994446165573</v>
      </c>
      <c r="J18" s="44">
        <f t="shared" ref="J18" si="4">SUM(100*H18/95)</f>
        <v>93.421052631578945</v>
      </c>
      <c r="K18" s="46">
        <v>0.05</v>
      </c>
      <c r="L18" s="40" t="s">
        <v>18</v>
      </c>
      <c r="M18" s="40" t="s">
        <v>19</v>
      </c>
      <c r="N18" s="48">
        <v>10.8</v>
      </c>
      <c r="O18" s="48">
        <v>0.09</v>
      </c>
      <c r="P18" s="48">
        <v>7.9</v>
      </c>
      <c r="Q18" s="48">
        <v>0.18</v>
      </c>
    </row>
    <row r="19" spans="1:17" x14ac:dyDescent="0.3">
      <c r="A19" s="10" t="s">
        <v>82</v>
      </c>
      <c r="B19" s="4">
        <v>42951</v>
      </c>
      <c r="C19" s="4">
        <v>42961</v>
      </c>
      <c r="D19" s="17" t="s">
        <v>139</v>
      </c>
      <c r="E19" s="15" t="s">
        <v>84</v>
      </c>
      <c r="F19" s="10" t="s">
        <v>10</v>
      </c>
      <c r="G19" s="10">
        <v>90</v>
      </c>
      <c r="H19" s="44"/>
      <c r="I19" s="43"/>
      <c r="J19" s="44"/>
      <c r="K19" s="46"/>
      <c r="L19" s="40"/>
      <c r="M19" s="40"/>
      <c r="N19" s="48"/>
      <c r="O19" s="48"/>
      <c r="P19" s="48"/>
      <c r="Q19" s="48"/>
    </row>
    <row r="20" spans="1:17" x14ac:dyDescent="0.3">
      <c r="A20" s="10" t="s">
        <v>82</v>
      </c>
      <c r="B20" s="4">
        <v>42951</v>
      </c>
      <c r="C20" s="4">
        <v>42961</v>
      </c>
      <c r="D20" s="17" t="s">
        <v>139</v>
      </c>
      <c r="E20" s="15" t="s">
        <v>84</v>
      </c>
      <c r="F20" s="10" t="s">
        <v>11</v>
      </c>
      <c r="G20" s="10">
        <v>100</v>
      </c>
      <c r="H20" s="44"/>
      <c r="I20" s="43"/>
      <c r="J20" s="44"/>
      <c r="K20" s="46"/>
      <c r="L20" s="40"/>
      <c r="M20" s="40"/>
      <c r="N20" s="48"/>
      <c r="O20" s="48"/>
      <c r="P20" s="48"/>
      <c r="Q20" s="48"/>
    </row>
    <row r="21" spans="1:17" x14ac:dyDescent="0.3">
      <c r="A21" s="10" t="s">
        <v>82</v>
      </c>
      <c r="B21" s="4">
        <v>42951</v>
      </c>
      <c r="C21" s="4">
        <v>42961</v>
      </c>
      <c r="D21" s="17" t="s">
        <v>139</v>
      </c>
      <c r="E21" s="15" t="s">
        <v>84</v>
      </c>
      <c r="F21" s="10" t="s">
        <v>12</v>
      </c>
      <c r="G21" s="10">
        <v>80</v>
      </c>
      <c r="H21" s="44"/>
      <c r="I21" s="43"/>
      <c r="J21" s="44"/>
      <c r="K21" s="46"/>
      <c r="L21" s="40"/>
      <c r="M21" s="40"/>
      <c r="N21" s="48"/>
      <c r="O21" s="48"/>
      <c r="P21" s="48"/>
      <c r="Q21" s="48"/>
    </row>
    <row r="22" spans="1:17" x14ac:dyDescent="0.3">
      <c r="A22" s="10" t="s">
        <v>82</v>
      </c>
      <c r="B22" s="4">
        <v>42951</v>
      </c>
      <c r="C22" s="4">
        <v>42961</v>
      </c>
      <c r="D22" s="17" t="s">
        <v>139</v>
      </c>
      <c r="E22" s="10" t="s">
        <v>84</v>
      </c>
      <c r="F22" s="10" t="s">
        <v>13</v>
      </c>
      <c r="G22" s="10">
        <v>90</v>
      </c>
      <c r="H22" s="44"/>
      <c r="I22" s="43"/>
      <c r="J22" s="44"/>
      <c r="K22" s="46"/>
      <c r="L22" s="40"/>
      <c r="M22" s="40"/>
      <c r="N22" s="48"/>
      <c r="O22" s="48"/>
      <c r="P22" s="48"/>
      <c r="Q22" s="48"/>
    </row>
    <row r="23" spans="1:17" x14ac:dyDescent="0.3">
      <c r="A23" s="10" t="s">
        <v>82</v>
      </c>
      <c r="B23" s="4">
        <v>42951</v>
      </c>
      <c r="C23" s="4">
        <v>42961</v>
      </c>
      <c r="D23" s="17" t="s">
        <v>139</v>
      </c>
      <c r="E23" s="15" t="s">
        <v>84</v>
      </c>
      <c r="F23" s="10" t="s">
        <v>28</v>
      </c>
      <c r="G23" s="10">
        <v>90</v>
      </c>
      <c r="H23" s="44"/>
      <c r="I23" s="43"/>
      <c r="J23" s="44"/>
      <c r="K23" s="46"/>
      <c r="L23" s="40"/>
      <c r="M23" s="40"/>
      <c r="N23" s="48"/>
      <c r="O23" s="48"/>
      <c r="P23" s="48"/>
      <c r="Q23" s="48"/>
    </row>
    <row r="24" spans="1:17" x14ac:dyDescent="0.3">
      <c r="A24" s="10" t="s">
        <v>82</v>
      </c>
      <c r="B24" s="4">
        <v>42951</v>
      </c>
      <c r="C24" s="4">
        <v>42961</v>
      </c>
      <c r="D24" s="17" t="s">
        <v>139</v>
      </c>
      <c r="E24" s="15" t="s">
        <v>84</v>
      </c>
      <c r="F24" s="10" t="s">
        <v>29</v>
      </c>
      <c r="G24" s="10">
        <v>90</v>
      </c>
      <c r="H24" s="44"/>
      <c r="I24" s="43"/>
      <c r="J24" s="44"/>
      <c r="K24" s="46"/>
      <c r="L24" s="40"/>
      <c r="M24" s="40"/>
      <c r="N24" s="48"/>
      <c r="O24" s="48"/>
      <c r="P24" s="48"/>
      <c r="Q24" s="48"/>
    </row>
    <row r="25" spans="1:17" x14ac:dyDescent="0.3">
      <c r="A25" s="10" t="s">
        <v>82</v>
      </c>
      <c r="B25" s="4">
        <v>42951</v>
      </c>
      <c r="C25" s="4">
        <v>42961</v>
      </c>
      <c r="D25" s="17" t="s">
        <v>139</v>
      </c>
      <c r="E25" s="15" t="s">
        <v>84</v>
      </c>
      <c r="F25" s="10" t="s">
        <v>30</v>
      </c>
      <c r="G25" s="10">
        <v>90</v>
      </c>
      <c r="H25" s="44"/>
      <c r="I25" s="43"/>
      <c r="J25" s="44"/>
      <c r="K25" s="46"/>
      <c r="L25" s="40"/>
      <c r="M25" s="40"/>
      <c r="N25" s="48"/>
      <c r="O25" s="48"/>
      <c r="P25" s="48"/>
      <c r="Q25" s="48"/>
    </row>
    <row r="26" spans="1:17" x14ac:dyDescent="0.3">
      <c r="A26" s="10" t="s">
        <v>82</v>
      </c>
      <c r="B26" s="4">
        <v>42951</v>
      </c>
      <c r="C26" s="4">
        <v>42961</v>
      </c>
      <c r="D26" s="10" t="s">
        <v>141</v>
      </c>
      <c r="E26" s="15" t="s">
        <v>85</v>
      </c>
      <c r="F26" s="10" t="s">
        <v>9</v>
      </c>
      <c r="G26" s="10">
        <v>80</v>
      </c>
      <c r="H26" s="44">
        <f t="shared" ref="H26" si="5">AVERAGE(G26:G33)</f>
        <v>83.75</v>
      </c>
      <c r="I26" s="43">
        <f t="shared" ref="I26" si="6">STDEV(G26:G33)</f>
        <v>5.1754916950676568</v>
      </c>
      <c r="J26" s="44">
        <f t="shared" ref="J26" si="7">SUM(100*H26/95)</f>
        <v>88.15789473684211</v>
      </c>
      <c r="K26" s="46">
        <v>0.05</v>
      </c>
      <c r="L26" s="40" t="s">
        <v>18</v>
      </c>
      <c r="M26" s="40" t="s">
        <v>19</v>
      </c>
      <c r="N26" s="48">
        <v>11.7</v>
      </c>
      <c r="O26" s="48">
        <v>0.12</v>
      </c>
      <c r="P26" s="47">
        <v>11</v>
      </c>
      <c r="Q26" s="47">
        <v>0.25</v>
      </c>
    </row>
    <row r="27" spans="1:17" x14ac:dyDescent="0.3">
      <c r="A27" s="10" t="s">
        <v>82</v>
      </c>
      <c r="B27" s="4">
        <v>42951</v>
      </c>
      <c r="C27" s="4">
        <v>42961</v>
      </c>
      <c r="D27" s="17" t="s">
        <v>141</v>
      </c>
      <c r="E27" s="15" t="s">
        <v>85</v>
      </c>
      <c r="F27" s="10" t="s">
        <v>10</v>
      </c>
      <c r="G27" s="10">
        <v>80</v>
      </c>
      <c r="H27" s="44"/>
      <c r="I27" s="43"/>
      <c r="J27" s="44"/>
      <c r="K27" s="46"/>
      <c r="L27" s="40"/>
      <c r="M27" s="40"/>
      <c r="N27" s="48"/>
      <c r="O27" s="48"/>
      <c r="P27" s="47"/>
      <c r="Q27" s="47"/>
    </row>
    <row r="28" spans="1:17" x14ac:dyDescent="0.3">
      <c r="A28" s="10" t="s">
        <v>82</v>
      </c>
      <c r="B28" s="4">
        <v>42951</v>
      </c>
      <c r="C28" s="4">
        <v>42961</v>
      </c>
      <c r="D28" s="17" t="s">
        <v>141</v>
      </c>
      <c r="E28" s="15" t="s">
        <v>85</v>
      </c>
      <c r="F28" s="10" t="s">
        <v>11</v>
      </c>
      <c r="G28" s="10">
        <v>90</v>
      </c>
      <c r="H28" s="44"/>
      <c r="I28" s="43"/>
      <c r="J28" s="44"/>
      <c r="K28" s="46"/>
      <c r="L28" s="40"/>
      <c r="M28" s="40"/>
      <c r="N28" s="48"/>
      <c r="O28" s="48"/>
      <c r="P28" s="47"/>
      <c r="Q28" s="47"/>
    </row>
    <row r="29" spans="1:17" x14ac:dyDescent="0.3">
      <c r="A29" s="10" t="s">
        <v>82</v>
      </c>
      <c r="B29" s="4">
        <v>42951</v>
      </c>
      <c r="C29" s="4">
        <v>42961</v>
      </c>
      <c r="D29" s="17" t="s">
        <v>141</v>
      </c>
      <c r="E29" s="15" t="s">
        <v>85</v>
      </c>
      <c r="F29" s="10" t="s">
        <v>12</v>
      </c>
      <c r="G29" s="10">
        <v>80</v>
      </c>
      <c r="H29" s="44"/>
      <c r="I29" s="43"/>
      <c r="J29" s="44"/>
      <c r="K29" s="46"/>
      <c r="L29" s="40"/>
      <c r="M29" s="40"/>
      <c r="N29" s="48"/>
      <c r="O29" s="48"/>
      <c r="P29" s="47"/>
      <c r="Q29" s="47"/>
    </row>
    <row r="30" spans="1:17" x14ac:dyDescent="0.3">
      <c r="A30" s="10" t="s">
        <v>82</v>
      </c>
      <c r="B30" s="4">
        <v>42951</v>
      </c>
      <c r="C30" s="4">
        <v>42961</v>
      </c>
      <c r="D30" s="17" t="s">
        <v>141</v>
      </c>
      <c r="E30" s="15" t="s">
        <v>85</v>
      </c>
      <c r="F30" s="10" t="s">
        <v>13</v>
      </c>
      <c r="G30" s="10">
        <v>90</v>
      </c>
      <c r="H30" s="44"/>
      <c r="I30" s="43"/>
      <c r="J30" s="44"/>
      <c r="K30" s="46"/>
      <c r="L30" s="40"/>
      <c r="M30" s="40"/>
      <c r="N30" s="48"/>
      <c r="O30" s="48"/>
      <c r="P30" s="47"/>
      <c r="Q30" s="47"/>
    </row>
    <row r="31" spans="1:17" x14ac:dyDescent="0.3">
      <c r="A31" s="10" t="s">
        <v>82</v>
      </c>
      <c r="B31" s="4">
        <v>42951</v>
      </c>
      <c r="C31" s="4">
        <v>42961</v>
      </c>
      <c r="D31" s="17" t="s">
        <v>141</v>
      </c>
      <c r="E31" s="15" t="s">
        <v>85</v>
      </c>
      <c r="F31" s="10" t="s">
        <v>28</v>
      </c>
      <c r="G31" s="10">
        <v>90</v>
      </c>
      <c r="H31" s="44"/>
      <c r="I31" s="43"/>
      <c r="J31" s="44"/>
      <c r="K31" s="46"/>
      <c r="L31" s="40"/>
      <c r="M31" s="40"/>
      <c r="N31" s="48"/>
      <c r="O31" s="48"/>
      <c r="P31" s="47"/>
      <c r="Q31" s="47"/>
    </row>
    <row r="32" spans="1:17" x14ac:dyDescent="0.3">
      <c r="A32" s="10" t="s">
        <v>82</v>
      </c>
      <c r="B32" s="4">
        <v>42951</v>
      </c>
      <c r="C32" s="4">
        <v>42961</v>
      </c>
      <c r="D32" s="17" t="s">
        <v>141</v>
      </c>
      <c r="E32" s="15" t="s">
        <v>85</v>
      </c>
      <c r="F32" s="10" t="s">
        <v>29</v>
      </c>
      <c r="G32" s="10">
        <v>80</v>
      </c>
      <c r="H32" s="44"/>
      <c r="I32" s="43"/>
      <c r="J32" s="44"/>
      <c r="K32" s="46"/>
      <c r="L32" s="40"/>
      <c r="M32" s="40"/>
      <c r="N32" s="48"/>
      <c r="O32" s="48"/>
      <c r="P32" s="47"/>
      <c r="Q32" s="47"/>
    </row>
    <row r="33" spans="1:17" x14ac:dyDescent="0.3">
      <c r="A33" s="10" t="s">
        <v>82</v>
      </c>
      <c r="B33" s="4">
        <v>42951</v>
      </c>
      <c r="C33" s="4">
        <v>42961</v>
      </c>
      <c r="D33" s="17" t="s">
        <v>141</v>
      </c>
      <c r="E33" s="15" t="s">
        <v>85</v>
      </c>
      <c r="F33" s="10" t="s">
        <v>30</v>
      </c>
      <c r="G33" s="10">
        <v>80</v>
      </c>
      <c r="H33" s="44"/>
      <c r="I33" s="43"/>
      <c r="J33" s="44"/>
      <c r="K33" s="46"/>
      <c r="L33" s="40"/>
      <c r="M33" s="40"/>
      <c r="N33" s="48"/>
      <c r="O33" s="48"/>
      <c r="P33" s="47"/>
      <c r="Q33" s="47"/>
    </row>
    <row r="34" spans="1:17" x14ac:dyDescent="0.3">
      <c r="A34" s="10" t="s">
        <v>82</v>
      </c>
      <c r="B34" s="4">
        <v>42951</v>
      </c>
      <c r="C34" s="4">
        <v>42961</v>
      </c>
      <c r="D34" s="10" t="s">
        <v>140</v>
      </c>
      <c r="E34" s="18" t="s">
        <v>86</v>
      </c>
      <c r="F34" s="10" t="s">
        <v>9</v>
      </c>
      <c r="G34" s="10">
        <v>100</v>
      </c>
      <c r="H34" s="44">
        <f t="shared" ref="H34" si="8">AVERAGE(G34:G41)</f>
        <v>98.75</v>
      </c>
      <c r="I34" s="43">
        <f t="shared" ref="I34" si="9">STDEV(G34:G41)</f>
        <v>3.5355339059327378</v>
      </c>
      <c r="J34" s="44">
        <f t="shared" ref="J34" si="10">SUM(100*H34/95)</f>
        <v>103.94736842105263</v>
      </c>
      <c r="K34" s="46">
        <v>0.05</v>
      </c>
      <c r="L34" s="40" t="s">
        <v>19</v>
      </c>
      <c r="M34" s="40" t="s">
        <v>19</v>
      </c>
      <c r="N34" s="48">
        <v>10.6</v>
      </c>
      <c r="O34" s="48">
        <v>0.05</v>
      </c>
      <c r="P34" s="47">
        <v>6.8</v>
      </c>
      <c r="Q34" s="47">
        <v>0.19</v>
      </c>
    </row>
    <row r="35" spans="1:17" x14ac:dyDescent="0.3">
      <c r="A35" s="10" t="s">
        <v>82</v>
      </c>
      <c r="B35" s="4">
        <v>42951</v>
      </c>
      <c r="C35" s="4">
        <v>42961</v>
      </c>
      <c r="D35" s="17" t="s">
        <v>140</v>
      </c>
      <c r="E35" s="15" t="s">
        <v>86</v>
      </c>
      <c r="F35" s="10" t="s">
        <v>10</v>
      </c>
      <c r="G35" s="10">
        <v>100</v>
      </c>
      <c r="H35" s="44"/>
      <c r="I35" s="43"/>
      <c r="J35" s="44"/>
      <c r="K35" s="46"/>
      <c r="L35" s="40"/>
      <c r="M35" s="40"/>
      <c r="N35" s="48"/>
      <c r="O35" s="48"/>
      <c r="P35" s="47"/>
      <c r="Q35" s="47"/>
    </row>
    <row r="36" spans="1:17" x14ac:dyDescent="0.3">
      <c r="A36" s="10" t="s">
        <v>82</v>
      </c>
      <c r="B36" s="4">
        <v>42951</v>
      </c>
      <c r="C36" s="4">
        <v>42961</v>
      </c>
      <c r="D36" s="17" t="s">
        <v>140</v>
      </c>
      <c r="E36" s="15" t="s">
        <v>86</v>
      </c>
      <c r="F36" s="10" t="s">
        <v>11</v>
      </c>
      <c r="G36" s="10">
        <v>100</v>
      </c>
      <c r="H36" s="44"/>
      <c r="I36" s="43"/>
      <c r="J36" s="44"/>
      <c r="K36" s="46"/>
      <c r="L36" s="40"/>
      <c r="M36" s="40"/>
      <c r="N36" s="48"/>
      <c r="O36" s="48"/>
      <c r="P36" s="47"/>
      <c r="Q36" s="47"/>
    </row>
    <row r="37" spans="1:17" x14ac:dyDescent="0.3">
      <c r="A37" s="10" t="s">
        <v>82</v>
      </c>
      <c r="B37" s="4">
        <v>42951</v>
      </c>
      <c r="C37" s="4">
        <v>42961</v>
      </c>
      <c r="D37" s="17" t="s">
        <v>140</v>
      </c>
      <c r="E37" s="15" t="s">
        <v>86</v>
      </c>
      <c r="F37" s="10" t="s">
        <v>12</v>
      </c>
      <c r="G37" s="10">
        <v>100</v>
      </c>
      <c r="H37" s="44"/>
      <c r="I37" s="43"/>
      <c r="J37" s="44"/>
      <c r="K37" s="46"/>
      <c r="L37" s="40"/>
      <c r="M37" s="40"/>
      <c r="N37" s="48"/>
      <c r="O37" s="48"/>
      <c r="P37" s="47"/>
      <c r="Q37" s="47"/>
    </row>
    <row r="38" spans="1:17" x14ac:dyDescent="0.3">
      <c r="A38" s="10" t="s">
        <v>82</v>
      </c>
      <c r="B38" s="4">
        <v>42951</v>
      </c>
      <c r="C38" s="4">
        <v>42961</v>
      </c>
      <c r="D38" s="17" t="s">
        <v>140</v>
      </c>
      <c r="E38" s="15" t="s">
        <v>86</v>
      </c>
      <c r="F38" s="10" t="s">
        <v>13</v>
      </c>
      <c r="G38" s="10">
        <v>90</v>
      </c>
      <c r="H38" s="44"/>
      <c r="I38" s="43"/>
      <c r="J38" s="44"/>
      <c r="K38" s="46"/>
      <c r="L38" s="40"/>
      <c r="M38" s="40"/>
      <c r="N38" s="48"/>
      <c r="O38" s="48"/>
      <c r="P38" s="47"/>
      <c r="Q38" s="47"/>
    </row>
    <row r="39" spans="1:17" x14ac:dyDescent="0.3">
      <c r="A39" s="10" t="s">
        <v>82</v>
      </c>
      <c r="B39" s="4">
        <v>42951</v>
      </c>
      <c r="C39" s="4">
        <v>42961</v>
      </c>
      <c r="D39" s="17" t="s">
        <v>140</v>
      </c>
      <c r="E39" s="15" t="s">
        <v>86</v>
      </c>
      <c r="F39" s="10" t="s">
        <v>28</v>
      </c>
      <c r="G39" s="10">
        <v>100</v>
      </c>
      <c r="H39" s="44"/>
      <c r="I39" s="43"/>
      <c r="J39" s="44"/>
      <c r="K39" s="46"/>
      <c r="L39" s="40"/>
      <c r="M39" s="40"/>
      <c r="N39" s="48"/>
      <c r="O39" s="48"/>
      <c r="P39" s="47"/>
      <c r="Q39" s="47"/>
    </row>
    <row r="40" spans="1:17" x14ac:dyDescent="0.3">
      <c r="A40" s="10" t="s">
        <v>82</v>
      </c>
      <c r="B40" s="4">
        <v>42951</v>
      </c>
      <c r="C40" s="4">
        <v>42961</v>
      </c>
      <c r="D40" s="17" t="s">
        <v>140</v>
      </c>
      <c r="E40" s="15" t="s">
        <v>86</v>
      </c>
      <c r="F40" s="10" t="s">
        <v>29</v>
      </c>
      <c r="G40" s="10">
        <v>100</v>
      </c>
      <c r="H40" s="44"/>
      <c r="I40" s="43"/>
      <c r="J40" s="44"/>
      <c r="K40" s="46"/>
      <c r="L40" s="40"/>
      <c r="M40" s="40"/>
      <c r="N40" s="48"/>
      <c r="O40" s="48"/>
      <c r="P40" s="47"/>
      <c r="Q40" s="47"/>
    </row>
    <row r="41" spans="1:17" x14ac:dyDescent="0.3">
      <c r="A41" s="10" t="s">
        <v>82</v>
      </c>
      <c r="B41" s="4">
        <v>42951</v>
      </c>
      <c r="C41" s="4">
        <v>42961</v>
      </c>
      <c r="D41" s="17" t="s">
        <v>140</v>
      </c>
      <c r="E41" s="15" t="s">
        <v>86</v>
      </c>
      <c r="F41" s="10" t="s">
        <v>30</v>
      </c>
      <c r="G41" s="10">
        <v>100</v>
      </c>
      <c r="H41" s="44"/>
      <c r="I41" s="43"/>
      <c r="J41" s="44"/>
      <c r="K41" s="46"/>
      <c r="L41" s="40"/>
      <c r="M41" s="40"/>
      <c r="N41" s="48"/>
      <c r="O41" s="48"/>
      <c r="P41" s="47"/>
      <c r="Q41" s="47"/>
    </row>
    <row r="42" spans="1:17" x14ac:dyDescent="0.3">
      <c r="A42" s="10" t="s">
        <v>82</v>
      </c>
      <c r="B42" s="4">
        <v>42951</v>
      </c>
      <c r="C42" s="4">
        <v>42961</v>
      </c>
      <c r="D42" s="17" t="s">
        <v>142</v>
      </c>
      <c r="E42" s="15" t="s">
        <v>87</v>
      </c>
      <c r="F42" s="10" t="s">
        <v>9</v>
      </c>
      <c r="G42" s="10">
        <v>100</v>
      </c>
      <c r="H42" s="44">
        <f t="shared" ref="H42" si="11">AVERAGE(G42:G49)</f>
        <v>93.75</v>
      </c>
      <c r="I42" s="43">
        <f t="shared" ref="I42" si="12">STDEV(G42:G49)</f>
        <v>5.1754916950676568</v>
      </c>
      <c r="J42" s="44">
        <f t="shared" ref="J42" si="13">SUM(100*H42/95)</f>
        <v>98.684210526315795</v>
      </c>
      <c r="K42" s="46">
        <v>0.05</v>
      </c>
      <c r="L42" s="40" t="s">
        <v>19</v>
      </c>
      <c r="M42" s="40" t="s">
        <v>19</v>
      </c>
      <c r="N42" s="48">
        <v>3.4</v>
      </c>
      <c r="O42" s="48">
        <v>0.03</v>
      </c>
      <c r="P42" s="48">
        <v>4.2</v>
      </c>
      <c r="Q42" s="48">
        <v>0.09</v>
      </c>
    </row>
    <row r="43" spans="1:17" x14ac:dyDescent="0.3">
      <c r="A43" s="10" t="s">
        <v>82</v>
      </c>
      <c r="B43" s="4">
        <v>42951</v>
      </c>
      <c r="C43" s="4">
        <v>42961</v>
      </c>
      <c r="D43" s="17" t="s">
        <v>142</v>
      </c>
      <c r="E43" s="15" t="s">
        <v>87</v>
      </c>
      <c r="F43" s="10" t="s">
        <v>10</v>
      </c>
      <c r="G43" s="10">
        <v>90</v>
      </c>
      <c r="H43" s="44"/>
      <c r="I43" s="43"/>
      <c r="J43" s="44"/>
      <c r="K43" s="46"/>
      <c r="L43" s="40"/>
      <c r="M43" s="40"/>
      <c r="N43" s="48"/>
      <c r="O43" s="48"/>
      <c r="P43" s="48"/>
      <c r="Q43" s="48"/>
    </row>
    <row r="44" spans="1:17" x14ac:dyDescent="0.3">
      <c r="A44" s="10" t="s">
        <v>82</v>
      </c>
      <c r="B44" s="4">
        <v>42951</v>
      </c>
      <c r="C44" s="4">
        <v>42961</v>
      </c>
      <c r="D44" s="17" t="s">
        <v>142</v>
      </c>
      <c r="E44" s="15" t="s">
        <v>87</v>
      </c>
      <c r="F44" s="10" t="s">
        <v>11</v>
      </c>
      <c r="G44" s="10">
        <v>90</v>
      </c>
      <c r="H44" s="44"/>
      <c r="I44" s="43"/>
      <c r="J44" s="44"/>
      <c r="K44" s="46"/>
      <c r="L44" s="40"/>
      <c r="M44" s="40"/>
      <c r="N44" s="48"/>
      <c r="O44" s="48"/>
      <c r="P44" s="48"/>
      <c r="Q44" s="48"/>
    </row>
    <row r="45" spans="1:17" x14ac:dyDescent="0.3">
      <c r="A45" s="10" t="s">
        <v>82</v>
      </c>
      <c r="B45" s="4">
        <v>42951</v>
      </c>
      <c r="C45" s="4">
        <v>42961</v>
      </c>
      <c r="D45" s="17" t="s">
        <v>142</v>
      </c>
      <c r="E45" s="15" t="s">
        <v>87</v>
      </c>
      <c r="F45" s="10" t="s">
        <v>12</v>
      </c>
      <c r="G45" s="10">
        <v>90</v>
      </c>
      <c r="H45" s="44"/>
      <c r="I45" s="43"/>
      <c r="J45" s="44"/>
      <c r="K45" s="46"/>
      <c r="L45" s="40"/>
      <c r="M45" s="40"/>
      <c r="N45" s="48"/>
      <c r="O45" s="48"/>
      <c r="P45" s="48"/>
      <c r="Q45" s="48"/>
    </row>
    <row r="46" spans="1:17" x14ac:dyDescent="0.3">
      <c r="A46" s="10" t="s">
        <v>82</v>
      </c>
      <c r="B46" s="4">
        <v>42951</v>
      </c>
      <c r="C46" s="4">
        <v>42961</v>
      </c>
      <c r="D46" s="17" t="s">
        <v>142</v>
      </c>
      <c r="E46" s="15" t="s">
        <v>87</v>
      </c>
      <c r="F46" s="10" t="s">
        <v>13</v>
      </c>
      <c r="G46" s="10">
        <v>100</v>
      </c>
      <c r="H46" s="44"/>
      <c r="I46" s="43"/>
      <c r="J46" s="44"/>
      <c r="K46" s="46"/>
      <c r="L46" s="40"/>
      <c r="M46" s="40"/>
      <c r="N46" s="48"/>
      <c r="O46" s="48"/>
      <c r="P46" s="48"/>
      <c r="Q46" s="48"/>
    </row>
    <row r="47" spans="1:17" x14ac:dyDescent="0.3">
      <c r="A47" s="10" t="s">
        <v>82</v>
      </c>
      <c r="B47" s="4">
        <v>42951</v>
      </c>
      <c r="C47" s="4">
        <v>42961</v>
      </c>
      <c r="D47" s="17" t="s">
        <v>142</v>
      </c>
      <c r="E47" s="15" t="s">
        <v>87</v>
      </c>
      <c r="F47" s="10" t="s">
        <v>28</v>
      </c>
      <c r="G47" s="10">
        <v>90</v>
      </c>
      <c r="H47" s="44"/>
      <c r="I47" s="43"/>
      <c r="J47" s="44"/>
      <c r="K47" s="46"/>
      <c r="L47" s="40"/>
      <c r="M47" s="40"/>
      <c r="N47" s="48"/>
      <c r="O47" s="48"/>
      <c r="P47" s="48"/>
      <c r="Q47" s="48"/>
    </row>
    <row r="48" spans="1:17" x14ac:dyDescent="0.3">
      <c r="A48" s="10" t="s">
        <v>82</v>
      </c>
      <c r="B48" s="4">
        <v>42951</v>
      </c>
      <c r="C48" s="4">
        <v>42961</v>
      </c>
      <c r="D48" s="17" t="s">
        <v>142</v>
      </c>
      <c r="E48" s="15" t="s">
        <v>87</v>
      </c>
      <c r="F48" s="10" t="s">
        <v>29</v>
      </c>
      <c r="G48" s="10">
        <v>90</v>
      </c>
      <c r="H48" s="44"/>
      <c r="I48" s="43"/>
      <c r="J48" s="44"/>
      <c r="K48" s="46"/>
      <c r="L48" s="40"/>
      <c r="M48" s="40"/>
      <c r="N48" s="48"/>
      <c r="O48" s="48"/>
      <c r="P48" s="48"/>
      <c r="Q48" s="48"/>
    </row>
    <row r="49" spans="1:17" x14ac:dyDescent="0.3">
      <c r="A49" s="10" t="s">
        <v>82</v>
      </c>
      <c r="B49" s="4">
        <v>42951</v>
      </c>
      <c r="C49" s="4">
        <v>42961</v>
      </c>
      <c r="D49" s="17" t="s">
        <v>142</v>
      </c>
      <c r="E49" s="15" t="s">
        <v>87</v>
      </c>
      <c r="F49" s="10" t="s">
        <v>30</v>
      </c>
      <c r="G49" s="10">
        <v>100</v>
      </c>
      <c r="H49" s="44"/>
      <c r="I49" s="43"/>
      <c r="J49" s="44"/>
      <c r="K49" s="46"/>
      <c r="L49" s="40"/>
      <c r="M49" s="40"/>
      <c r="N49" s="48"/>
      <c r="O49" s="48"/>
      <c r="P49" s="48"/>
      <c r="Q49" s="48"/>
    </row>
    <row r="50" spans="1:17" x14ac:dyDescent="0.3">
      <c r="A50" s="15" t="s">
        <v>82</v>
      </c>
      <c r="B50" s="4">
        <v>42951</v>
      </c>
      <c r="C50" s="4">
        <v>42961</v>
      </c>
      <c r="D50" s="15" t="s">
        <v>100</v>
      </c>
      <c r="E50" s="15" t="s">
        <v>88</v>
      </c>
      <c r="F50" s="15" t="s">
        <v>9</v>
      </c>
      <c r="G50" s="15">
        <v>100</v>
      </c>
      <c r="H50" s="44">
        <f t="shared" ref="H50" si="14">AVERAGE(G50:G57)</f>
        <v>92.5</v>
      </c>
      <c r="I50" s="43">
        <f t="shared" ref="I50" si="15">STDEV(G50:G57)</f>
        <v>8.8640526042791823</v>
      </c>
      <c r="J50" s="44">
        <f t="shared" ref="J50" si="16">SUM(100*H50/95)</f>
        <v>97.368421052631575</v>
      </c>
      <c r="K50" s="46">
        <v>0.05</v>
      </c>
      <c r="L50" s="40" t="s">
        <v>19</v>
      </c>
      <c r="M50" s="40" t="s">
        <v>19</v>
      </c>
      <c r="N50" s="48">
        <v>5.9</v>
      </c>
      <c r="O50" s="48">
        <v>0.04</v>
      </c>
      <c r="P50" s="48">
        <v>8.8000000000000007</v>
      </c>
      <c r="Q50" s="48">
        <v>0.2</v>
      </c>
    </row>
    <row r="51" spans="1:17" x14ac:dyDescent="0.3">
      <c r="A51" s="15" t="s">
        <v>82</v>
      </c>
      <c r="B51" s="4">
        <v>42951</v>
      </c>
      <c r="C51" s="4">
        <v>42961</v>
      </c>
      <c r="D51" s="17" t="s">
        <v>100</v>
      </c>
      <c r="E51" s="15" t="s">
        <v>88</v>
      </c>
      <c r="F51" s="15" t="s">
        <v>10</v>
      </c>
      <c r="G51" s="15">
        <v>100</v>
      </c>
      <c r="H51" s="44"/>
      <c r="I51" s="43"/>
      <c r="J51" s="44"/>
      <c r="K51" s="46"/>
      <c r="L51" s="40"/>
      <c r="M51" s="40"/>
      <c r="N51" s="48"/>
      <c r="O51" s="48"/>
      <c r="P51" s="48"/>
      <c r="Q51" s="48"/>
    </row>
    <row r="52" spans="1:17" x14ac:dyDescent="0.3">
      <c r="A52" s="15" t="s">
        <v>82</v>
      </c>
      <c r="B52" s="4">
        <v>42951</v>
      </c>
      <c r="C52" s="4">
        <v>42961</v>
      </c>
      <c r="D52" s="17" t="s">
        <v>100</v>
      </c>
      <c r="E52" s="15" t="s">
        <v>88</v>
      </c>
      <c r="F52" s="15" t="s">
        <v>11</v>
      </c>
      <c r="G52" s="15">
        <v>90</v>
      </c>
      <c r="H52" s="44"/>
      <c r="I52" s="43"/>
      <c r="J52" s="44"/>
      <c r="K52" s="46"/>
      <c r="L52" s="40"/>
      <c r="M52" s="40"/>
      <c r="N52" s="48"/>
      <c r="O52" s="48"/>
      <c r="P52" s="48"/>
      <c r="Q52" s="48"/>
    </row>
    <row r="53" spans="1:17" x14ac:dyDescent="0.3">
      <c r="A53" s="15" t="s">
        <v>82</v>
      </c>
      <c r="B53" s="4">
        <v>42951</v>
      </c>
      <c r="C53" s="4">
        <v>42961</v>
      </c>
      <c r="D53" s="17" t="s">
        <v>100</v>
      </c>
      <c r="E53" s="15" t="s">
        <v>88</v>
      </c>
      <c r="F53" s="15" t="s">
        <v>12</v>
      </c>
      <c r="G53" s="15">
        <v>80</v>
      </c>
      <c r="H53" s="44"/>
      <c r="I53" s="43"/>
      <c r="J53" s="44"/>
      <c r="K53" s="46"/>
      <c r="L53" s="40"/>
      <c r="M53" s="40"/>
      <c r="N53" s="48"/>
      <c r="O53" s="48"/>
      <c r="P53" s="48"/>
      <c r="Q53" s="48"/>
    </row>
    <row r="54" spans="1:17" x14ac:dyDescent="0.3">
      <c r="A54" s="15" t="s">
        <v>82</v>
      </c>
      <c r="B54" s="4">
        <v>42951</v>
      </c>
      <c r="C54" s="4">
        <v>42961</v>
      </c>
      <c r="D54" s="17" t="s">
        <v>100</v>
      </c>
      <c r="E54" s="15" t="s">
        <v>88</v>
      </c>
      <c r="F54" s="15" t="s">
        <v>13</v>
      </c>
      <c r="G54" s="15">
        <v>80</v>
      </c>
      <c r="H54" s="44"/>
      <c r="I54" s="43"/>
      <c r="J54" s="44"/>
      <c r="K54" s="46"/>
      <c r="L54" s="40"/>
      <c r="M54" s="40"/>
      <c r="N54" s="48"/>
      <c r="O54" s="48"/>
      <c r="P54" s="48"/>
      <c r="Q54" s="48"/>
    </row>
    <row r="55" spans="1:17" x14ac:dyDescent="0.3">
      <c r="A55" s="15" t="s">
        <v>82</v>
      </c>
      <c r="B55" s="4">
        <v>42951</v>
      </c>
      <c r="C55" s="4">
        <v>42961</v>
      </c>
      <c r="D55" s="17" t="s">
        <v>100</v>
      </c>
      <c r="E55" s="15" t="s">
        <v>88</v>
      </c>
      <c r="F55" s="15" t="s">
        <v>28</v>
      </c>
      <c r="G55" s="15">
        <v>100</v>
      </c>
      <c r="H55" s="44"/>
      <c r="I55" s="43"/>
      <c r="J55" s="44"/>
      <c r="K55" s="46"/>
      <c r="L55" s="40"/>
      <c r="M55" s="40"/>
      <c r="N55" s="48"/>
      <c r="O55" s="48"/>
      <c r="P55" s="48"/>
      <c r="Q55" s="48"/>
    </row>
    <row r="56" spans="1:17" x14ac:dyDescent="0.3">
      <c r="A56" s="15" t="s">
        <v>82</v>
      </c>
      <c r="B56" s="4">
        <v>42951</v>
      </c>
      <c r="C56" s="4">
        <v>42961</v>
      </c>
      <c r="D56" s="17" t="s">
        <v>100</v>
      </c>
      <c r="E56" s="15" t="s">
        <v>88</v>
      </c>
      <c r="F56" s="15" t="s">
        <v>29</v>
      </c>
      <c r="G56" s="15">
        <v>90</v>
      </c>
      <c r="H56" s="44"/>
      <c r="I56" s="43"/>
      <c r="J56" s="44"/>
      <c r="K56" s="46"/>
      <c r="L56" s="40"/>
      <c r="M56" s="40"/>
      <c r="N56" s="48"/>
      <c r="O56" s="48"/>
      <c r="P56" s="48"/>
      <c r="Q56" s="48"/>
    </row>
    <row r="57" spans="1:17" x14ac:dyDescent="0.3">
      <c r="A57" s="15" t="s">
        <v>82</v>
      </c>
      <c r="B57" s="4">
        <v>42951</v>
      </c>
      <c r="C57" s="4">
        <v>42961</v>
      </c>
      <c r="D57" s="17" t="s">
        <v>100</v>
      </c>
      <c r="E57" s="15" t="s">
        <v>88</v>
      </c>
      <c r="F57" s="15" t="s">
        <v>30</v>
      </c>
      <c r="G57" s="15">
        <v>100</v>
      </c>
      <c r="H57" s="44"/>
      <c r="I57" s="43"/>
      <c r="J57" s="44"/>
      <c r="K57" s="46"/>
      <c r="L57" s="40"/>
      <c r="M57" s="40"/>
      <c r="N57" s="48"/>
      <c r="O57" s="48"/>
      <c r="P57" s="48"/>
      <c r="Q57" s="48"/>
    </row>
    <row r="58" spans="1:17" x14ac:dyDescent="0.3">
      <c r="A58" s="10" t="s">
        <v>82</v>
      </c>
      <c r="B58" s="4">
        <v>42951</v>
      </c>
      <c r="C58" s="4">
        <v>42961</v>
      </c>
      <c r="D58" s="10" t="s">
        <v>101</v>
      </c>
      <c r="E58" s="18" t="s">
        <v>89</v>
      </c>
      <c r="F58" s="10" t="s">
        <v>9</v>
      </c>
      <c r="G58" s="10">
        <v>100</v>
      </c>
      <c r="H58" s="44">
        <f t="shared" ref="H58" si="17">AVERAGE(G58:G65)</f>
        <v>98.75</v>
      </c>
      <c r="I58" s="43">
        <f t="shared" ref="I58" si="18">STDEV(G58:G65)</f>
        <v>3.5355339059327378</v>
      </c>
      <c r="J58" s="44">
        <f t="shared" ref="J58" si="19">SUM(100*H58/95)</f>
        <v>103.94736842105263</v>
      </c>
      <c r="K58" s="46">
        <v>0.05</v>
      </c>
      <c r="L58" s="40" t="s">
        <v>19</v>
      </c>
      <c r="M58" s="40" t="s">
        <v>19</v>
      </c>
      <c r="N58" s="48">
        <v>5.8</v>
      </c>
      <c r="O58" s="48">
        <v>0.05</v>
      </c>
      <c r="P58" s="48">
        <v>7.6</v>
      </c>
      <c r="Q58" s="48">
        <v>0.21</v>
      </c>
    </row>
    <row r="59" spans="1:17" x14ac:dyDescent="0.3">
      <c r="A59" s="10" t="s">
        <v>82</v>
      </c>
      <c r="B59" s="4">
        <v>42951</v>
      </c>
      <c r="C59" s="4">
        <v>42961</v>
      </c>
      <c r="D59" s="17" t="s">
        <v>101</v>
      </c>
      <c r="E59" s="15" t="s">
        <v>89</v>
      </c>
      <c r="F59" s="10" t="s">
        <v>10</v>
      </c>
      <c r="G59" s="10">
        <v>100</v>
      </c>
      <c r="H59" s="44"/>
      <c r="I59" s="43"/>
      <c r="J59" s="44"/>
      <c r="K59" s="46"/>
      <c r="L59" s="40"/>
      <c r="M59" s="40"/>
      <c r="N59" s="48"/>
      <c r="O59" s="48"/>
      <c r="P59" s="48"/>
      <c r="Q59" s="48"/>
    </row>
    <row r="60" spans="1:17" x14ac:dyDescent="0.3">
      <c r="A60" s="10" t="s">
        <v>82</v>
      </c>
      <c r="B60" s="4">
        <v>42951</v>
      </c>
      <c r="C60" s="4">
        <v>42961</v>
      </c>
      <c r="D60" s="17" t="s">
        <v>101</v>
      </c>
      <c r="E60" s="15" t="s">
        <v>89</v>
      </c>
      <c r="F60" s="10" t="s">
        <v>11</v>
      </c>
      <c r="G60" s="10">
        <v>100</v>
      </c>
      <c r="H60" s="44"/>
      <c r="I60" s="43"/>
      <c r="J60" s="44"/>
      <c r="K60" s="46"/>
      <c r="L60" s="40"/>
      <c r="M60" s="40"/>
      <c r="N60" s="48"/>
      <c r="O60" s="48"/>
      <c r="P60" s="48"/>
      <c r="Q60" s="48"/>
    </row>
    <row r="61" spans="1:17" x14ac:dyDescent="0.3">
      <c r="A61" s="10" t="s">
        <v>82</v>
      </c>
      <c r="B61" s="4">
        <v>42951</v>
      </c>
      <c r="C61" s="4">
        <v>42961</v>
      </c>
      <c r="D61" s="17" t="s">
        <v>101</v>
      </c>
      <c r="E61" s="15" t="s">
        <v>89</v>
      </c>
      <c r="F61" s="10" t="s">
        <v>12</v>
      </c>
      <c r="G61" s="10">
        <v>90</v>
      </c>
      <c r="H61" s="44"/>
      <c r="I61" s="43"/>
      <c r="J61" s="44"/>
      <c r="K61" s="46"/>
      <c r="L61" s="40"/>
      <c r="M61" s="40"/>
      <c r="N61" s="48"/>
      <c r="O61" s="48"/>
      <c r="P61" s="48"/>
      <c r="Q61" s="48"/>
    </row>
    <row r="62" spans="1:17" x14ac:dyDescent="0.3">
      <c r="A62" s="10" t="s">
        <v>82</v>
      </c>
      <c r="B62" s="4">
        <v>42951</v>
      </c>
      <c r="C62" s="4">
        <v>42961</v>
      </c>
      <c r="D62" s="17" t="s">
        <v>101</v>
      </c>
      <c r="E62" s="15" t="s">
        <v>89</v>
      </c>
      <c r="F62" s="10" t="s">
        <v>13</v>
      </c>
      <c r="G62" s="10">
        <v>100</v>
      </c>
      <c r="H62" s="44"/>
      <c r="I62" s="43"/>
      <c r="J62" s="44"/>
      <c r="K62" s="46"/>
      <c r="L62" s="40"/>
      <c r="M62" s="40"/>
      <c r="N62" s="48"/>
      <c r="O62" s="48"/>
      <c r="P62" s="48"/>
      <c r="Q62" s="48"/>
    </row>
    <row r="63" spans="1:17" x14ac:dyDescent="0.3">
      <c r="A63" s="10" t="s">
        <v>82</v>
      </c>
      <c r="B63" s="4">
        <v>42951</v>
      </c>
      <c r="C63" s="4">
        <v>42961</v>
      </c>
      <c r="D63" s="17" t="s">
        <v>101</v>
      </c>
      <c r="E63" s="15" t="s">
        <v>89</v>
      </c>
      <c r="F63" s="10" t="s">
        <v>28</v>
      </c>
      <c r="G63" s="10">
        <v>100</v>
      </c>
      <c r="H63" s="44"/>
      <c r="I63" s="43"/>
      <c r="J63" s="44"/>
      <c r="K63" s="46"/>
      <c r="L63" s="40"/>
      <c r="M63" s="40"/>
      <c r="N63" s="48"/>
      <c r="O63" s="48"/>
      <c r="P63" s="48"/>
      <c r="Q63" s="48"/>
    </row>
    <row r="64" spans="1:17" x14ac:dyDescent="0.3">
      <c r="A64" s="10" t="s">
        <v>82</v>
      </c>
      <c r="B64" s="4">
        <v>42951</v>
      </c>
      <c r="C64" s="4">
        <v>42961</v>
      </c>
      <c r="D64" s="17" t="s">
        <v>101</v>
      </c>
      <c r="E64" s="15" t="s">
        <v>89</v>
      </c>
      <c r="F64" s="10" t="s">
        <v>29</v>
      </c>
      <c r="G64" s="10">
        <v>100</v>
      </c>
      <c r="H64" s="44"/>
      <c r="I64" s="43"/>
      <c r="J64" s="44"/>
      <c r="K64" s="46"/>
      <c r="L64" s="40"/>
      <c r="M64" s="40"/>
      <c r="N64" s="48"/>
      <c r="O64" s="48"/>
      <c r="P64" s="48"/>
      <c r="Q64" s="48"/>
    </row>
    <row r="65" spans="1:17" x14ac:dyDescent="0.3">
      <c r="A65" s="10" t="s">
        <v>82</v>
      </c>
      <c r="B65" s="4">
        <v>42951</v>
      </c>
      <c r="C65" s="4">
        <v>42961</v>
      </c>
      <c r="D65" s="17" t="s">
        <v>101</v>
      </c>
      <c r="E65" s="15" t="s">
        <v>89</v>
      </c>
      <c r="F65" s="10" t="s">
        <v>30</v>
      </c>
      <c r="G65" s="10">
        <v>100</v>
      </c>
      <c r="H65" s="44"/>
      <c r="I65" s="43"/>
      <c r="J65" s="44"/>
      <c r="K65" s="46"/>
      <c r="L65" s="40"/>
      <c r="M65" s="40"/>
      <c r="N65" s="48"/>
      <c r="O65" s="48"/>
      <c r="P65" s="48"/>
      <c r="Q65" s="48"/>
    </row>
    <row r="66" spans="1:17" x14ac:dyDescent="0.3">
      <c r="A66" s="15" t="s">
        <v>82</v>
      </c>
      <c r="B66" s="4">
        <v>42951</v>
      </c>
      <c r="C66" s="4">
        <v>42961</v>
      </c>
      <c r="D66" s="15" t="s">
        <v>102</v>
      </c>
      <c r="E66" s="15" t="s">
        <v>42</v>
      </c>
      <c r="F66" s="15" t="s">
        <v>9</v>
      </c>
      <c r="G66" s="15">
        <v>100</v>
      </c>
      <c r="H66" s="44">
        <f t="shared" ref="H66" si="20">AVERAGE(G66:G73)</f>
        <v>95</v>
      </c>
      <c r="I66" s="43">
        <f t="shared" ref="I66" si="21">STDEV(G66:G73)</f>
        <v>5.3452248382484875</v>
      </c>
      <c r="J66" s="44">
        <f t="shared" ref="J66" si="22">SUM(100*H66/95)</f>
        <v>100</v>
      </c>
      <c r="K66" s="46">
        <v>0.05</v>
      </c>
      <c r="L66" s="40" t="s">
        <v>19</v>
      </c>
      <c r="M66" s="40" t="s">
        <v>19</v>
      </c>
      <c r="N66" s="48">
        <v>4.4000000000000004</v>
      </c>
      <c r="O66" s="48">
        <v>0.03</v>
      </c>
      <c r="P66" s="48">
        <v>4.4000000000000004</v>
      </c>
      <c r="Q66" s="48">
        <v>0.15</v>
      </c>
    </row>
    <row r="67" spans="1:17" x14ac:dyDescent="0.3">
      <c r="A67" s="15" t="s">
        <v>82</v>
      </c>
      <c r="B67" s="4">
        <v>42951</v>
      </c>
      <c r="C67" s="4">
        <v>42961</v>
      </c>
      <c r="D67" s="17" t="s">
        <v>102</v>
      </c>
      <c r="E67" s="15" t="s">
        <v>42</v>
      </c>
      <c r="F67" s="15" t="s">
        <v>10</v>
      </c>
      <c r="G67" s="15">
        <v>100</v>
      </c>
      <c r="H67" s="44"/>
      <c r="I67" s="43"/>
      <c r="J67" s="44"/>
      <c r="K67" s="46"/>
      <c r="L67" s="40"/>
      <c r="M67" s="40"/>
      <c r="N67" s="48"/>
      <c r="O67" s="48"/>
      <c r="P67" s="48"/>
      <c r="Q67" s="48"/>
    </row>
    <row r="68" spans="1:17" x14ac:dyDescent="0.3">
      <c r="A68" s="15" t="s">
        <v>82</v>
      </c>
      <c r="B68" s="4">
        <v>42951</v>
      </c>
      <c r="C68" s="4">
        <v>42961</v>
      </c>
      <c r="D68" s="17" t="s">
        <v>102</v>
      </c>
      <c r="E68" s="15" t="s">
        <v>42</v>
      </c>
      <c r="F68" s="15" t="s">
        <v>11</v>
      </c>
      <c r="G68" s="15">
        <v>90</v>
      </c>
      <c r="H68" s="44"/>
      <c r="I68" s="43"/>
      <c r="J68" s="44"/>
      <c r="K68" s="46"/>
      <c r="L68" s="40"/>
      <c r="M68" s="40"/>
      <c r="N68" s="48"/>
      <c r="O68" s="48"/>
      <c r="P68" s="48"/>
      <c r="Q68" s="48"/>
    </row>
    <row r="69" spans="1:17" x14ac:dyDescent="0.3">
      <c r="A69" s="15" t="s">
        <v>82</v>
      </c>
      <c r="B69" s="4">
        <v>42951</v>
      </c>
      <c r="C69" s="4">
        <v>42961</v>
      </c>
      <c r="D69" s="17" t="s">
        <v>102</v>
      </c>
      <c r="E69" s="15" t="s">
        <v>42</v>
      </c>
      <c r="F69" s="15" t="s">
        <v>12</v>
      </c>
      <c r="G69" s="15">
        <v>100</v>
      </c>
      <c r="H69" s="44"/>
      <c r="I69" s="43"/>
      <c r="J69" s="44"/>
      <c r="K69" s="46"/>
      <c r="L69" s="40"/>
      <c r="M69" s="40"/>
      <c r="N69" s="48"/>
      <c r="O69" s="48"/>
      <c r="P69" s="48"/>
      <c r="Q69" s="48"/>
    </row>
    <row r="70" spans="1:17" x14ac:dyDescent="0.3">
      <c r="A70" s="15" t="s">
        <v>82</v>
      </c>
      <c r="B70" s="4">
        <v>42951</v>
      </c>
      <c r="C70" s="4">
        <v>42961</v>
      </c>
      <c r="D70" s="17" t="s">
        <v>102</v>
      </c>
      <c r="E70" s="15" t="s">
        <v>42</v>
      </c>
      <c r="F70" s="15" t="s">
        <v>13</v>
      </c>
      <c r="G70" s="15">
        <v>90</v>
      </c>
      <c r="H70" s="44"/>
      <c r="I70" s="43"/>
      <c r="J70" s="44"/>
      <c r="K70" s="46"/>
      <c r="L70" s="40"/>
      <c r="M70" s="40"/>
      <c r="N70" s="48"/>
      <c r="O70" s="48"/>
      <c r="P70" s="48"/>
      <c r="Q70" s="48"/>
    </row>
    <row r="71" spans="1:17" x14ac:dyDescent="0.3">
      <c r="A71" s="15" t="s">
        <v>82</v>
      </c>
      <c r="B71" s="4">
        <v>42951</v>
      </c>
      <c r="C71" s="4">
        <v>42961</v>
      </c>
      <c r="D71" s="17" t="s">
        <v>102</v>
      </c>
      <c r="E71" s="15" t="s">
        <v>42</v>
      </c>
      <c r="F71" s="15" t="s">
        <v>28</v>
      </c>
      <c r="G71" s="15">
        <v>90</v>
      </c>
      <c r="H71" s="44"/>
      <c r="I71" s="43"/>
      <c r="J71" s="44"/>
      <c r="K71" s="46"/>
      <c r="L71" s="40"/>
      <c r="M71" s="40"/>
      <c r="N71" s="48"/>
      <c r="O71" s="48"/>
      <c r="P71" s="48"/>
      <c r="Q71" s="48"/>
    </row>
    <row r="72" spans="1:17" x14ac:dyDescent="0.3">
      <c r="A72" s="15" t="s">
        <v>82</v>
      </c>
      <c r="B72" s="4">
        <v>42951</v>
      </c>
      <c r="C72" s="4">
        <v>42961</v>
      </c>
      <c r="D72" s="17" t="s">
        <v>102</v>
      </c>
      <c r="E72" s="15" t="s">
        <v>42</v>
      </c>
      <c r="F72" s="15" t="s">
        <v>29</v>
      </c>
      <c r="G72" s="15">
        <v>90</v>
      </c>
      <c r="H72" s="44"/>
      <c r="I72" s="43"/>
      <c r="J72" s="44"/>
      <c r="K72" s="46"/>
      <c r="L72" s="40"/>
      <c r="M72" s="40"/>
      <c r="N72" s="48"/>
      <c r="O72" s="48"/>
      <c r="P72" s="48"/>
      <c r="Q72" s="48"/>
    </row>
    <row r="73" spans="1:17" x14ac:dyDescent="0.3">
      <c r="A73" s="15" t="s">
        <v>82</v>
      </c>
      <c r="B73" s="4">
        <v>42951</v>
      </c>
      <c r="C73" s="4">
        <v>42961</v>
      </c>
      <c r="D73" s="17" t="s">
        <v>102</v>
      </c>
      <c r="E73" s="15" t="s">
        <v>42</v>
      </c>
      <c r="F73" s="15" t="s">
        <v>30</v>
      </c>
      <c r="G73" s="15">
        <v>100</v>
      </c>
      <c r="H73" s="44"/>
      <c r="I73" s="43"/>
      <c r="J73" s="44"/>
      <c r="K73" s="46"/>
      <c r="L73" s="40"/>
      <c r="M73" s="40"/>
      <c r="N73" s="48"/>
      <c r="O73" s="48"/>
      <c r="P73" s="48"/>
      <c r="Q73" s="48"/>
    </row>
    <row r="74" spans="1:17" x14ac:dyDescent="0.3">
      <c r="A74" s="15" t="s">
        <v>82</v>
      </c>
      <c r="B74" s="4">
        <v>42951</v>
      </c>
      <c r="C74" s="4">
        <v>42961</v>
      </c>
      <c r="D74" s="15" t="s">
        <v>113</v>
      </c>
      <c r="E74" s="15" t="s">
        <v>53</v>
      </c>
      <c r="F74" s="15" t="s">
        <v>9</v>
      </c>
      <c r="G74" s="15">
        <v>90</v>
      </c>
      <c r="H74" s="44">
        <f t="shared" ref="H74" si="23">AVERAGE(G74:G81)</f>
        <v>88.75</v>
      </c>
      <c r="I74" s="43">
        <f t="shared" ref="I74" si="24">STDEV(G74:G81)</f>
        <v>6.4086994446165573</v>
      </c>
      <c r="J74" s="44">
        <f t="shared" ref="J74" si="25">SUM(100*H74/95)</f>
        <v>93.421052631578945</v>
      </c>
      <c r="K74" s="46">
        <v>0.05</v>
      </c>
      <c r="L74" s="40" t="s">
        <v>18</v>
      </c>
      <c r="M74" s="40" t="s">
        <v>19</v>
      </c>
      <c r="N74" s="48">
        <v>8.8000000000000007</v>
      </c>
      <c r="O74" s="48">
        <v>7.0000000000000007E-2</v>
      </c>
      <c r="P74" s="48">
        <v>8.8000000000000007</v>
      </c>
      <c r="Q74" s="48">
        <v>0.2</v>
      </c>
    </row>
    <row r="75" spans="1:17" x14ac:dyDescent="0.3">
      <c r="A75" s="15" t="s">
        <v>82</v>
      </c>
      <c r="B75" s="4">
        <v>42951</v>
      </c>
      <c r="C75" s="4">
        <v>42961</v>
      </c>
      <c r="D75" s="17" t="s">
        <v>113</v>
      </c>
      <c r="E75" s="15" t="s">
        <v>53</v>
      </c>
      <c r="F75" s="15" t="s">
        <v>10</v>
      </c>
      <c r="G75" s="15">
        <v>90</v>
      </c>
      <c r="H75" s="44"/>
      <c r="I75" s="43"/>
      <c r="J75" s="44"/>
      <c r="K75" s="46"/>
      <c r="L75" s="40"/>
      <c r="M75" s="40"/>
      <c r="N75" s="48"/>
      <c r="O75" s="48"/>
      <c r="P75" s="48"/>
      <c r="Q75" s="48"/>
    </row>
    <row r="76" spans="1:17" x14ac:dyDescent="0.3">
      <c r="A76" s="15" t="s">
        <v>82</v>
      </c>
      <c r="B76" s="4">
        <v>42951</v>
      </c>
      <c r="C76" s="4">
        <v>42961</v>
      </c>
      <c r="D76" s="17" t="s">
        <v>113</v>
      </c>
      <c r="E76" s="15" t="s">
        <v>53</v>
      </c>
      <c r="F76" s="15" t="s">
        <v>11</v>
      </c>
      <c r="G76" s="15">
        <v>100</v>
      </c>
      <c r="H76" s="44"/>
      <c r="I76" s="43"/>
      <c r="J76" s="44"/>
      <c r="K76" s="46"/>
      <c r="L76" s="40"/>
      <c r="M76" s="40"/>
      <c r="N76" s="48"/>
      <c r="O76" s="48"/>
      <c r="P76" s="48"/>
      <c r="Q76" s="48"/>
    </row>
    <row r="77" spans="1:17" x14ac:dyDescent="0.3">
      <c r="A77" s="15" t="s">
        <v>82</v>
      </c>
      <c r="B77" s="4">
        <v>42951</v>
      </c>
      <c r="C77" s="4">
        <v>42961</v>
      </c>
      <c r="D77" s="17" t="s">
        <v>113</v>
      </c>
      <c r="E77" s="15" t="s">
        <v>53</v>
      </c>
      <c r="F77" s="15" t="s">
        <v>12</v>
      </c>
      <c r="G77" s="15">
        <v>90</v>
      </c>
      <c r="H77" s="44"/>
      <c r="I77" s="43"/>
      <c r="J77" s="44"/>
      <c r="K77" s="46"/>
      <c r="L77" s="40"/>
      <c r="M77" s="40"/>
      <c r="N77" s="48"/>
      <c r="O77" s="48"/>
      <c r="P77" s="48"/>
      <c r="Q77" s="48"/>
    </row>
    <row r="78" spans="1:17" x14ac:dyDescent="0.3">
      <c r="A78" s="15" t="s">
        <v>82</v>
      </c>
      <c r="B78" s="4">
        <v>42951</v>
      </c>
      <c r="C78" s="4">
        <v>42961</v>
      </c>
      <c r="D78" s="17" t="s">
        <v>113</v>
      </c>
      <c r="E78" s="15" t="s">
        <v>53</v>
      </c>
      <c r="F78" s="15" t="s">
        <v>13</v>
      </c>
      <c r="G78" s="15">
        <v>80</v>
      </c>
      <c r="H78" s="44"/>
      <c r="I78" s="43"/>
      <c r="J78" s="44"/>
      <c r="K78" s="46"/>
      <c r="L78" s="40"/>
      <c r="M78" s="40"/>
      <c r="N78" s="48"/>
      <c r="O78" s="48"/>
      <c r="P78" s="48"/>
      <c r="Q78" s="48"/>
    </row>
    <row r="79" spans="1:17" x14ac:dyDescent="0.3">
      <c r="A79" s="15" t="s">
        <v>82</v>
      </c>
      <c r="B79" s="4">
        <v>42951</v>
      </c>
      <c r="C79" s="4">
        <v>42961</v>
      </c>
      <c r="D79" s="17" t="s">
        <v>113</v>
      </c>
      <c r="E79" s="15" t="s">
        <v>53</v>
      </c>
      <c r="F79" s="15" t="s">
        <v>28</v>
      </c>
      <c r="G79" s="15">
        <v>80</v>
      </c>
      <c r="H79" s="44"/>
      <c r="I79" s="43"/>
      <c r="J79" s="44"/>
      <c r="K79" s="46"/>
      <c r="L79" s="40"/>
      <c r="M79" s="40"/>
      <c r="N79" s="48"/>
      <c r="O79" s="48"/>
      <c r="P79" s="48"/>
      <c r="Q79" s="48"/>
    </row>
    <row r="80" spans="1:17" x14ac:dyDescent="0.3">
      <c r="A80" s="15" t="s">
        <v>82</v>
      </c>
      <c r="B80" s="4">
        <v>42951</v>
      </c>
      <c r="C80" s="4">
        <v>42961</v>
      </c>
      <c r="D80" s="17" t="s">
        <v>113</v>
      </c>
      <c r="E80" s="15" t="s">
        <v>53</v>
      </c>
      <c r="F80" s="15" t="s">
        <v>29</v>
      </c>
      <c r="G80" s="15">
        <v>90</v>
      </c>
      <c r="H80" s="44"/>
      <c r="I80" s="43"/>
      <c r="J80" s="44"/>
      <c r="K80" s="46"/>
      <c r="L80" s="40"/>
      <c r="M80" s="40"/>
      <c r="N80" s="48"/>
      <c r="O80" s="48"/>
      <c r="P80" s="48"/>
      <c r="Q80" s="48"/>
    </row>
    <row r="81" spans="1:17" x14ac:dyDescent="0.3">
      <c r="A81" s="15" t="s">
        <v>82</v>
      </c>
      <c r="B81" s="4">
        <v>42951</v>
      </c>
      <c r="C81" s="4">
        <v>42961</v>
      </c>
      <c r="D81" s="17" t="s">
        <v>113</v>
      </c>
      <c r="E81" s="15" t="s">
        <v>53</v>
      </c>
      <c r="F81" s="15" t="s">
        <v>30</v>
      </c>
      <c r="G81" s="15">
        <v>90</v>
      </c>
      <c r="H81" s="44"/>
      <c r="I81" s="43"/>
      <c r="J81" s="44"/>
      <c r="K81" s="46"/>
      <c r="L81" s="40"/>
      <c r="M81" s="40"/>
      <c r="N81" s="48"/>
      <c r="O81" s="48"/>
      <c r="P81" s="48"/>
      <c r="Q81" s="48"/>
    </row>
    <row r="82" spans="1:17" x14ac:dyDescent="0.3">
      <c r="A82" s="15" t="s">
        <v>82</v>
      </c>
      <c r="B82" s="4">
        <v>42951</v>
      </c>
      <c r="C82" s="4">
        <v>42961</v>
      </c>
      <c r="D82" s="15" t="s">
        <v>116</v>
      </c>
      <c r="E82" s="15" t="s">
        <v>56</v>
      </c>
      <c r="F82" s="15" t="s">
        <v>9</v>
      </c>
      <c r="G82" s="15">
        <v>100</v>
      </c>
      <c r="H82" s="44">
        <f t="shared" ref="H82" si="26">AVERAGE(G82:G89)</f>
        <v>95</v>
      </c>
      <c r="I82" s="43">
        <f t="shared" ref="I82" si="27">STDEV(G82:G89)</f>
        <v>5.3452248382484875</v>
      </c>
      <c r="J82" s="44">
        <f t="shared" ref="J82" si="28">SUM(100*H82/95)</f>
        <v>100</v>
      </c>
      <c r="K82" s="46">
        <v>0.05</v>
      </c>
      <c r="L82" s="40" t="s">
        <v>19</v>
      </c>
      <c r="M82" s="40" t="s">
        <v>19</v>
      </c>
      <c r="N82" s="48">
        <v>15.2</v>
      </c>
      <c r="O82" s="48">
        <v>0.15</v>
      </c>
      <c r="P82" s="48">
        <v>15.2</v>
      </c>
      <c r="Q82" s="48">
        <v>0.22</v>
      </c>
    </row>
    <row r="83" spans="1:17" x14ac:dyDescent="0.3">
      <c r="A83" s="15" t="s">
        <v>82</v>
      </c>
      <c r="B83" s="4">
        <v>42951</v>
      </c>
      <c r="C83" s="4">
        <v>42961</v>
      </c>
      <c r="D83" s="17" t="s">
        <v>116</v>
      </c>
      <c r="E83" s="15" t="s">
        <v>56</v>
      </c>
      <c r="F83" s="15" t="s">
        <v>10</v>
      </c>
      <c r="G83" s="15">
        <v>100</v>
      </c>
      <c r="H83" s="44"/>
      <c r="I83" s="43"/>
      <c r="J83" s="44"/>
      <c r="K83" s="46"/>
      <c r="L83" s="40"/>
      <c r="M83" s="40"/>
      <c r="N83" s="48"/>
      <c r="O83" s="48"/>
      <c r="P83" s="48"/>
      <c r="Q83" s="48"/>
    </row>
    <row r="84" spans="1:17" x14ac:dyDescent="0.3">
      <c r="A84" s="15" t="s">
        <v>82</v>
      </c>
      <c r="B84" s="4">
        <v>42951</v>
      </c>
      <c r="C84" s="4">
        <v>42961</v>
      </c>
      <c r="D84" s="17" t="s">
        <v>116</v>
      </c>
      <c r="E84" s="15" t="s">
        <v>56</v>
      </c>
      <c r="F84" s="15" t="s">
        <v>11</v>
      </c>
      <c r="G84" s="15">
        <v>90</v>
      </c>
      <c r="H84" s="44"/>
      <c r="I84" s="43"/>
      <c r="J84" s="44"/>
      <c r="K84" s="46"/>
      <c r="L84" s="40"/>
      <c r="M84" s="40"/>
      <c r="N84" s="48"/>
      <c r="O84" s="48"/>
      <c r="P84" s="48"/>
      <c r="Q84" s="48"/>
    </row>
    <row r="85" spans="1:17" x14ac:dyDescent="0.3">
      <c r="A85" s="15" t="s">
        <v>82</v>
      </c>
      <c r="B85" s="4">
        <v>42951</v>
      </c>
      <c r="C85" s="4">
        <v>42961</v>
      </c>
      <c r="D85" s="17" t="s">
        <v>116</v>
      </c>
      <c r="E85" s="15" t="s">
        <v>56</v>
      </c>
      <c r="F85" s="15" t="s">
        <v>12</v>
      </c>
      <c r="G85" s="15">
        <v>100</v>
      </c>
      <c r="H85" s="44"/>
      <c r="I85" s="43"/>
      <c r="J85" s="44"/>
      <c r="K85" s="46"/>
      <c r="L85" s="40"/>
      <c r="M85" s="40"/>
      <c r="N85" s="48"/>
      <c r="O85" s="48"/>
      <c r="P85" s="48"/>
      <c r="Q85" s="48"/>
    </row>
    <row r="86" spans="1:17" x14ac:dyDescent="0.3">
      <c r="A86" s="15" t="s">
        <v>82</v>
      </c>
      <c r="B86" s="4">
        <v>42951</v>
      </c>
      <c r="C86" s="4">
        <v>42961</v>
      </c>
      <c r="D86" s="17" t="s">
        <v>116</v>
      </c>
      <c r="E86" s="15" t="s">
        <v>56</v>
      </c>
      <c r="F86" s="15" t="s">
        <v>13</v>
      </c>
      <c r="G86" s="15">
        <v>90</v>
      </c>
      <c r="H86" s="44"/>
      <c r="I86" s="43"/>
      <c r="J86" s="44"/>
      <c r="K86" s="46"/>
      <c r="L86" s="40"/>
      <c r="M86" s="40"/>
      <c r="N86" s="48"/>
      <c r="O86" s="48"/>
      <c r="P86" s="48"/>
      <c r="Q86" s="48"/>
    </row>
    <row r="87" spans="1:17" x14ac:dyDescent="0.3">
      <c r="A87" s="15" t="s">
        <v>82</v>
      </c>
      <c r="B87" s="4">
        <v>42951</v>
      </c>
      <c r="C87" s="4">
        <v>42961</v>
      </c>
      <c r="D87" s="17" t="s">
        <v>116</v>
      </c>
      <c r="E87" s="15" t="s">
        <v>56</v>
      </c>
      <c r="F87" s="15" t="s">
        <v>28</v>
      </c>
      <c r="G87" s="15">
        <v>100</v>
      </c>
      <c r="H87" s="44"/>
      <c r="I87" s="43"/>
      <c r="J87" s="44"/>
      <c r="K87" s="46"/>
      <c r="L87" s="40"/>
      <c r="M87" s="40"/>
      <c r="N87" s="48"/>
      <c r="O87" s="48"/>
      <c r="P87" s="48"/>
      <c r="Q87" s="48"/>
    </row>
    <row r="88" spans="1:17" x14ac:dyDescent="0.3">
      <c r="A88" s="15" t="s">
        <v>82</v>
      </c>
      <c r="B88" s="4">
        <v>42951</v>
      </c>
      <c r="C88" s="4">
        <v>42961</v>
      </c>
      <c r="D88" s="17" t="s">
        <v>116</v>
      </c>
      <c r="E88" s="15" t="s">
        <v>56</v>
      </c>
      <c r="F88" s="15" t="s">
        <v>29</v>
      </c>
      <c r="G88" s="15">
        <v>90</v>
      </c>
      <c r="H88" s="44"/>
      <c r="I88" s="43"/>
      <c r="J88" s="44"/>
      <c r="K88" s="46"/>
      <c r="L88" s="40"/>
      <c r="M88" s="40"/>
      <c r="N88" s="48"/>
      <c r="O88" s="48"/>
      <c r="P88" s="48"/>
      <c r="Q88" s="48"/>
    </row>
    <row r="89" spans="1:17" x14ac:dyDescent="0.3">
      <c r="A89" s="15" t="s">
        <v>82</v>
      </c>
      <c r="B89" s="4">
        <v>42951</v>
      </c>
      <c r="C89" s="4">
        <v>42961</v>
      </c>
      <c r="D89" s="17" t="s">
        <v>116</v>
      </c>
      <c r="E89" s="15" t="s">
        <v>56</v>
      </c>
      <c r="F89" s="15" t="s">
        <v>30</v>
      </c>
      <c r="G89" s="15">
        <v>90</v>
      </c>
      <c r="H89" s="44"/>
      <c r="I89" s="43"/>
      <c r="J89" s="44"/>
      <c r="K89" s="46"/>
      <c r="L89" s="40"/>
      <c r="M89" s="40"/>
      <c r="N89" s="48"/>
      <c r="O89" s="48"/>
      <c r="P89" s="48"/>
      <c r="Q89" s="48"/>
    </row>
  </sheetData>
  <mergeCells count="110">
    <mergeCell ref="Q26:Q33"/>
    <mergeCell ref="L18:L25"/>
    <mergeCell ref="M18:M25"/>
    <mergeCell ref="N18:N25"/>
    <mergeCell ref="O18:O25"/>
    <mergeCell ref="P18:P25"/>
    <mergeCell ref="Q18:Q25"/>
    <mergeCell ref="L26:L33"/>
    <mergeCell ref="M26:M33"/>
    <mergeCell ref="N26:N33"/>
    <mergeCell ref="O26:O33"/>
    <mergeCell ref="P26:P33"/>
    <mergeCell ref="O2:O9"/>
    <mergeCell ref="P2:P9"/>
    <mergeCell ref="Q2:Q9"/>
    <mergeCell ref="L10:L17"/>
    <mergeCell ref="M10:M17"/>
    <mergeCell ref="N10:N17"/>
    <mergeCell ref="O10:O17"/>
    <mergeCell ref="P10:P17"/>
    <mergeCell ref="Q10:Q17"/>
    <mergeCell ref="L2:L9"/>
    <mergeCell ref="M2:M9"/>
    <mergeCell ref="N2:N9"/>
    <mergeCell ref="I34:I41"/>
    <mergeCell ref="J58:J65"/>
    <mergeCell ref="J42:J49"/>
    <mergeCell ref="J34:J41"/>
    <mergeCell ref="I18:I25"/>
    <mergeCell ref="J18:J25"/>
    <mergeCell ref="I10:I17"/>
    <mergeCell ref="J10:J17"/>
    <mergeCell ref="I2:I9"/>
    <mergeCell ref="J2:J9"/>
    <mergeCell ref="M34:M41"/>
    <mergeCell ref="N34:N41"/>
    <mergeCell ref="Q58:Q65"/>
    <mergeCell ref="O34:O41"/>
    <mergeCell ref="P34:P41"/>
    <mergeCell ref="Q34:Q41"/>
    <mergeCell ref="L42:L49"/>
    <mergeCell ref="M42:M49"/>
    <mergeCell ref="N42:N49"/>
    <mergeCell ref="O42:O49"/>
    <mergeCell ref="P42:P49"/>
    <mergeCell ref="Q42:Q49"/>
    <mergeCell ref="L58:L65"/>
    <mergeCell ref="M58:M65"/>
    <mergeCell ref="N58:N65"/>
    <mergeCell ref="O58:O65"/>
    <mergeCell ref="P58:P65"/>
    <mergeCell ref="M50:M57"/>
    <mergeCell ref="N50:N57"/>
    <mergeCell ref="O50:O57"/>
    <mergeCell ref="P50:P57"/>
    <mergeCell ref="Q50:Q57"/>
    <mergeCell ref="H50:H57"/>
    <mergeCell ref="I50:I57"/>
    <mergeCell ref="J50:J57"/>
    <mergeCell ref="K50:K57"/>
    <mergeCell ref="L50:L57"/>
    <mergeCell ref="K42:K49"/>
    <mergeCell ref="K58:K65"/>
    <mergeCell ref="K2:K9"/>
    <mergeCell ref="K10:K17"/>
    <mergeCell ref="K18:K25"/>
    <mergeCell ref="K26:K33"/>
    <mergeCell ref="K34:K41"/>
    <mergeCell ref="L34:L41"/>
    <mergeCell ref="I26:I33"/>
    <mergeCell ref="J26:J33"/>
    <mergeCell ref="H2:H9"/>
    <mergeCell ref="H10:H17"/>
    <mergeCell ref="H18:H25"/>
    <mergeCell ref="H26:H33"/>
    <mergeCell ref="H34:H41"/>
    <mergeCell ref="H42:H49"/>
    <mergeCell ref="H58:H65"/>
    <mergeCell ref="I58:I65"/>
    <mergeCell ref="I42:I49"/>
    <mergeCell ref="P66:P73"/>
    <mergeCell ref="Q66:Q73"/>
    <mergeCell ref="H74:H81"/>
    <mergeCell ref="I74:I81"/>
    <mergeCell ref="J74:J81"/>
    <mergeCell ref="K74:K81"/>
    <mergeCell ref="L74:L81"/>
    <mergeCell ref="M74:M81"/>
    <mergeCell ref="N74:N81"/>
    <mergeCell ref="O74:O81"/>
    <mergeCell ref="P74:P81"/>
    <mergeCell ref="Q74:Q81"/>
    <mergeCell ref="H66:H73"/>
    <mergeCell ref="I66:I73"/>
    <mergeCell ref="J66:J73"/>
    <mergeCell ref="K66:K73"/>
    <mergeCell ref="L66:L73"/>
    <mergeCell ref="M66:M73"/>
    <mergeCell ref="N66:N73"/>
    <mergeCell ref="O66:O73"/>
    <mergeCell ref="M82:M89"/>
    <mergeCell ref="N82:N89"/>
    <mergeCell ref="O82:O89"/>
    <mergeCell ref="P82:P89"/>
    <mergeCell ref="Q82:Q89"/>
    <mergeCell ref="H82:H89"/>
    <mergeCell ref="I82:I89"/>
    <mergeCell ref="J82:J89"/>
    <mergeCell ref="K82:K89"/>
    <mergeCell ref="L82:L89"/>
  </mergeCells>
  <pageMargins left="0.7" right="0" top="0.75" bottom="0.75" header="0.3" footer="0.3"/>
  <pageSetup scale="58" fitToHeight="0" orientation="landscape" r:id="rId1"/>
  <headerFooter>
    <oddHeader>&amp;L&amp;"-,Bold"EA Engineering, Science, and Technology, Inc., PBC&amp;R&amp;"-,Bold"VADEQ Toxicity Testing Results 2017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view="pageLayout" topLeftCell="A18" zoomScaleNormal="90" workbookViewId="0">
      <selection activeCell="A26" sqref="A26:XFD41"/>
    </sheetView>
  </sheetViews>
  <sheetFormatPr defaultRowHeight="14.4" x14ac:dyDescent="0.3"/>
  <cols>
    <col min="1" max="1" width="10.6640625" customWidth="1"/>
    <col min="2" max="3" width="9.44140625" customWidth="1"/>
    <col min="4" max="4" width="12.33203125" bestFit="1" customWidth="1"/>
    <col min="5" max="5" width="10.109375" customWidth="1"/>
    <col min="6" max="6" width="8.33203125" customWidth="1"/>
    <col min="7" max="7" width="10.33203125" customWidth="1"/>
    <col min="8" max="8" width="10" customWidth="1"/>
    <col min="9" max="9" width="9.109375" customWidth="1"/>
    <col min="10" max="10" width="10" customWidth="1"/>
    <col min="11" max="11" width="9.88671875" customWidth="1"/>
    <col min="12" max="12" width="14.109375" customWidth="1"/>
    <col min="13" max="13" width="11.33203125" customWidth="1"/>
    <col min="14" max="14" width="13.88671875" customWidth="1"/>
    <col min="15" max="15" width="14.6640625" customWidth="1"/>
    <col min="16" max="16" width="15.109375" customWidth="1"/>
    <col min="17" max="17" width="14.88671875" customWidth="1"/>
  </cols>
  <sheetData>
    <row r="1" spans="1:17" s="1" customFormat="1" ht="46.5" customHeight="1" x14ac:dyDescent="0.3">
      <c r="A1" s="16" t="s">
        <v>2</v>
      </c>
      <c r="B1" s="16" t="s">
        <v>3</v>
      </c>
      <c r="C1" s="16" t="s">
        <v>4</v>
      </c>
      <c r="D1" s="16" t="s">
        <v>0</v>
      </c>
      <c r="E1" s="16" t="s">
        <v>1</v>
      </c>
      <c r="F1" s="16" t="s">
        <v>5</v>
      </c>
      <c r="G1" s="16" t="s">
        <v>7</v>
      </c>
      <c r="H1" s="16" t="s">
        <v>24</v>
      </c>
      <c r="I1" s="16" t="s">
        <v>6</v>
      </c>
      <c r="J1" s="16" t="s">
        <v>8</v>
      </c>
      <c r="K1" s="16" t="s">
        <v>15</v>
      </c>
      <c r="L1" s="16" t="s">
        <v>16</v>
      </c>
      <c r="M1" s="16" t="s">
        <v>25</v>
      </c>
      <c r="N1" s="16" t="s">
        <v>20</v>
      </c>
      <c r="O1" s="16" t="s">
        <v>21</v>
      </c>
      <c r="P1" s="16" t="s">
        <v>22</v>
      </c>
      <c r="Q1" s="16" t="s">
        <v>23</v>
      </c>
    </row>
    <row r="2" spans="1:17" s="36" customFormat="1" x14ac:dyDescent="0.3">
      <c r="A2" s="35" t="s">
        <v>90</v>
      </c>
      <c r="B2" s="34">
        <v>42969</v>
      </c>
      <c r="C2" s="34">
        <v>42979</v>
      </c>
      <c r="D2" s="35" t="s">
        <v>14</v>
      </c>
      <c r="E2" s="35" t="s">
        <v>32</v>
      </c>
      <c r="F2" s="35" t="s">
        <v>9</v>
      </c>
      <c r="G2" s="35">
        <v>100</v>
      </c>
      <c r="H2" s="55">
        <f>AVERAGE(G2:G9)</f>
        <v>100</v>
      </c>
      <c r="I2" s="42">
        <f>STDEV(G2:G9)</f>
        <v>0</v>
      </c>
      <c r="J2" s="41">
        <v>100</v>
      </c>
      <c r="K2" s="41" t="s">
        <v>17</v>
      </c>
      <c r="L2" s="41" t="s">
        <v>17</v>
      </c>
      <c r="M2" s="41" t="s">
        <v>17</v>
      </c>
      <c r="N2" s="41" t="s">
        <v>17</v>
      </c>
      <c r="O2" s="41" t="s">
        <v>17</v>
      </c>
      <c r="P2" s="41">
        <v>2.11</v>
      </c>
      <c r="Q2" s="41">
        <v>0.1</v>
      </c>
    </row>
    <row r="3" spans="1:17" s="36" customFormat="1" x14ac:dyDescent="0.3">
      <c r="A3" s="35" t="s">
        <v>90</v>
      </c>
      <c r="B3" s="34">
        <v>42969</v>
      </c>
      <c r="C3" s="34">
        <v>42979</v>
      </c>
      <c r="D3" s="35" t="s">
        <v>14</v>
      </c>
      <c r="E3" s="35" t="s">
        <v>32</v>
      </c>
      <c r="F3" s="35" t="s">
        <v>10</v>
      </c>
      <c r="G3" s="35">
        <v>100</v>
      </c>
      <c r="H3" s="55"/>
      <c r="I3" s="42"/>
      <c r="J3" s="41"/>
      <c r="K3" s="41"/>
      <c r="L3" s="41"/>
      <c r="M3" s="41"/>
      <c r="N3" s="41"/>
      <c r="O3" s="41"/>
      <c r="P3" s="41"/>
      <c r="Q3" s="41"/>
    </row>
    <row r="4" spans="1:17" s="36" customFormat="1" x14ac:dyDescent="0.3">
      <c r="A4" s="35" t="s">
        <v>90</v>
      </c>
      <c r="B4" s="34">
        <v>42969</v>
      </c>
      <c r="C4" s="34">
        <v>42979</v>
      </c>
      <c r="D4" s="35" t="s">
        <v>14</v>
      </c>
      <c r="E4" s="35" t="s">
        <v>32</v>
      </c>
      <c r="F4" s="35" t="s">
        <v>11</v>
      </c>
      <c r="G4" s="35">
        <v>100</v>
      </c>
      <c r="H4" s="55"/>
      <c r="I4" s="42"/>
      <c r="J4" s="41"/>
      <c r="K4" s="41"/>
      <c r="L4" s="41"/>
      <c r="M4" s="41"/>
      <c r="N4" s="41"/>
      <c r="O4" s="41"/>
      <c r="P4" s="41"/>
      <c r="Q4" s="41"/>
    </row>
    <row r="5" spans="1:17" s="36" customFormat="1" x14ac:dyDescent="0.3">
      <c r="A5" s="35" t="s">
        <v>90</v>
      </c>
      <c r="B5" s="34">
        <v>42969</v>
      </c>
      <c r="C5" s="34">
        <v>42979</v>
      </c>
      <c r="D5" s="35" t="s">
        <v>14</v>
      </c>
      <c r="E5" s="35" t="s">
        <v>32</v>
      </c>
      <c r="F5" s="35" t="s">
        <v>12</v>
      </c>
      <c r="G5" s="35">
        <v>100</v>
      </c>
      <c r="H5" s="55"/>
      <c r="I5" s="42"/>
      <c r="J5" s="41"/>
      <c r="K5" s="41"/>
      <c r="L5" s="41"/>
      <c r="M5" s="41"/>
      <c r="N5" s="41"/>
      <c r="O5" s="41"/>
      <c r="P5" s="41"/>
      <c r="Q5" s="41"/>
    </row>
    <row r="6" spans="1:17" s="36" customFormat="1" x14ac:dyDescent="0.3">
      <c r="A6" s="35" t="s">
        <v>90</v>
      </c>
      <c r="B6" s="34">
        <v>42969</v>
      </c>
      <c r="C6" s="34">
        <v>42979</v>
      </c>
      <c r="D6" s="35" t="s">
        <v>14</v>
      </c>
      <c r="E6" s="35" t="s">
        <v>32</v>
      </c>
      <c r="F6" s="35" t="s">
        <v>13</v>
      </c>
      <c r="G6" s="35">
        <v>100</v>
      </c>
      <c r="H6" s="55"/>
      <c r="I6" s="42"/>
      <c r="J6" s="41"/>
      <c r="K6" s="41"/>
      <c r="L6" s="41"/>
      <c r="M6" s="41"/>
      <c r="N6" s="41"/>
      <c r="O6" s="41"/>
      <c r="P6" s="41"/>
      <c r="Q6" s="41"/>
    </row>
    <row r="7" spans="1:17" s="36" customFormat="1" x14ac:dyDescent="0.3">
      <c r="A7" s="35" t="s">
        <v>90</v>
      </c>
      <c r="B7" s="34">
        <v>42969</v>
      </c>
      <c r="C7" s="34">
        <v>42979</v>
      </c>
      <c r="D7" s="35" t="s">
        <v>14</v>
      </c>
      <c r="E7" s="35" t="s">
        <v>32</v>
      </c>
      <c r="F7" s="35" t="s">
        <v>28</v>
      </c>
      <c r="G7" s="35">
        <v>100</v>
      </c>
      <c r="H7" s="55"/>
      <c r="I7" s="42"/>
      <c r="J7" s="41"/>
      <c r="K7" s="41"/>
      <c r="L7" s="41"/>
      <c r="M7" s="41"/>
      <c r="N7" s="41"/>
      <c r="O7" s="41"/>
      <c r="P7" s="41"/>
      <c r="Q7" s="41"/>
    </row>
    <row r="8" spans="1:17" s="36" customFormat="1" x14ac:dyDescent="0.3">
      <c r="A8" s="35" t="s">
        <v>90</v>
      </c>
      <c r="B8" s="34">
        <v>42969</v>
      </c>
      <c r="C8" s="34">
        <v>42979</v>
      </c>
      <c r="D8" s="35" t="s">
        <v>14</v>
      </c>
      <c r="E8" s="35" t="s">
        <v>32</v>
      </c>
      <c r="F8" s="35" t="s">
        <v>29</v>
      </c>
      <c r="G8" s="35">
        <v>100</v>
      </c>
      <c r="H8" s="55"/>
      <c r="I8" s="42"/>
      <c r="J8" s="41"/>
      <c r="K8" s="41"/>
      <c r="L8" s="41"/>
      <c r="M8" s="41"/>
      <c r="N8" s="41"/>
      <c r="O8" s="41"/>
      <c r="P8" s="41"/>
      <c r="Q8" s="41"/>
    </row>
    <row r="9" spans="1:17" s="36" customFormat="1" x14ac:dyDescent="0.3">
      <c r="A9" s="35" t="s">
        <v>90</v>
      </c>
      <c r="B9" s="34">
        <v>42969</v>
      </c>
      <c r="C9" s="34">
        <v>42979</v>
      </c>
      <c r="D9" s="35" t="s">
        <v>14</v>
      </c>
      <c r="E9" s="35" t="s">
        <v>32</v>
      </c>
      <c r="F9" s="35" t="s">
        <v>30</v>
      </c>
      <c r="G9" s="35">
        <v>100</v>
      </c>
      <c r="H9" s="55"/>
      <c r="I9" s="42"/>
      <c r="J9" s="41"/>
      <c r="K9" s="41"/>
      <c r="L9" s="41"/>
      <c r="M9" s="41"/>
      <c r="N9" s="41"/>
      <c r="O9" s="41"/>
      <c r="P9" s="41"/>
      <c r="Q9" s="41"/>
    </row>
    <row r="10" spans="1:17" x14ac:dyDescent="0.3">
      <c r="A10" s="15" t="s">
        <v>90</v>
      </c>
      <c r="B10" s="4">
        <v>42969</v>
      </c>
      <c r="C10" s="4">
        <v>42979</v>
      </c>
      <c r="D10" s="15" t="s">
        <v>121</v>
      </c>
      <c r="E10" s="15" t="s">
        <v>62</v>
      </c>
      <c r="F10" s="15" t="s">
        <v>9</v>
      </c>
      <c r="G10" s="15">
        <v>100</v>
      </c>
      <c r="H10" s="44">
        <f t="shared" ref="H10" si="0">AVERAGE(G10:G17)</f>
        <v>100</v>
      </c>
      <c r="I10" s="43">
        <f t="shared" ref="I10" si="1">STDEV(G10:G17)</f>
        <v>0</v>
      </c>
      <c r="J10" s="44">
        <f>SUM(100*H10/100)</f>
        <v>100</v>
      </c>
      <c r="K10" s="46">
        <v>0.05</v>
      </c>
      <c r="L10" s="40" t="s">
        <v>19</v>
      </c>
      <c r="M10" s="40" t="s">
        <v>19</v>
      </c>
      <c r="N10" s="48">
        <v>3.61</v>
      </c>
      <c r="O10" s="48">
        <v>0.72</v>
      </c>
      <c r="P10" s="48">
        <v>1.05</v>
      </c>
      <c r="Q10" s="48">
        <v>0.03</v>
      </c>
    </row>
    <row r="11" spans="1:17" x14ac:dyDescent="0.3">
      <c r="A11" s="15" t="s">
        <v>90</v>
      </c>
      <c r="B11" s="4">
        <v>42969</v>
      </c>
      <c r="C11" s="4">
        <v>42979</v>
      </c>
      <c r="D11" s="17" t="s">
        <v>121</v>
      </c>
      <c r="E11" s="15" t="s">
        <v>62</v>
      </c>
      <c r="F11" s="15" t="s">
        <v>10</v>
      </c>
      <c r="G11" s="15">
        <v>100</v>
      </c>
      <c r="H11" s="44"/>
      <c r="I11" s="43"/>
      <c r="J11" s="44"/>
      <c r="K11" s="46"/>
      <c r="L11" s="40"/>
      <c r="M11" s="40"/>
      <c r="N11" s="48"/>
      <c r="O11" s="48"/>
      <c r="P11" s="48"/>
      <c r="Q11" s="48"/>
    </row>
    <row r="12" spans="1:17" x14ac:dyDescent="0.3">
      <c r="A12" s="15" t="s">
        <v>90</v>
      </c>
      <c r="B12" s="4">
        <v>42969</v>
      </c>
      <c r="C12" s="4">
        <v>42979</v>
      </c>
      <c r="D12" s="17" t="s">
        <v>121</v>
      </c>
      <c r="E12" s="15" t="s">
        <v>62</v>
      </c>
      <c r="F12" s="15" t="s">
        <v>11</v>
      </c>
      <c r="G12" s="15">
        <v>100</v>
      </c>
      <c r="H12" s="44"/>
      <c r="I12" s="43"/>
      <c r="J12" s="44"/>
      <c r="K12" s="46"/>
      <c r="L12" s="40"/>
      <c r="M12" s="40"/>
      <c r="N12" s="48"/>
      <c r="O12" s="48"/>
      <c r="P12" s="48"/>
      <c r="Q12" s="48"/>
    </row>
    <row r="13" spans="1:17" x14ac:dyDescent="0.3">
      <c r="A13" s="15" t="s">
        <v>90</v>
      </c>
      <c r="B13" s="4">
        <v>42969</v>
      </c>
      <c r="C13" s="4">
        <v>42979</v>
      </c>
      <c r="D13" s="17" t="s">
        <v>121</v>
      </c>
      <c r="E13" s="15" t="s">
        <v>62</v>
      </c>
      <c r="F13" s="15" t="s">
        <v>12</v>
      </c>
      <c r="G13" s="15">
        <v>100</v>
      </c>
      <c r="H13" s="44"/>
      <c r="I13" s="43"/>
      <c r="J13" s="44"/>
      <c r="K13" s="46"/>
      <c r="L13" s="40"/>
      <c r="M13" s="40"/>
      <c r="N13" s="48"/>
      <c r="O13" s="48"/>
      <c r="P13" s="48"/>
      <c r="Q13" s="48"/>
    </row>
    <row r="14" spans="1:17" x14ac:dyDescent="0.3">
      <c r="A14" s="15" t="s">
        <v>90</v>
      </c>
      <c r="B14" s="4">
        <v>42969</v>
      </c>
      <c r="C14" s="4">
        <v>42979</v>
      </c>
      <c r="D14" s="17" t="s">
        <v>121</v>
      </c>
      <c r="E14" s="15" t="s">
        <v>62</v>
      </c>
      <c r="F14" s="15" t="s">
        <v>13</v>
      </c>
      <c r="G14" s="15">
        <v>100</v>
      </c>
      <c r="H14" s="44"/>
      <c r="I14" s="43"/>
      <c r="J14" s="44"/>
      <c r="K14" s="46"/>
      <c r="L14" s="40"/>
      <c r="M14" s="40"/>
      <c r="N14" s="48"/>
      <c r="O14" s="48"/>
      <c r="P14" s="48"/>
      <c r="Q14" s="48"/>
    </row>
    <row r="15" spans="1:17" x14ac:dyDescent="0.3">
      <c r="A15" s="15" t="s">
        <v>90</v>
      </c>
      <c r="B15" s="4">
        <v>42969</v>
      </c>
      <c r="C15" s="4">
        <v>42979</v>
      </c>
      <c r="D15" s="17" t="s">
        <v>121</v>
      </c>
      <c r="E15" s="15" t="s">
        <v>62</v>
      </c>
      <c r="F15" s="15" t="s">
        <v>28</v>
      </c>
      <c r="G15" s="15">
        <v>100</v>
      </c>
      <c r="H15" s="44"/>
      <c r="I15" s="43"/>
      <c r="J15" s="44"/>
      <c r="K15" s="46"/>
      <c r="L15" s="40"/>
      <c r="M15" s="40"/>
      <c r="N15" s="48"/>
      <c r="O15" s="48"/>
      <c r="P15" s="48"/>
      <c r="Q15" s="48"/>
    </row>
    <row r="16" spans="1:17" x14ac:dyDescent="0.3">
      <c r="A16" s="15" t="s">
        <v>90</v>
      </c>
      <c r="B16" s="4">
        <v>42969</v>
      </c>
      <c r="C16" s="4">
        <v>42979</v>
      </c>
      <c r="D16" s="17" t="s">
        <v>121</v>
      </c>
      <c r="E16" s="15" t="s">
        <v>62</v>
      </c>
      <c r="F16" s="15" t="s">
        <v>29</v>
      </c>
      <c r="G16" s="15">
        <v>100</v>
      </c>
      <c r="H16" s="44"/>
      <c r="I16" s="43"/>
      <c r="J16" s="44"/>
      <c r="K16" s="46"/>
      <c r="L16" s="40"/>
      <c r="M16" s="40"/>
      <c r="N16" s="48"/>
      <c r="O16" s="48"/>
      <c r="P16" s="48"/>
      <c r="Q16" s="48"/>
    </row>
    <row r="17" spans="1:17" x14ac:dyDescent="0.3">
      <c r="A17" s="15" t="s">
        <v>90</v>
      </c>
      <c r="B17" s="4">
        <v>42969</v>
      </c>
      <c r="C17" s="4">
        <v>42979</v>
      </c>
      <c r="D17" s="17" t="s">
        <v>121</v>
      </c>
      <c r="E17" s="15" t="s">
        <v>62</v>
      </c>
      <c r="F17" s="15" t="s">
        <v>30</v>
      </c>
      <c r="G17" s="15">
        <v>100</v>
      </c>
      <c r="H17" s="44"/>
      <c r="I17" s="43"/>
      <c r="J17" s="44"/>
      <c r="K17" s="46"/>
      <c r="L17" s="40"/>
      <c r="M17" s="40"/>
      <c r="N17" s="48"/>
      <c r="O17" s="48"/>
      <c r="P17" s="48"/>
      <c r="Q17" s="48"/>
    </row>
    <row r="18" spans="1:17" x14ac:dyDescent="0.3">
      <c r="A18" s="15" t="s">
        <v>90</v>
      </c>
      <c r="B18" s="4">
        <v>42969</v>
      </c>
      <c r="C18" s="4">
        <v>42979</v>
      </c>
      <c r="D18" s="15" t="s">
        <v>122</v>
      </c>
      <c r="E18" s="15" t="s">
        <v>63</v>
      </c>
      <c r="F18" s="15" t="s">
        <v>9</v>
      </c>
      <c r="G18" s="15">
        <v>100</v>
      </c>
      <c r="H18" s="44">
        <f t="shared" ref="H18" si="2">AVERAGE(G18:G25)</f>
        <v>98.75</v>
      </c>
      <c r="I18" s="43">
        <f t="shared" ref="I18" si="3">STDEV(G18:G25)</f>
        <v>3.5355339059327378</v>
      </c>
      <c r="J18" s="44">
        <f t="shared" ref="J18" si="4">SUM(100*H18/100)</f>
        <v>98.75</v>
      </c>
      <c r="K18" s="46">
        <v>0.05</v>
      </c>
      <c r="L18" s="40" t="s">
        <v>19</v>
      </c>
      <c r="M18" s="40" t="s">
        <v>19</v>
      </c>
      <c r="N18" s="48">
        <v>5.1100000000000003</v>
      </c>
      <c r="O18" s="48">
        <v>0.47</v>
      </c>
      <c r="P18" s="48">
        <v>1.58</v>
      </c>
      <c r="Q18" s="48">
        <v>0.05</v>
      </c>
    </row>
    <row r="19" spans="1:17" x14ac:dyDescent="0.3">
      <c r="A19" s="15" t="s">
        <v>90</v>
      </c>
      <c r="B19" s="4">
        <v>42969</v>
      </c>
      <c r="C19" s="4">
        <v>42979</v>
      </c>
      <c r="D19" s="17" t="s">
        <v>122</v>
      </c>
      <c r="E19" s="15" t="s">
        <v>63</v>
      </c>
      <c r="F19" s="15" t="s">
        <v>10</v>
      </c>
      <c r="G19" s="15">
        <v>100</v>
      </c>
      <c r="H19" s="44"/>
      <c r="I19" s="43"/>
      <c r="J19" s="44"/>
      <c r="K19" s="46"/>
      <c r="L19" s="40"/>
      <c r="M19" s="40"/>
      <c r="N19" s="48"/>
      <c r="O19" s="48"/>
      <c r="P19" s="48"/>
      <c r="Q19" s="48"/>
    </row>
    <row r="20" spans="1:17" x14ac:dyDescent="0.3">
      <c r="A20" s="15" t="s">
        <v>90</v>
      </c>
      <c r="B20" s="4">
        <v>42969</v>
      </c>
      <c r="C20" s="4">
        <v>42979</v>
      </c>
      <c r="D20" s="17" t="s">
        <v>122</v>
      </c>
      <c r="E20" s="15" t="s">
        <v>63</v>
      </c>
      <c r="F20" s="15" t="s">
        <v>11</v>
      </c>
      <c r="G20" s="15">
        <v>100</v>
      </c>
      <c r="H20" s="44"/>
      <c r="I20" s="43"/>
      <c r="J20" s="44"/>
      <c r="K20" s="46"/>
      <c r="L20" s="40"/>
      <c r="M20" s="40"/>
      <c r="N20" s="48"/>
      <c r="O20" s="48"/>
      <c r="P20" s="48"/>
      <c r="Q20" s="48"/>
    </row>
    <row r="21" spans="1:17" x14ac:dyDescent="0.3">
      <c r="A21" s="15" t="s">
        <v>90</v>
      </c>
      <c r="B21" s="4">
        <v>42969</v>
      </c>
      <c r="C21" s="4">
        <v>42979</v>
      </c>
      <c r="D21" s="17" t="s">
        <v>122</v>
      </c>
      <c r="E21" s="15" t="s">
        <v>63</v>
      </c>
      <c r="F21" s="15" t="s">
        <v>12</v>
      </c>
      <c r="G21" s="15">
        <v>100</v>
      </c>
      <c r="H21" s="44"/>
      <c r="I21" s="43"/>
      <c r="J21" s="44"/>
      <c r="K21" s="46"/>
      <c r="L21" s="40"/>
      <c r="M21" s="40"/>
      <c r="N21" s="48"/>
      <c r="O21" s="48"/>
      <c r="P21" s="48"/>
      <c r="Q21" s="48"/>
    </row>
    <row r="22" spans="1:17" x14ac:dyDescent="0.3">
      <c r="A22" s="15" t="s">
        <v>90</v>
      </c>
      <c r="B22" s="4">
        <v>42969</v>
      </c>
      <c r="C22" s="4">
        <v>42979</v>
      </c>
      <c r="D22" s="17" t="s">
        <v>122</v>
      </c>
      <c r="E22" s="15" t="s">
        <v>63</v>
      </c>
      <c r="F22" s="15" t="s">
        <v>13</v>
      </c>
      <c r="G22" s="15">
        <v>100</v>
      </c>
      <c r="H22" s="44"/>
      <c r="I22" s="43"/>
      <c r="J22" s="44"/>
      <c r="K22" s="46"/>
      <c r="L22" s="40"/>
      <c r="M22" s="40"/>
      <c r="N22" s="48"/>
      <c r="O22" s="48"/>
      <c r="P22" s="48"/>
      <c r="Q22" s="48"/>
    </row>
    <row r="23" spans="1:17" x14ac:dyDescent="0.3">
      <c r="A23" s="15" t="s">
        <v>90</v>
      </c>
      <c r="B23" s="4">
        <v>42969</v>
      </c>
      <c r="C23" s="4">
        <v>42979</v>
      </c>
      <c r="D23" s="17" t="s">
        <v>122</v>
      </c>
      <c r="E23" s="15" t="s">
        <v>63</v>
      </c>
      <c r="F23" s="15" t="s">
        <v>28</v>
      </c>
      <c r="G23" s="15">
        <v>100</v>
      </c>
      <c r="H23" s="44"/>
      <c r="I23" s="43"/>
      <c r="J23" s="44"/>
      <c r="K23" s="46"/>
      <c r="L23" s="40"/>
      <c r="M23" s="40"/>
      <c r="N23" s="48"/>
      <c r="O23" s="48"/>
      <c r="P23" s="48"/>
      <c r="Q23" s="48"/>
    </row>
    <row r="24" spans="1:17" x14ac:dyDescent="0.3">
      <c r="A24" s="15" t="s">
        <v>90</v>
      </c>
      <c r="B24" s="4">
        <v>42969</v>
      </c>
      <c r="C24" s="4">
        <v>42979</v>
      </c>
      <c r="D24" s="17" t="s">
        <v>122</v>
      </c>
      <c r="E24" s="15" t="s">
        <v>63</v>
      </c>
      <c r="F24" s="15" t="s">
        <v>29</v>
      </c>
      <c r="G24" s="15">
        <v>100</v>
      </c>
      <c r="H24" s="44"/>
      <c r="I24" s="43"/>
      <c r="J24" s="44"/>
      <c r="K24" s="46"/>
      <c r="L24" s="40"/>
      <c r="M24" s="40"/>
      <c r="N24" s="48"/>
      <c r="O24" s="48"/>
      <c r="P24" s="48"/>
      <c r="Q24" s="48"/>
    </row>
    <row r="25" spans="1:17" x14ac:dyDescent="0.3">
      <c r="A25" s="15" t="s">
        <v>90</v>
      </c>
      <c r="B25" s="4">
        <v>42969</v>
      </c>
      <c r="C25" s="4">
        <v>42979</v>
      </c>
      <c r="D25" s="17" t="s">
        <v>122</v>
      </c>
      <c r="E25" s="15" t="s">
        <v>63</v>
      </c>
      <c r="F25" s="15" t="s">
        <v>30</v>
      </c>
      <c r="G25" s="15">
        <v>90</v>
      </c>
      <c r="H25" s="44"/>
      <c r="I25" s="43"/>
      <c r="J25" s="44"/>
      <c r="K25" s="46"/>
      <c r="L25" s="40"/>
      <c r="M25" s="40"/>
      <c r="N25" s="48"/>
      <c r="O25" s="48"/>
      <c r="P25" s="48"/>
      <c r="Q25" s="48"/>
    </row>
    <row r="26" spans="1:17" x14ac:dyDescent="0.3">
      <c r="A26" s="15" t="s">
        <v>90</v>
      </c>
      <c r="B26" s="4">
        <v>42969</v>
      </c>
      <c r="C26" s="4">
        <v>42979</v>
      </c>
      <c r="D26" s="39" t="s">
        <v>127</v>
      </c>
      <c r="E26" s="15" t="s">
        <v>69</v>
      </c>
      <c r="F26" s="15" t="s">
        <v>9</v>
      </c>
      <c r="G26" s="15">
        <v>100</v>
      </c>
      <c r="H26" s="44">
        <f t="shared" ref="H26" si="5">AVERAGE(G26:G33)</f>
        <v>98.75</v>
      </c>
      <c r="I26" s="43">
        <f t="shared" ref="I26" si="6">STDEV(G26:G33)</f>
        <v>3.5355339059327378</v>
      </c>
      <c r="J26" s="44">
        <f t="shared" ref="J26" si="7">SUM(100*H26/100)</f>
        <v>98.75</v>
      </c>
      <c r="K26" s="46">
        <v>0.05</v>
      </c>
      <c r="L26" s="40" t="s">
        <v>19</v>
      </c>
      <c r="M26" s="40" t="s">
        <v>19</v>
      </c>
      <c r="N26" s="48">
        <v>3.75</v>
      </c>
      <c r="O26" s="48">
        <v>0.41</v>
      </c>
      <c r="P26" s="47">
        <v>1.39</v>
      </c>
      <c r="Q26" s="47">
        <v>0.04</v>
      </c>
    </row>
    <row r="27" spans="1:17" x14ac:dyDescent="0.3">
      <c r="A27" s="15" t="s">
        <v>90</v>
      </c>
      <c r="B27" s="4">
        <v>42969</v>
      </c>
      <c r="C27" s="4">
        <v>42979</v>
      </c>
      <c r="D27" s="39" t="s">
        <v>127</v>
      </c>
      <c r="E27" s="15" t="s">
        <v>69</v>
      </c>
      <c r="F27" s="15" t="s">
        <v>10</v>
      </c>
      <c r="G27" s="15">
        <v>100</v>
      </c>
      <c r="H27" s="44"/>
      <c r="I27" s="43"/>
      <c r="J27" s="44"/>
      <c r="K27" s="46"/>
      <c r="L27" s="40"/>
      <c r="M27" s="40"/>
      <c r="N27" s="48"/>
      <c r="O27" s="48"/>
      <c r="P27" s="47"/>
      <c r="Q27" s="47"/>
    </row>
    <row r="28" spans="1:17" x14ac:dyDescent="0.3">
      <c r="A28" s="15" t="s">
        <v>90</v>
      </c>
      <c r="B28" s="4">
        <v>42969</v>
      </c>
      <c r="C28" s="4">
        <v>42979</v>
      </c>
      <c r="D28" s="39" t="s">
        <v>127</v>
      </c>
      <c r="E28" s="15" t="s">
        <v>69</v>
      </c>
      <c r="F28" s="15" t="s">
        <v>11</v>
      </c>
      <c r="G28" s="15">
        <v>100</v>
      </c>
      <c r="H28" s="44"/>
      <c r="I28" s="43"/>
      <c r="J28" s="44"/>
      <c r="K28" s="46"/>
      <c r="L28" s="40"/>
      <c r="M28" s="40"/>
      <c r="N28" s="48"/>
      <c r="O28" s="48"/>
      <c r="P28" s="47"/>
      <c r="Q28" s="47"/>
    </row>
    <row r="29" spans="1:17" x14ac:dyDescent="0.3">
      <c r="A29" s="15" t="s">
        <v>90</v>
      </c>
      <c r="B29" s="4">
        <v>42969</v>
      </c>
      <c r="C29" s="4">
        <v>42979</v>
      </c>
      <c r="D29" s="39" t="s">
        <v>127</v>
      </c>
      <c r="E29" s="15" t="s">
        <v>69</v>
      </c>
      <c r="F29" s="15" t="s">
        <v>12</v>
      </c>
      <c r="G29" s="15">
        <v>100</v>
      </c>
      <c r="H29" s="44"/>
      <c r="I29" s="43"/>
      <c r="J29" s="44"/>
      <c r="K29" s="46"/>
      <c r="L29" s="40"/>
      <c r="M29" s="40"/>
      <c r="N29" s="48"/>
      <c r="O29" s="48"/>
      <c r="P29" s="47"/>
      <c r="Q29" s="47"/>
    </row>
    <row r="30" spans="1:17" x14ac:dyDescent="0.3">
      <c r="A30" s="15" t="s">
        <v>90</v>
      </c>
      <c r="B30" s="4">
        <v>42969</v>
      </c>
      <c r="C30" s="4">
        <v>42979</v>
      </c>
      <c r="D30" s="39" t="s">
        <v>127</v>
      </c>
      <c r="E30" s="15" t="s">
        <v>69</v>
      </c>
      <c r="F30" s="15" t="s">
        <v>13</v>
      </c>
      <c r="G30" s="15">
        <v>100</v>
      </c>
      <c r="H30" s="44"/>
      <c r="I30" s="43"/>
      <c r="J30" s="44"/>
      <c r="K30" s="46"/>
      <c r="L30" s="40"/>
      <c r="M30" s="40"/>
      <c r="N30" s="48"/>
      <c r="O30" s="48"/>
      <c r="P30" s="47"/>
      <c r="Q30" s="47"/>
    </row>
    <row r="31" spans="1:17" x14ac:dyDescent="0.3">
      <c r="A31" s="15" t="s">
        <v>90</v>
      </c>
      <c r="B31" s="4">
        <v>42969</v>
      </c>
      <c r="C31" s="4">
        <v>42979</v>
      </c>
      <c r="D31" s="39" t="s">
        <v>127</v>
      </c>
      <c r="E31" s="15" t="s">
        <v>69</v>
      </c>
      <c r="F31" s="15" t="s">
        <v>28</v>
      </c>
      <c r="G31" s="15">
        <v>90</v>
      </c>
      <c r="H31" s="44"/>
      <c r="I31" s="43"/>
      <c r="J31" s="44"/>
      <c r="K31" s="46"/>
      <c r="L31" s="40"/>
      <c r="M31" s="40"/>
      <c r="N31" s="48"/>
      <c r="O31" s="48"/>
      <c r="P31" s="47"/>
      <c r="Q31" s="47"/>
    </row>
    <row r="32" spans="1:17" x14ac:dyDescent="0.3">
      <c r="A32" s="15" t="s">
        <v>90</v>
      </c>
      <c r="B32" s="4">
        <v>42969</v>
      </c>
      <c r="C32" s="4">
        <v>42979</v>
      </c>
      <c r="D32" s="39" t="s">
        <v>127</v>
      </c>
      <c r="E32" s="15" t="s">
        <v>69</v>
      </c>
      <c r="F32" s="15" t="s">
        <v>29</v>
      </c>
      <c r="G32" s="15">
        <v>100</v>
      </c>
      <c r="H32" s="44"/>
      <c r="I32" s="43"/>
      <c r="J32" s="44"/>
      <c r="K32" s="46"/>
      <c r="L32" s="40"/>
      <c r="M32" s="40"/>
      <c r="N32" s="48"/>
      <c r="O32" s="48"/>
      <c r="P32" s="47"/>
      <c r="Q32" s="47"/>
    </row>
    <row r="33" spans="1:17" x14ac:dyDescent="0.3">
      <c r="A33" s="15" t="s">
        <v>90</v>
      </c>
      <c r="B33" s="4">
        <v>42969</v>
      </c>
      <c r="C33" s="4">
        <v>42979</v>
      </c>
      <c r="D33" s="39" t="s">
        <v>127</v>
      </c>
      <c r="E33" s="15" t="s">
        <v>69</v>
      </c>
      <c r="F33" s="15" t="s">
        <v>30</v>
      </c>
      <c r="G33" s="15">
        <v>100</v>
      </c>
      <c r="H33" s="44"/>
      <c r="I33" s="43"/>
      <c r="J33" s="44"/>
      <c r="K33" s="46"/>
      <c r="L33" s="40"/>
      <c r="M33" s="40"/>
      <c r="N33" s="48"/>
      <c r="O33" s="48"/>
      <c r="P33" s="47"/>
      <c r="Q33" s="47"/>
    </row>
    <row r="34" spans="1:17" s="32" customFormat="1" x14ac:dyDescent="0.3">
      <c r="A34" s="38" t="s">
        <v>90</v>
      </c>
      <c r="B34" s="31">
        <v>42969</v>
      </c>
      <c r="C34" s="31">
        <v>42979</v>
      </c>
      <c r="D34" s="39" t="s">
        <v>128</v>
      </c>
      <c r="E34" s="38" t="s">
        <v>70</v>
      </c>
      <c r="F34" s="38" t="s">
        <v>9</v>
      </c>
      <c r="G34" s="38">
        <v>100</v>
      </c>
      <c r="H34" s="54">
        <f t="shared" ref="H34" si="8">AVERAGE(G34:G41)</f>
        <v>97.5</v>
      </c>
      <c r="I34" s="53">
        <f t="shared" ref="I34" si="9">STDEV(G34:G41)</f>
        <v>4.6291004988627575</v>
      </c>
      <c r="J34" s="54">
        <f t="shared" ref="J34" si="10">SUM(100*H34/100)</f>
        <v>97.5</v>
      </c>
      <c r="K34" s="52">
        <v>0.05</v>
      </c>
      <c r="L34" s="48" t="s">
        <v>19</v>
      </c>
      <c r="M34" s="48" t="s">
        <v>19</v>
      </c>
      <c r="N34" s="48">
        <v>3.98</v>
      </c>
      <c r="O34" s="48">
        <v>0.28999999999999998</v>
      </c>
      <c r="P34" s="47">
        <v>1.7</v>
      </c>
      <c r="Q34" s="47">
        <v>0.05</v>
      </c>
    </row>
    <row r="35" spans="1:17" s="32" customFormat="1" x14ac:dyDescent="0.3">
      <c r="A35" s="38" t="s">
        <v>90</v>
      </c>
      <c r="B35" s="31">
        <v>42969</v>
      </c>
      <c r="C35" s="31">
        <v>42979</v>
      </c>
      <c r="D35" s="39" t="s">
        <v>128</v>
      </c>
      <c r="E35" s="38" t="s">
        <v>70</v>
      </c>
      <c r="F35" s="38" t="s">
        <v>10</v>
      </c>
      <c r="G35" s="38">
        <v>100</v>
      </c>
      <c r="H35" s="54"/>
      <c r="I35" s="53"/>
      <c r="J35" s="54"/>
      <c r="K35" s="52"/>
      <c r="L35" s="48"/>
      <c r="M35" s="48"/>
      <c r="N35" s="48"/>
      <c r="O35" s="48"/>
      <c r="P35" s="47"/>
      <c r="Q35" s="47"/>
    </row>
    <row r="36" spans="1:17" s="32" customFormat="1" x14ac:dyDescent="0.3">
      <c r="A36" s="38" t="s">
        <v>90</v>
      </c>
      <c r="B36" s="31">
        <v>42969</v>
      </c>
      <c r="C36" s="31">
        <v>42979</v>
      </c>
      <c r="D36" s="39" t="s">
        <v>128</v>
      </c>
      <c r="E36" s="38" t="s">
        <v>70</v>
      </c>
      <c r="F36" s="38" t="s">
        <v>11</v>
      </c>
      <c r="G36" s="38">
        <v>90</v>
      </c>
      <c r="H36" s="54"/>
      <c r="I36" s="53"/>
      <c r="J36" s="54"/>
      <c r="K36" s="52"/>
      <c r="L36" s="48"/>
      <c r="M36" s="48"/>
      <c r="N36" s="48"/>
      <c r="O36" s="48"/>
      <c r="P36" s="47"/>
      <c r="Q36" s="47"/>
    </row>
    <row r="37" spans="1:17" s="32" customFormat="1" x14ac:dyDescent="0.3">
      <c r="A37" s="38" t="s">
        <v>90</v>
      </c>
      <c r="B37" s="31">
        <v>42969</v>
      </c>
      <c r="C37" s="31">
        <v>42979</v>
      </c>
      <c r="D37" s="39" t="s">
        <v>128</v>
      </c>
      <c r="E37" s="38" t="s">
        <v>70</v>
      </c>
      <c r="F37" s="38" t="s">
        <v>12</v>
      </c>
      <c r="G37" s="38">
        <v>90</v>
      </c>
      <c r="H37" s="54"/>
      <c r="I37" s="53"/>
      <c r="J37" s="54"/>
      <c r="K37" s="52"/>
      <c r="L37" s="48"/>
      <c r="M37" s="48"/>
      <c r="N37" s="48"/>
      <c r="O37" s="48"/>
      <c r="P37" s="47"/>
      <c r="Q37" s="47"/>
    </row>
    <row r="38" spans="1:17" s="32" customFormat="1" x14ac:dyDescent="0.3">
      <c r="A38" s="38" t="s">
        <v>90</v>
      </c>
      <c r="B38" s="31">
        <v>42969</v>
      </c>
      <c r="C38" s="31">
        <v>42979</v>
      </c>
      <c r="D38" s="39" t="s">
        <v>128</v>
      </c>
      <c r="E38" s="38" t="s">
        <v>70</v>
      </c>
      <c r="F38" s="38" t="s">
        <v>13</v>
      </c>
      <c r="G38" s="38">
        <v>100</v>
      </c>
      <c r="H38" s="54"/>
      <c r="I38" s="53"/>
      <c r="J38" s="54"/>
      <c r="K38" s="52"/>
      <c r="L38" s="48"/>
      <c r="M38" s="48"/>
      <c r="N38" s="48"/>
      <c r="O38" s="48"/>
      <c r="P38" s="47"/>
      <c r="Q38" s="47"/>
    </row>
    <row r="39" spans="1:17" s="32" customFormat="1" x14ac:dyDescent="0.3">
      <c r="A39" s="38" t="s">
        <v>90</v>
      </c>
      <c r="B39" s="31">
        <v>42969</v>
      </c>
      <c r="C39" s="31">
        <v>42979</v>
      </c>
      <c r="D39" s="39" t="s">
        <v>128</v>
      </c>
      <c r="E39" s="38" t="s">
        <v>70</v>
      </c>
      <c r="F39" s="38" t="s">
        <v>28</v>
      </c>
      <c r="G39" s="38">
        <v>100</v>
      </c>
      <c r="H39" s="54"/>
      <c r="I39" s="53"/>
      <c r="J39" s="54"/>
      <c r="K39" s="52"/>
      <c r="L39" s="48"/>
      <c r="M39" s="48"/>
      <c r="N39" s="48"/>
      <c r="O39" s="48"/>
      <c r="P39" s="47"/>
      <c r="Q39" s="47"/>
    </row>
    <row r="40" spans="1:17" s="32" customFormat="1" x14ac:dyDescent="0.3">
      <c r="A40" s="38" t="s">
        <v>90</v>
      </c>
      <c r="B40" s="31">
        <v>42969</v>
      </c>
      <c r="C40" s="31">
        <v>42979</v>
      </c>
      <c r="D40" s="39" t="s">
        <v>128</v>
      </c>
      <c r="E40" s="38" t="s">
        <v>70</v>
      </c>
      <c r="F40" s="38" t="s">
        <v>29</v>
      </c>
      <c r="G40" s="38">
        <v>100</v>
      </c>
      <c r="H40" s="54"/>
      <c r="I40" s="53"/>
      <c r="J40" s="54"/>
      <c r="K40" s="52"/>
      <c r="L40" s="48"/>
      <c r="M40" s="48"/>
      <c r="N40" s="48"/>
      <c r="O40" s="48"/>
      <c r="P40" s="47"/>
      <c r="Q40" s="47"/>
    </row>
    <row r="41" spans="1:17" s="32" customFormat="1" x14ac:dyDescent="0.3">
      <c r="A41" s="38" t="s">
        <v>90</v>
      </c>
      <c r="B41" s="31">
        <v>42969</v>
      </c>
      <c r="C41" s="31">
        <v>42979</v>
      </c>
      <c r="D41" s="39" t="s">
        <v>128</v>
      </c>
      <c r="E41" s="38" t="s">
        <v>70</v>
      </c>
      <c r="F41" s="38" t="s">
        <v>30</v>
      </c>
      <c r="G41" s="38">
        <v>100</v>
      </c>
      <c r="H41" s="54"/>
      <c r="I41" s="53"/>
      <c r="J41" s="54"/>
      <c r="K41" s="52"/>
      <c r="L41" s="48"/>
      <c r="M41" s="48"/>
      <c r="N41" s="48"/>
      <c r="O41" s="48"/>
      <c r="P41" s="47"/>
      <c r="Q41" s="47"/>
    </row>
    <row r="42" spans="1:17" x14ac:dyDescent="0.3">
      <c r="A42" s="15" t="s">
        <v>90</v>
      </c>
      <c r="B42" s="4">
        <v>42969</v>
      </c>
      <c r="C42" s="4">
        <v>42979</v>
      </c>
      <c r="D42" s="15" t="s">
        <v>131</v>
      </c>
      <c r="E42" s="15" t="s">
        <v>73</v>
      </c>
      <c r="F42" s="15" t="s">
        <v>9</v>
      </c>
      <c r="G42" s="15">
        <v>100</v>
      </c>
      <c r="H42" s="44">
        <f t="shared" ref="H42" si="11">AVERAGE(G42:G49)</f>
        <v>100</v>
      </c>
      <c r="I42" s="43">
        <f t="shared" ref="I42" si="12">STDEV(G42:G49)</f>
        <v>0</v>
      </c>
      <c r="J42" s="44">
        <f t="shared" ref="J42" si="13">SUM(100*H42/100)</f>
        <v>100</v>
      </c>
      <c r="K42" s="46">
        <v>0.05</v>
      </c>
      <c r="L42" s="40" t="s">
        <v>19</v>
      </c>
      <c r="M42" s="40" t="s">
        <v>19</v>
      </c>
      <c r="N42" s="48">
        <v>1.18</v>
      </c>
      <c r="O42" s="48">
        <v>0.11</v>
      </c>
      <c r="P42" s="48">
        <v>0.47</v>
      </c>
      <c r="Q42" s="48">
        <v>0.01</v>
      </c>
    </row>
    <row r="43" spans="1:17" x14ac:dyDescent="0.3">
      <c r="A43" s="15" t="s">
        <v>90</v>
      </c>
      <c r="B43" s="4">
        <v>42969</v>
      </c>
      <c r="C43" s="4">
        <v>42979</v>
      </c>
      <c r="D43" s="17" t="s">
        <v>131</v>
      </c>
      <c r="E43" s="15" t="s">
        <v>73</v>
      </c>
      <c r="F43" s="15" t="s">
        <v>10</v>
      </c>
      <c r="G43" s="15">
        <v>100</v>
      </c>
      <c r="H43" s="44"/>
      <c r="I43" s="43"/>
      <c r="J43" s="44"/>
      <c r="K43" s="46"/>
      <c r="L43" s="40"/>
      <c r="M43" s="40"/>
      <c r="N43" s="48"/>
      <c r="O43" s="48"/>
      <c r="P43" s="48"/>
      <c r="Q43" s="48"/>
    </row>
    <row r="44" spans="1:17" x14ac:dyDescent="0.3">
      <c r="A44" s="15" t="s">
        <v>90</v>
      </c>
      <c r="B44" s="4">
        <v>42969</v>
      </c>
      <c r="C44" s="4">
        <v>42979</v>
      </c>
      <c r="D44" s="17" t="s">
        <v>131</v>
      </c>
      <c r="E44" s="15" t="s">
        <v>73</v>
      </c>
      <c r="F44" s="15" t="s">
        <v>11</v>
      </c>
      <c r="G44" s="15">
        <v>100</v>
      </c>
      <c r="H44" s="44"/>
      <c r="I44" s="43"/>
      <c r="J44" s="44"/>
      <c r="K44" s="46"/>
      <c r="L44" s="40"/>
      <c r="M44" s="40"/>
      <c r="N44" s="48"/>
      <c r="O44" s="48"/>
      <c r="P44" s="48"/>
      <c r="Q44" s="48"/>
    </row>
    <row r="45" spans="1:17" x14ac:dyDescent="0.3">
      <c r="A45" s="15" t="s">
        <v>90</v>
      </c>
      <c r="B45" s="4">
        <v>42969</v>
      </c>
      <c r="C45" s="4">
        <v>42979</v>
      </c>
      <c r="D45" s="17" t="s">
        <v>131</v>
      </c>
      <c r="E45" s="15" t="s">
        <v>73</v>
      </c>
      <c r="F45" s="15" t="s">
        <v>12</v>
      </c>
      <c r="G45" s="15">
        <v>100</v>
      </c>
      <c r="H45" s="44"/>
      <c r="I45" s="43"/>
      <c r="J45" s="44"/>
      <c r="K45" s="46"/>
      <c r="L45" s="40"/>
      <c r="M45" s="40"/>
      <c r="N45" s="48"/>
      <c r="O45" s="48"/>
      <c r="P45" s="48"/>
      <c r="Q45" s="48"/>
    </row>
    <row r="46" spans="1:17" x14ac:dyDescent="0.3">
      <c r="A46" s="15" t="s">
        <v>90</v>
      </c>
      <c r="B46" s="4">
        <v>42969</v>
      </c>
      <c r="C46" s="4">
        <v>42979</v>
      </c>
      <c r="D46" s="17" t="s">
        <v>131</v>
      </c>
      <c r="E46" s="15" t="s">
        <v>73</v>
      </c>
      <c r="F46" s="15" t="s">
        <v>13</v>
      </c>
      <c r="G46" s="15">
        <v>100</v>
      </c>
      <c r="H46" s="44"/>
      <c r="I46" s="43"/>
      <c r="J46" s="44"/>
      <c r="K46" s="46"/>
      <c r="L46" s="40"/>
      <c r="M46" s="40"/>
      <c r="N46" s="48"/>
      <c r="O46" s="48"/>
      <c r="P46" s="48"/>
      <c r="Q46" s="48"/>
    </row>
    <row r="47" spans="1:17" x14ac:dyDescent="0.3">
      <c r="A47" s="15" t="s">
        <v>90</v>
      </c>
      <c r="B47" s="4">
        <v>42969</v>
      </c>
      <c r="C47" s="4">
        <v>42979</v>
      </c>
      <c r="D47" s="17" t="s">
        <v>131</v>
      </c>
      <c r="E47" s="15" t="s">
        <v>73</v>
      </c>
      <c r="F47" s="15" t="s">
        <v>28</v>
      </c>
      <c r="G47" s="15">
        <v>100</v>
      </c>
      <c r="H47" s="44"/>
      <c r="I47" s="43"/>
      <c r="J47" s="44"/>
      <c r="K47" s="46"/>
      <c r="L47" s="40"/>
      <c r="M47" s="40"/>
      <c r="N47" s="48"/>
      <c r="O47" s="48"/>
      <c r="P47" s="48"/>
      <c r="Q47" s="48"/>
    </row>
    <row r="48" spans="1:17" x14ac:dyDescent="0.3">
      <c r="A48" s="15" t="s">
        <v>90</v>
      </c>
      <c r="B48" s="4">
        <v>42969</v>
      </c>
      <c r="C48" s="4">
        <v>42979</v>
      </c>
      <c r="D48" s="17" t="s">
        <v>131</v>
      </c>
      <c r="E48" s="15" t="s">
        <v>73</v>
      </c>
      <c r="F48" s="15" t="s">
        <v>29</v>
      </c>
      <c r="G48" s="15">
        <v>100</v>
      </c>
      <c r="H48" s="44"/>
      <c r="I48" s="43"/>
      <c r="J48" s="44"/>
      <c r="K48" s="46"/>
      <c r="L48" s="40"/>
      <c r="M48" s="40"/>
      <c r="N48" s="48"/>
      <c r="O48" s="48"/>
      <c r="P48" s="48"/>
      <c r="Q48" s="48"/>
    </row>
    <row r="49" spans="1:17" x14ac:dyDescent="0.3">
      <c r="A49" s="15" t="s">
        <v>90</v>
      </c>
      <c r="B49" s="4">
        <v>42969</v>
      </c>
      <c r="C49" s="4">
        <v>42979</v>
      </c>
      <c r="D49" s="17" t="s">
        <v>131</v>
      </c>
      <c r="E49" s="15" t="s">
        <v>73</v>
      </c>
      <c r="F49" s="15" t="s">
        <v>30</v>
      </c>
      <c r="G49" s="15">
        <v>100</v>
      </c>
      <c r="H49" s="44"/>
      <c r="I49" s="43"/>
      <c r="J49" s="44"/>
      <c r="K49" s="46"/>
      <c r="L49" s="40"/>
      <c r="M49" s="40"/>
      <c r="N49" s="48"/>
      <c r="O49" s="48"/>
      <c r="P49" s="48"/>
      <c r="Q49" s="48"/>
    </row>
  </sheetData>
  <mergeCells count="60">
    <mergeCell ref="N2:N9"/>
    <mergeCell ref="O2:O9"/>
    <mergeCell ref="P2:P9"/>
    <mergeCell ref="Q2:Q9"/>
    <mergeCell ref="H10:H17"/>
    <mergeCell ref="I10:I17"/>
    <mergeCell ref="J10:J17"/>
    <mergeCell ref="K10:K17"/>
    <mergeCell ref="L10:L17"/>
    <mergeCell ref="M10:M17"/>
    <mergeCell ref="H2:H9"/>
    <mergeCell ref="I2:I9"/>
    <mergeCell ref="J2:J9"/>
    <mergeCell ref="K2:K9"/>
    <mergeCell ref="L2:L9"/>
    <mergeCell ref="M2:M9"/>
    <mergeCell ref="N10:N17"/>
    <mergeCell ref="O10:O17"/>
    <mergeCell ref="P10:P17"/>
    <mergeCell ref="Q10:Q17"/>
    <mergeCell ref="H18:H25"/>
    <mergeCell ref="I18:I25"/>
    <mergeCell ref="J18:J25"/>
    <mergeCell ref="K18:K25"/>
    <mergeCell ref="L18:L25"/>
    <mergeCell ref="M18:M25"/>
    <mergeCell ref="N18:N25"/>
    <mergeCell ref="O18:O25"/>
    <mergeCell ref="P18:P25"/>
    <mergeCell ref="Q18:Q25"/>
    <mergeCell ref="H26:H33"/>
    <mergeCell ref="I26:I33"/>
    <mergeCell ref="J26:J33"/>
    <mergeCell ref="K26:K33"/>
    <mergeCell ref="L26:L33"/>
    <mergeCell ref="M26:M33"/>
    <mergeCell ref="N26:N33"/>
    <mergeCell ref="O26:O33"/>
    <mergeCell ref="P26:P33"/>
    <mergeCell ref="Q26:Q33"/>
    <mergeCell ref="H34:H41"/>
    <mergeCell ref="I34:I41"/>
    <mergeCell ref="J34:J41"/>
    <mergeCell ref="K34:K41"/>
    <mergeCell ref="L34:L41"/>
    <mergeCell ref="M34:M41"/>
    <mergeCell ref="N34:N41"/>
    <mergeCell ref="O34:O41"/>
    <mergeCell ref="P34:P41"/>
    <mergeCell ref="Q34:Q41"/>
    <mergeCell ref="H42:H49"/>
    <mergeCell ref="I42:I49"/>
    <mergeCell ref="J42:J49"/>
    <mergeCell ref="K42:K49"/>
    <mergeCell ref="L42:L49"/>
    <mergeCell ref="M42:M49"/>
    <mergeCell ref="N42:N49"/>
    <mergeCell ref="O42:O49"/>
    <mergeCell ref="P42:P49"/>
    <mergeCell ref="Q42:Q49"/>
  </mergeCells>
  <pageMargins left="0.7" right="0" top="0.75" bottom="0.75" header="0.3" footer="0.3"/>
  <pageSetup scale="58" fitToHeight="0" orientation="landscape" r:id="rId1"/>
  <headerFooter>
    <oddHeader>&amp;L&amp;"-,Bold"EA Engineering, Science, and Technology, Inc., PBC&amp;R&amp;"-,Bold"VADEQ Toxicity Testing Results 2017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view="pageLayout" zoomScaleNormal="100" workbookViewId="0">
      <selection activeCellId="1" sqref="A32:XFD36 A1:XFD6"/>
    </sheetView>
  </sheetViews>
  <sheetFormatPr defaultRowHeight="14.4" x14ac:dyDescent="0.3"/>
  <cols>
    <col min="1" max="1" width="10.6640625" bestFit="1" customWidth="1"/>
    <col min="2" max="3" width="9.44140625" bestFit="1" customWidth="1"/>
    <col min="4" max="4" width="13.44140625" bestFit="1" customWidth="1"/>
    <col min="5" max="5" width="9.5546875" bestFit="1" customWidth="1"/>
    <col min="6" max="6" width="8.33203125" bestFit="1" customWidth="1"/>
    <col min="7" max="7" width="13.88671875" bestFit="1" customWidth="1"/>
    <col min="8" max="8" width="10" customWidth="1"/>
    <col min="9" max="9" width="9.109375" customWidth="1"/>
    <col min="10" max="10" width="8.5546875" bestFit="1" customWidth="1"/>
    <col min="11" max="11" width="9.88671875" bestFit="1" customWidth="1"/>
    <col min="12" max="12" width="14.109375" bestFit="1" customWidth="1"/>
    <col min="13" max="13" width="11.33203125" bestFit="1" customWidth="1"/>
    <col min="14" max="14" width="13.88671875" customWidth="1"/>
    <col min="15" max="15" width="14.6640625" bestFit="1" customWidth="1"/>
    <col min="16" max="16" width="15" customWidth="1"/>
    <col min="17" max="17" width="14.88671875" bestFit="1" customWidth="1"/>
  </cols>
  <sheetData>
    <row r="1" spans="1:17" s="1" customFormat="1" ht="46.5" customHeight="1" x14ac:dyDescent="0.3">
      <c r="A1" s="5" t="s">
        <v>2</v>
      </c>
      <c r="B1" s="5" t="s">
        <v>3</v>
      </c>
      <c r="C1" s="5" t="s">
        <v>4</v>
      </c>
      <c r="D1" s="5" t="s">
        <v>0</v>
      </c>
      <c r="E1" s="5" t="s">
        <v>1</v>
      </c>
      <c r="F1" s="5" t="s">
        <v>5</v>
      </c>
      <c r="G1" s="5" t="s">
        <v>7</v>
      </c>
      <c r="H1" s="5" t="s">
        <v>24</v>
      </c>
      <c r="I1" s="5" t="s">
        <v>6</v>
      </c>
      <c r="J1" s="5" t="s">
        <v>8</v>
      </c>
      <c r="K1" s="12" t="s">
        <v>15</v>
      </c>
      <c r="L1" s="5" t="s">
        <v>16</v>
      </c>
      <c r="M1" s="5" t="s">
        <v>25</v>
      </c>
      <c r="N1" s="5" t="s">
        <v>20</v>
      </c>
      <c r="O1" s="5" t="s">
        <v>21</v>
      </c>
      <c r="P1" s="5" t="s">
        <v>22</v>
      </c>
      <c r="Q1" s="5" t="s">
        <v>23</v>
      </c>
    </row>
    <row r="2" spans="1:17" s="36" customFormat="1" x14ac:dyDescent="0.3">
      <c r="A2" s="37" t="s">
        <v>41</v>
      </c>
      <c r="B2" s="34">
        <v>42951</v>
      </c>
      <c r="C2" s="34">
        <v>42961</v>
      </c>
      <c r="D2" s="37" t="s">
        <v>14</v>
      </c>
      <c r="E2" s="37" t="s">
        <v>32</v>
      </c>
      <c r="F2" s="37" t="s">
        <v>9</v>
      </c>
      <c r="G2" s="37">
        <v>100</v>
      </c>
      <c r="H2" s="41">
        <f>AVERAGE(G2:G6)</f>
        <v>99</v>
      </c>
      <c r="I2" s="42">
        <f>STDEV(G2:G6)</f>
        <v>2.2360679774997898</v>
      </c>
      <c r="J2" s="41">
        <v>100</v>
      </c>
      <c r="K2" s="45" t="s">
        <v>17</v>
      </c>
      <c r="L2" s="41" t="s">
        <v>17</v>
      </c>
      <c r="M2" s="41" t="s">
        <v>17</v>
      </c>
      <c r="N2" s="41" t="s">
        <v>17</v>
      </c>
      <c r="O2" s="41" t="s">
        <v>17</v>
      </c>
      <c r="P2" s="41">
        <v>28.6</v>
      </c>
      <c r="Q2" s="41">
        <v>0.57999999999999996</v>
      </c>
    </row>
    <row r="3" spans="1:17" s="36" customFormat="1" x14ac:dyDescent="0.3">
      <c r="A3" s="37" t="s">
        <v>41</v>
      </c>
      <c r="B3" s="34">
        <v>42951</v>
      </c>
      <c r="C3" s="34">
        <v>42961</v>
      </c>
      <c r="D3" s="37" t="s">
        <v>14</v>
      </c>
      <c r="E3" s="37" t="s">
        <v>32</v>
      </c>
      <c r="F3" s="37" t="s">
        <v>10</v>
      </c>
      <c r="G3" s="37">
        <v>100</v>
      </c>
      <c r="H3" s="41"/>
      <c r="I3" s="42"/>
      <c r="J3" s="41"/>
      <c r="K3" s="45"/>
      <c r="L3" s="41"/>
      <c r="M3" s="41"/>
      <c r="N3" s="41"/>
      <c r="O3" s="41"/>
      <c r="P3" s="41"/>
      <c r="Q3" s="41"/>
    </row>
    <row r="4" spans="1:17" s="36" customFormat="1" x14ac:dyDescent="0.3">
      <c r="A4" s="37" t="s">
        <v>41</v>
      </c>
      <c r="B4" s="34">
        <v>42951</v>
      </c>
      <c r="C4" s="34">
        <v>42961</v>
      </c>
      <c r="D4" s="37" t="s">
        <v>14</v>
      </c>
      <c r="E4" s="37" t="s">
        <v>32</v>
      </c>
      <c r="F4" s="37" t="s">
        <v>11</v>
      </c>
      <c r="G4" s="37">
        <v>95</v>
      </c>
      <c r="H4" s="41"/>
      <c r="I4" s="42"/>
      <c r="J4" s="41"/>
      <c r="K4" s="45"/>
      <c r="L4" s="41"/>
      <c r="M4" s="41"/>
      <c r="N4" s="41"/>
      <c r="O4" s="41"/>
      <c r="P4" s="41"/>
      <c r="Q4" s="41"/>
    </row>
    <row r="5" spans="1:17" s="36" customFormat="1" x14ac:dyDescent="0.3">
      <c r="A5" s="37" t="s">
        <v>41</v>
      </c>
      <c r="B5" s="34">
        <v>42951</v>
      </c>
      <c r="C5" s="34">
        <v>42961</v>
      </c>
      <c r="D5" s="37" t="s">
        <v>14</v>
      </c>
      <c r="E5" s="37" t="s">
        <v>32</v>
      </c>
      <c r="F5" s="37" t="s">
        <v>12</v>
      </c>
      <c r="G5" s="37">
        <v>100</v>
      </c>
      <c r="H5" s="41"/>
      <c r="I5" s="42"/>
      <c r="J5" s="41"/>
      <c r="K5" s="45"/>
      <c r="L5" s="41"/>
      <c r="M5" s="41"/>
      <c r="N5" s="41"/>
      <c r="O5" s="41"/>
      <c r="P5" s="41"/>
      <c r="Q5" s="41"/>
    </row>
    <row r="6" spans="1:17" s="36" customFormat="1" x14ac:dyDescent="0.3">
      <c r="A6" s="37" t="s">
        <v>41</v>
      </c>
      <c r="B6" s="34">
        <v>42951</v>
      </c>
      <c r="C6" s="34">
        <v>42961</v>
      </c>
      <c r="D6" s="37" t="s">
        <v>14</v>
      </c>
      <c r="E6" s="37" t="s">
        <v>32</v>
      </c>
      <c r="F6" s="37" t="s">
        <v>13</v>
      </c>
      <c r="G6" s="37">
        <v>100</v>
      </c>
      <c r="H6" s="41"/>
      <c r="I6" s="42"/>
      <c r="J6" s="41"/>
      <c r="K6" s="45"/>
      <c r="L6" s="41"/>
      <c r="M6" s="41"/>
      <c r="N6" s="41"/>
      <c r="O6" s="41"/>
      <c r="P6" s="41"/>
      <c r="Q6" s="41"/>
    </row>
    <row r="7" spans="1:17" x14ac:dyDescent="0.3">
      <c r="A7" s="3" t="s">
        <v>41</v>
      </c>
      <c r="B7" s="4">
        <v>42951</v>
      </c>
      <c r="C7" s="4">
        <v>42961</v>
      </c>
      <c r="D7" s="3" t="s">
        <v>102</v>
      </c>
      <c r="E7" s="3" t="s">
        <v>42</v>
      </c>
      <c r="F7" s="3" t="s">
        <v>9</v>
      </c>
      <c r="G7" s="3">
        <v>100</v>
      </c>
      <c r="H7" s="40">
        <f t="shared" ref="H7" si="0">AVERAGE(G7:G11)</f>
        <v>94</v>
      </c>
      <c r="I7" s="43">
        <f t="shared" ref="I7" si="1">STDEV(G7:G11)</f>
        <v>5.4772255750516612</v>
      </c>
      <c r="J7" s="44">
        <f>SUM(100*H7/99)</f>
        <v>94.949494949494948</v>
      </c>
      <c r="K7" s="46">
        <v>0.05</v>
      </c>
      <c r="L7" s="40" t="s">
        <v>19</v>
      </c>
      <c r="M7" s="40" t="s">
        <v>19</v>
      </c>
      <c r="N7" s="48">
        <v>4.4000000000000004</v>
      </c>
      <c r="O7" s="48">
        <v>0.03</v>
      </c>
      <c r="P7" s="48">
        <v>9.6</v>
      </c>
      <c r="Q7" s="48">
        <v>0.15</v>
      </c>
    </row>
    <row r="8" spans="1:17" x14ac:dyDescent="0.3">
      <c r="A8" s="3" t="s">
        <v>41</v>
      </c>
      <c r="B8" s="4">
        <v>42951</v>
      </c>
      <c r="C8" s="4">
        <v>42961</v>
      </c>
      <c r="D8" s="17" t="s">
        <v>102</v>
      </c>
      <c r="E8" s="3" t="s">
        <v>42</v>
      </c>
      <c r="F8" s="3" t="s">
        <v>10</v>
      </c>
      <c r="G8" s="3">
        <v>90</v>
      </c>
      <c r="H8" s="40"/>
      <c r="I8" s="43"/>
      <c r="J8" s="44"/>
      <c r="K8" s="46"/>
      <c r="L8" s="40"/>
      <c r="M8" s="40"/>
      <c r="N8" s="48"/>
      <c r="O8" s="48"/>
      <c r="P8" s="48"/>
      <c r="Q8" s="48"/>
    </row>
    <row r="9" spans="1:17" x14ac:dyDescent="0.3">
      <c r="A9" s="3" t="s">
        <v>41</v>
      </c>
      <c r="B9" s="4">
        <v>42951</v>
      </c>
      <c r="C9" s="4">
        <v>42961</v>
      </c>
      <c r="D9" s="17" t="s">
        <v>102</v>
      </c>
      <c r="E9" s="15" t="s">
        <v>42</v>
      </c>
      <c r="F9" s="3" t="s">
        <v>11</v>
      </c>
      <c r="G9" s="3">
        <v>100</v>
      </c>
      <c r="H9" s="40"/>
      <c r="I9" s="43"/>
      <c r="J9" s="44"/>
      <c r="K9" s="46"/>
      <c r="L9" s="40"/>
      <c r="M9" s="40"/>
      <c r="N9" s="48"/>
      <c r="O9" s="48"/>
      <c r="P9" s="48"/>
      <c r="Q9" s="48"/>
    </row>
    <row r="10" spans="1:17" x14ac:dyDescent="0.3">
      <c r="A10" s="3" t="s">
        <v>41</v>
      </c>
      <c r="B10" s="4">
        <v>42951</v>
      </c>
      <c r="C10" s="4">
        <v>42961</v>
      </c>
      <c r="D10" s="17" t="s">
        <v>102</v>
      </c>
      <c r="E10" s="15" t="s">
        <v>42</v>
      </c>
      <c r="F10" s="3" t="s">
        <v>12</v>
      </c>
      <c r="G10" s="3">
        <v>90</v>
      </c>
      <c r="H10" s="40"/>
      <c r="I10" s="43"/>
      <c r="J10" s="44"/>
      <c r="K10" s="46"/>
      <c r="L10" s="40"/>
      <c r="M10" s="40"/>
      <c r="N10" s="48"/>
      <c r="O10" s="48"/>
      <c r="P10" s="48"/>
      <c r="Q10" s="48"/>
    </row>
    <row r="11" spans="1:17" x14ac:dyDescent="0.3">
      <c r="A11" s="3" t="s">
        <v>41</v>
      </c>
      <c r="B11" s="4">
        <v>42951</v>
      </c>
      <c r="C11" s="4">
        <v>42961</v>
      </c>
      <c r="D11" s="17" t="s">
        <v>102</v>
      </c>
      <c r="E11" s="15" t="s">
        <v>42</v>
      </c>
      <c r="F11" s="3" t="s">
        <v>13</v>
      </c>
      <c r="G11" s="3">
        <v>90</v>
      </c>
      <c r="H11" s="40"/>
      <c r="I11" s="43"/>
      <c r="J11" s="44"/>
      <c r="K11" s="46"/>
      <c r="L11" s="40"/>
      <c r="M11" s="40"/>
      <c r="N11" s="48"/>
      <c r="O11" s="48"/>
      <c r="P11" s="48"/>
      <c r="Q11" s="48"/>
    </row>
    <row r="12" spans="1:17" x14ac:dyDescent="0.3">
      <c r="A12" s="3" t="s">
        <v>41</v>
      </c>
      <c r="B12" s="4">
        <v>42951</v>
      </c>
      <c r="C12" s="4">
        <v>42961</v>
      </c>
      <c r="D12" s="3" t="s">
        <v>103</v>
      </c>
      <c r="E12" s="15" t="s">
        <v>43</v>
      </c>
      <c r="F12" s="3" t="s">
        <v>9</v>
      </c>
      <c r="G12" s="3">
        <v>95</v>
      </c>
      <c r="H12" s="40">
        <f t="shared" ref="H12" si="2">AVERAGE(G12:G16)</f>
        <v>97</v>
      </c>
      <c r="I12" s="43">
        <f t="shared" ref="I12" si="3">STDEV(G12:G16)</f>
        <v>4.4721359549995796</v>
      </c>
      <c r="J12" s="44">
        <f t="shared" ref="J12" si="4">SUM(100*H12/99)</f>
        <v>97.979797979797979</v>
      </c>
      <c r="K12" s="46">
        <v>0.05</v>
      </c>
      <c r="L12" s="40" t="s">
        <v>19</v>
      </c>
      <c r="M12" s="40" t="s">
        <v>19</v>
      </c>
      <c r="N12" s="48">
        <v>5</v>
      </c>
      <c r="O12" s="48">
        <v>0.02</v>
      </c>
      <c r="P12" s="48">
        <v>14</v>
      </c>
      <c r="Q12" s="48">
        <v>0.28999999999999998</v>
      </c>
    </row>
    <row r="13" spans="1:17" x14ac:dyDescent="0.3">
      <c r="A13" s="3" t="s">
        <v>41</v>
      </c>
      <c r="B13" s="4">
        <v>42951</v>
      </c>
      <c r="C13" s="4">
        <v>42961</v>
      </c>
      <c r="D13" s="17" t="s">
        <v>103</v>
      </c>
      <c r="E13" s="15" t="s">
        <v>43</v>
      </c>
      <c r="F13" s="3" t="s">
        <v>10</v>
      </c>
      <c r="G13" s="3">
        <v>100</v>
      </c>
      <c r="H13" s="40"/>
      <c r="I13" s="43"/>
      <c r="J13" s="44"/>
      <c r="K13" s="46"/>
      <c r="L13" s="40"/>
      <c r="M13" s="40"/>
      <c r="N13" s="48"/>
      <c r="O13" s="48"/>
      <c r="P13" s="48"/>
      <c r="Q13" s="48"/>
    </row>
    <row r="14" spans="1:17" x14ac:dyDescent="0.3">
      <c r="A14" s="3" t="s">
        <v>41</v>
      </c>
      <c r="B14" s="4">
        <v>42951</v>
      </c>
      <c r="C14" s="4">
        <v>42961</v>
      </c>
      <c r="D14" s="17" t="s">
        <v>103</v>
      </c>
      <c r="E14" s="3" t="s">
        <v>43</v>
      </c>
      <c r="F14" s="3" t="s">
        <v>11</v>
      </c>
      <c r="G14" s="3">
        <v>100</v>
      </c>
      <c r="H14" s="40"/>
      <c r="I14" s="43"/>
      <c r="J14" s="44"/>
      <c r="K14" s="46"/>
      <c r="L14" s="40"/>
      <c r="M14" s="40"/>
      <c r="N14" s="48"/>
      <c r="O14" s="48"/>
      <c r="P14" s="48"/>
      <c r="Q14" s="48"/>
    </row>
    <row r="15" spans="1:17" x14ac:dyDescent="0.3">
      <c r="A15" s="3" t="s">
        <v>41</v>
      </c>
      <c r="B15" s="4">
        <v>42951</v>
      </c>
      <c r="C15" s="4">
        <v>42961</v>
      </c>
      <c r="D15" s="17" t="s">
        <v>103</v>
      </c>
      <c r="E15" s="15" t="s">
        <v>43</v>
      </c>
      <c r="F15" s="3" t="s">
        <v>12</v>
      </c>
      <c r="G15" s="3">
        <v>100</v>
      </c>
      <c r="H15" s="40"/>
      <c r="I15" s="43"/>
      <c r="J15" s="44"/>
      <c r="K15" s="46"/>
      <c r="L15" s="40"/>
      <c r="M15" s="40"/>
      <c r="N15" s="48"/>
      <c r="O15" s="48"/>
      <c r="P15" s="48"/>
      <c r="Q15" s="48"/>
    </row>
    <row r="16" spans="1:17" x14ac:dyDescent="0.3">
      <c r="A16" s="3" t="s">
        <v>41</v>
      </c>
      <c r="B16" s="4">
        <v>42951</v>
      </c>
      <c r="C16" s="4">
        <v>42961</v>
      </c>
      <c r="D16" s="17" t="s">
        <v>103</v>
      </c>
      <c r="E16" s="15" t="s">
        <v>43</v>
      </c>
      <c r="F16" s="3" t="s">
        <v>13</v>
      </c>
      <c r="G16" s="3">
        <v>90</v>
      </c>
      <c r="H16" s="40"/>
      <c r="I16" s="43"/>
      <c r="J16" s="44"/>
      <c r="K16" s="46"/>
      <c r="L16" s="40"/>
      <c r="M16" s="40"/>
      <c r="N16" s="48"/>
      <c r="O16" s="48"/>
      <c r="P16" s="48"/>
      <c r="Q16" s="48"/>
    </row>
    <row r="17" spans="1:17" x14ac:dyDescent="0.3">
      <c r="A17" s="3" t="s">
        <v>41</v>
      </c>
      <c r="B17" s="4">
        <v>42951</v>
      </c>
      <c r="C17" s="4">
        <v>42961</v>
      </c>
      <c r="D17" s="3" t="s">
        <v>104</v>
      </c>
      <c r="E17" s="15" t="s">
        <v>44</v>
      </c>
      <c r="F17" s="3" t="s">
        <v>9</v>
      </c>
      <c r="G17" s="3">
        <v>100</v>
      </c>
      <c r="H17" s="40">
        <f t="shared" ref="H17" si="5">AVERAGE(G17:G21)</f>
        <v>100</v>
      </c>
      <c r="I17" s="43">
        <f t="shared" ref="I17" si="6">STDEV(G17:G21)</f>
        <v>0</v>
      </c>
      <c r="J17" s="44">
        <f t="shared" ref="J17" si="7">SUM(100*H17/99)</f>
        <v>101.01010101010101</v>
      </c>
      <c r="K17" s="46">
        <v>0.05</v>
      </c>
      <c r="L17" s="40" t="s">
        <v>19</v>
      </c>
      <c r="M17" s="40" t="s">
        <v>19</v>
      </c>
      <c r="N17" s="48">
        <v>7</v>
      </c>
      <c r="O17" s="48">
        <v>0.04</v>
      </c>
      <c r="P17" s="48">
        <v>16.399999999999999</v>
      </c>
      <c r="Q17" s="48">
        <v>0.26</v>
      </c>
    </row>
    <row r="18" spans="1:17" x14ac:dyDescent="0.3">
      <c r="A18" s="3" t="s">
        <v>41</v>
      </c>
      <c r="B18" s="4">
        <v>42951</v>
      </c>
      <c r="C18" s="4">
        <v>42961</v>
      </c>
      <c r="D18" s="17" t="s">
        <v>104</v>
      </c>
      <c r="E18" s="3" t="s">
        <v>44</v>
      </c>
      <c r="F18" s="3" t="s">
        <v>10</v>
      </c>
      <c r="G18" s="3">
        <v>100</v>
      </c>
      <c r="H18" s="40"/>
      <c r="I18" s="43"/>
      <c r="J18" s="44"/>
      <c r="K18" s="46"/>
      <c r="L18" s="40"/>
      <c r="M18" s="40"/>
      <c r="N18" s="48"/>
      <c r="O18" s="48"/>
      <c r="P18" s="48"/>
      <c r="Q18" s="48"/>
    </row>
    <row r="19" spans="1:17" x14ac:dyDescent="0.3">
      <c r="A19" s="3" t="s">
        <v>41</v>
      </c>
      <c r="B19" s="4">
        <v>42951</v>
      </c>
      <c r="C19" s="4">
        <v>42961</v>
      </c>
      <c r="D19" s="17" t="s">
        <v>104</v>
      </c>
      <c r="E19" s="15" t="s">
        <v>44</v>
      </c>
      <c r="F19" s="3" t="s">
        <v>11</v>
      </c>
      <c r="G19" s="3">
        <v>100</v>
      </c>
      <c r="H19" s="40"/>
      <c r="I19" s="43"/>
      <c r="J19" s="44"/>
      <c r="K19" s="46"/>
      <c r="L19" s="40"/>
      <c r="M19" s="40"/>
      <c r="N19" s="48"/>
      <c r="O19" s="48"/>
      <c r="P19" s="48"/>
      <c r="Q19" s="48"/>
    </row>
    <row r="20" spans="1:17" x14ac:dyDescent="0.3">
      <c r="A20" s="3" t="s">
        <v>41</v>
      </c>
      <c r="B20" s="4">
        <v>42951</v>
      </c>
      <c r="C20" s="4">
        <v>42961</v>
      </c>
      <c r="D20" s="17" t="s">
        <v>104</v>
      </c>
      <c r="E20" s="15" t="s">
        <v>44</v>
      </c>
      <c r="F20" s="3" t="s">
        <v>12</v>
      </c>
      <c r="G20" s="3">
        <v>100</v>
      </c>
      <c r="H20" s="40"/>
      <c r="I20" s="43"/>
      <c r="J20" s="44"/>
      <c r="K20" s="46"/>
      <c r="L20" s="40"/>
      <c r="M20" s="40"/>
      <c r="N20" s="48"/>
      <c r="O20" s="48"/>
      <c r="P20" s="48"/>
      <c r="Q20" s="48"/>
    </row>
    <row r="21" spans="1:17" x14ac:dyDescent="0.3">
      <c r="A21" s="3" t="s">
        <v>41</v>
      </c>
      <c r="B21" s="4">
        <v>42951</v>
      </c>
      <c r="C21" s="4">
        <v>42961</v>
      </c>
      <c r="D21" s="17" t="s">
        <v>104</v>
      </c>
      <c r="E21" s="15" t="s">
        <v>44</v>
      </c>
      <c r="F21" s="3" t="s">
        <v>13</v>
      </c>
      <c r="G21" s="3">
        <v>100</v>
      </c>
      <c r="H21" s="40"/>
      <c r="I21" s="43"/>
      <c r="J21" s="44"/>
      <c r="K21" s="46"/>
      <c r="L21" s="40"/>
      <c r="M21" s="40"/>
      <c r="N21" s="48"/>
      <c r="O21" s="48"/>
      <c r="P21" s="48"/>
      <c r="Q21" s="48"/>
    </row>
    <row r="22" spans="1:17" x14ac:dyDescent="0.3">
      <c r="A22" s="3" t="s">
        <v>41</v>
      </c>
      <c r="B22" s="4">
        <v>42951</v>
      </c>
      <c r="C22" s="4">
        <v>42961</v>
      </c>
      <c r="D22" s="3" t="s">
        <v>105</v>
      </c>
      <c r="E22" s="15" t="s">
        <v>45</v>
      </c>
      <c r="F22" s="3" t="s">
        <v>9</v>
      </c>
      <c r="G22" s="3">
        <v>100</v>
      </c>
      <c r="H22" s="40">
        <f t="shared" ref="H22" si="8">AVERAGE(G22:G26)</f>
        <v>97</v>
      </c>
      <c r="I22" s="43">
        <f t="shared" ref="I22" si="9">STDEV(G22:G26)</f>
        <v>4.4721359549995796</v>
      </c>
      <c r="J22" s="44">
        <f t="shared" ref="J22" si="10">SUM(100*H22/99)</f>
        <v>97.979797979797979</v>
      </c>
      <c r="K22" s="46">
        <v>0.05</v>
      </c>
      <c r="L22" s="40" t="s">
        <v>19</v>
      </c>
      <c r="M22" s="40" t="s">
        <v>19</v>
      </c>
      <c r="N22" s="48">
        <v>2.4</v>
      </c>
      <c r="O22" s="48">
        <v>0.02</v>
      </c>
      <c r="P22" s="48">
        <v>6.2</v>
      </c>
      <c r="Q22" s="48">
        <v>0.08</v>
      </c>
    </row>
    <row r="23" spans="1:17" x14ac:dyDescent="0.3">
      <c r="A23" s="3" t="s">
        <v>41</v>
      </c>
      <c r="B23" s="4">
        <v>42951</v>
      </c>
      <c r="C23" s="4">
        <v>42961</v>
      </c>
      <c r="D23" s="17" t="s">
        <v>105</v>
      </c>
      <c r="E23" s="15" t="s">
        <v>45</v>
      </c>
      <c r="F23" s="3" t="s">
        <v>10</v>
      </c>
      <c r="G23" s="3">
        <v>90</v>
      </c>
      <c r="H23" s="40"/>
      <c r="I23" s="43"/>
      <c r="J23" s="44"/>
      <c r="K23" s="46"/>
      <c r="L23" s="40"/>
      <c r="M23" s="40"/>
      <c r="N23" s="48"/>
      <c r="O23" s="48"/>
      <c r="P23" s="48"/>
      <c r="Q23" s="48"/>
    </row>
    <row r="24" spans="1:17" x14ac:dyDescent="0.3">
      <c r="A24" s="3" t="s">
        <v>41</v>
      </c>
      <c r="B24" s="4">
        <v>42951</v>
      </c>
      <c r="C24" s="4">
        <v>42961</v>
      </c>
      <c r="D24" s="17" t="s">
        <v>105</v>
      </c>
      <c r="E24" s="15" t="s">
        <v>45</v>
      </c>
      <c r="F24" s="3" t="s">
        <v>11</v>
      </c>
      <c r="G24" s="3">
        <v>100</v>
      </c>
      <c r="H24" s="40"/>
      <c r="I24" s="43"/>
      <c r="J24" s="44"/>
      <c r="K24" s="46"/>
      <c r="L24" s="40"/>
      <c r="M24" s="40"/>
      <c r="N24" s="48"/>
      <c r="O24" s="48"/>
      <c r="P24" s="48"/>
      <c r="Q24" s="48"/>
    </row>
    <row r="25" spans="1:17" x14ac:dyDescent="0.3">
      <c r="A25" s="3" t="s">
        <v>41</v>
      </c>
      <c r="B25" s="4">
        <v>42951</v>
      </c>
      <c r="C25" s="4">
        <v>42961</v>
      </c>
      <c r="D25" s="17" t="s">
        <v>105</v>
      </c>
      <c r="E25" s="15" t="s">
        <v>45</v>
      </c>
      <c r="F25" s="3" t="s">
        <v>12</v>
      </c>
      <c r="G25" s="3">
        <v>100</v>
      </c>
      <c r="H25" s="40"/>
      <c r="I25" s="43"/>
      <c r="J25" s="44"/>
      <c r="K25" s="46"/>
      <c r="L25" s="40"/>
      <c r="M25" s="40"/>
      <c r="N25" s="48"/>
      <c r="O25" s="48"/>
      <c r="P25" s="48"/>
      <c r="Q25" s="48"/>
    </row>
    <row r="26" spans="1:17" x14ac:dyDescent="0.3">
      <c r="A26" s="3" t="s">
        <v>41</v>
      </c>
      <c r="B26" s="4">
        <v>42951</v>
      </c>
      <c r="C26" s="4">
        <v>42961</v>
      </c>
      <c r="D26" s="17" t="s">
        <v>105</v>
      </c>
      <c r="E26" s="15" t="s">
        <v>45</v>
      </c>
      <c r="F26" s="3" t="s">
        <v>13</v>
      </c>
      <c r="G26" s="3">
        <v>95</v>
      </c>
      <c r="H26" s="40"/>
      <c r="I26" s="43"/>
      <c r="J26" s="44"/>
      <c r="K26" s="46"/>
      <c r="L26" s="40"/>
      <c r="M26" s="40"/>
      <c r="N26" s="48"/>
      <c r="O26" s="48"/>
      <c r="P26" s="48"/>
      <c r="Q26" s="48"/>
    </row>
    <row r="27" spans="1:17" x14ac:dyDescent="0.3">
      <c r="A27" s="3" t="s">
        <v>41</v>
      </c>
      <c r="B27" s="4">
        <v>42951</v>
      </c>
      <c r="C27" s="4">
        <v>42961</v>
      </c>
      <c r="D27" s="17" t="s">
        <v>106</v>
      </c>
      <c r="E27" s="15" t="s">
        <v>46</v>
      </c>
      <c r="F27" s="3" t="s">
        <v>9</v>
      </c>
      <c r="G27" s="3">
        <v>95</v>
      </c>
      <c r="H27" s="40">
        <f t="shared" ref="H27" si="11">AVERAGE(G27:G31)</f>
        <v>96</v>
      </c>
      <c r="I27" s="43">
        <f t="shared" ref="I27" si="12">STDEV(G27:G31)</f>
        <v>6.5192024052026492</v>
      </c>
      <c r="J27" s="44">
        <f t="shared" ref="J27" si="13">SUM(100*H27/99)</f>
        <v>96.969696969696969</v>
      </c>
      <c r="K27" s="46">
        <v>0.05</v>
      </c>
      <c r="L27" s="40" t="s">
        <v>19</v>
      </c>
      <c r="M27" s="40" t="s">
        <v>19</v>
      </c>
      <c r="N27" s="48">
        <v>2.4</v>
      </c>
      <c r="O27" s="48">
        <v>0.02</v>
      </c>
      <c r="P27" s="48">
        <v>6.6</v>
      </c>
      <c r="Q27" s="48">
        <v>0.13</v>
      </c>
    </row>
    <row r="28" spans="1:17" x14ac:dyDescent="0.3">
      <c r="A28" s="3" t="s">
        <v>41</v>
      </c>
      <c r="B28" s="4">
        <v>42951</v>
      </c>
      <c r="C28" s="4">
        <v>42961</v>
      </c>
      <c r="D28" s="17" t="s">
        <v>106</v>
      </c>
      <c r="E28" s="15" t="s">
        <v>46</v>
      </c>
      <c r="F28" s="3" t="s">
        <v>10</v>
      </c>
      <c r="G28" s="3">
        <v>100</v>
      </c>
      <c r="H28" s="40"/>
      <c r="I28" s="43"/>
      <c r="J28" s="44"/>
      <c r="K28" s="46"/>
      <c r="L28" s="40"/>
      <c r="M28" s="40"/>
      <c r="N28" s="48"/>
      <c r="O28" s="48"/>
      <c r="P28" s="48"/>
      <c r="Q28" s="48"/>
    </row>
    <row r="29" spans="1:17" x14ac:dyDescent="0.3">
      <c r="A29" s="3" t="s">
        <v>41</v>
      </c>
      <c r="B29" s="4">
        <v>42951</v>
      </c>
      <c r="C29" s="4">
        <v>42961</v>
      </c>
      <c r="D29" s="17" t="s">
        <v>106</v>
      </c>
      <c r="E29" s="15" t="s">
        <v>46</v>
      </c>
      <c r="F29" s="3" t="s">
        <v>11</v>
      </c>
      <c r="G29" s="3">
        <v>100</v>
      </c>
      <c r="H29" s="40"/>
      <c r="I29" s="43"/>
      <c r="J29" s="44"/>
      <c r="K29" s="46"/>
      <c r="L29" s="40"/>
      <c r="M29" s="40"/>
      <c r="N29" s="48"/>
      <c r="O29" s="48"/>
      <c r="P29" s="48"/>
      <c r="Q29" s="48"/>
    </row>
    <row r="30" spans="1:17" x14ac:dyDescent="0.3">
      <c r="A30" s="3" t="s">
        <v>41</v>
      </c>
      <c r="B30" s="4">
        <v>42951</v>
      </c>
      <c r="C30" s="4">
        <v>42961</v>
      </c>
      <c r="D30" s="17" t="s">
        <v>106</v>
      </c>
      <c r="E30" s="15" t="s">
        <v>46</v>
      </c>
      <c r="F30" s="3" t="s">
        <v>12</v>
      </c>
      <c r="G30" s="3">
        <v>100</v>
      </c>
      <c r="H30" s="40"/>
      <c r="I30" s="43"/>
      <c r="J30" s="44"/>
      <c r="K30" s="46"/>
      <c r="L30" s="40"/>
      <c r="M30" s="40"/>
      <c r="N30" s="48"/>
      <c r="O30" s="48"/>
      <c r="P30" s="48"/>
      <c r="Q30" s="48"/>
    </row>
    <row r="31" spans="1:17" x14ac:dyDescent="0.3">
      <c r="A31" s="3" t="s">
        <v>41</v>
      </c>
      <c r="B31" s="4">
        <v>42951</v>
      </c>
      <c r="C31" s="4">
        <v>42961</v>
      </c>
      <c r="D31" s="17" t="s">
        <v>106</v>
      </c>
      <c r="E31" s="15" t="s">
        <v>46</v>
      </c>
      <c r="F31" s="3" t="s">
        <v>13</v>
      </c>
      <c r="G31" s="3">
        <v>85</v>
      </c>
      <c r="H31" s="40"/>
      <c r="I31" s="43"/>
      <c r="J31" s="44"/>
      <c r="K31" s="46"/>
      <c r="L31" s="40"/>
      <c r="M31" s="40"/>
      <c r="N31" s="48"/>
      <c r="O31" s="48"/>
      <c r="P31" s="48"/>
      <c r="Q31" s="48"/>
    </row>
    <row r="32" spans="1:17" x14ac:dyDescent="0.3">
      <c r="A32" s="3" t="s">
        <v>41</v>
      </c>
      <c r="B32" s="4">
        <v>42951</v>
      </c>
      <c r="C32" s="4">
        <v>42961</v>
      </c>
      <c r="D32" s="3" t="s">
        <v>107</v>
      </c>
      <c r="E32" s="15" t="s">
        <v>47</v>
      </c>
      <c r="F32" s="3" t="s">
        <v>9</v>
      </c>
      <c r="G32" s="3">
        <v>95</v>
      </c>
      <c r="H32" s="40">
        <f t="shared" ref="H32" si="14">AVERAGE(G32:G36)</f>
        <v>99</v>
      </c>
      <c r="I32" s="43">
        <f t="shared" ref="I32" si="15">STDEV(G32:G36)</f>
        <v>2.2360679774997898</v>
      </c>
      <c r="J32" s="44">
        <f t="shared" ref="J32" si="16">SUM(100*H32/99)</f>
        <v>100</v>
      </c>
      <c r="K32" s="46">
        <v>0.05</v>
      </c>
      <c r="L32" s="40" t="s">
        <v>19</v>
      </c>
      <c r="M32" s="40" t="s">
        <v>19</v>
      </c>
      <c r="N32" s="50">
        <v>3</v>
      </c>
      <c r="O32" s="50">
        <v>0.01</v>
      </c>
      <c r="P32" s="51" t="s">
        <v>26</v>
      </c>
      <c r="Q32" s="51" t="s">
        <v>26</v>
      </c>
    </row>
    <row r="33" spans="1:17" x14ac:dyDescent="0.3">
      <c r="A33" s="3" t="s">
        <v>41</v>
      </c>
      <c r="B33" s="4">
        <v>42951</v>
      </c>
      <c r="C33" s="4">
        <v>42961</v>
      </c>
      <c r="D33" s="17" t="s">
        <v>107</v>
      </c>
      <c r="E33" s="15" t="s">
        <v>47</v>
      </c>
      <c r="F33" s="3" t="s">
        <v>10</v>
      </c>
      <c r="G33" s="3">
        <v>100</v>
      </c>
      <c r="H33" s="40"/>
      <c r="I33" s="43"/>
      <c r="J33" s="44"/>
      <c r="K33" s="46"/>
      <c r="L33" s="40"/>
      <c r="M33" s="40"/>
      <c r="N33" s="50"/>
      <c r="O33" s="50"/>
      <c r="P33" s="51"/>
      <c r="Q33" s="51"/>
    </row>
    <row r="34" spans="1:17" x14ac:dyDescent="0.3">
      <c r="A34" s="3" t="s">
        <v>41</v>
      </c>
      <c r="B34" s="4">
        <v>42951</v>
      </c>
      <c r="C34" s="4">
        <v>42961</v>
      </c>
      <c r="D34" s="17" t="s">
        <v>107</v>
      </c>
      <c r="E34" s="15" t="s">
        <v>47</v>
      </c>
      <c r="F34" s="3" t="s">
        <v>11</v>
      </c>
      <c r="G34" s="3">
        <v>100</v>
      </c>
      <c r="H34" s="40"/>
      <c r="I34" s="43"/>
      <c r="J34" s="44"/>
      <c r="K34" s="46"/>
      <c r="L34" s="40"/>
      <c r="M34" s="40"/>
      <c r="N34" s="50"/>
      <c r="O34" s="50"/>
      <c r="P34" s="51"/>
      <c r="Q34" s="51"/>
    </row>
    <row r="35" spans="1:17" x14ac:dyDescent="0.3">
      <c r="A35" s="3" t="s">
        <v>41</v>
      </c>
      <c r="B35" s="4">
        <v>42951</v>
      </c>
      <c r="C35" s="4">
        <v>42961</v>
      </c>
      <c r="D35" s="17" t="s">
        <v>107</v>
      </c>
      <c r="E35" s="15" t="s">
        <v>47</v>
      </c>
      <c r="F35" s="3" t="s">
        <v>12</v>
      </c>
      <c r="G35" s="3">
        <v>100</v>
      </c>
      <c r="H35" s="40"/>
      <c r="I35" s="43"/>
      <c r="J35" s="44"/>
      <c r="K35" s="46"/>
      <c r="L35" s="40"/>
      <c r="M35" s="40"/>
      <c r="N35" s="50"/>
      <c r="O35" s="50"/>
      <c r="P35" s="51"/>
      <c r="Q35" s="51"/>
    </row>
    <row r="36" spans="1:17" x14ac:dyDescent="0.3">
      <c r="A36" s="3" t="s">
        <v>41</v>
      </c>
      <c r="B36" s="4">
        <v>42951</v>
      </c>
      <c r="C36" s="4">
        <v>42961</v>
      </c>
      <c r="D36" s="17" t="s">
        <v>107</v>
      </c>
      <c r="E36" s="15" t="s">
        <v>47</v>
      </c>
      <c r="F36" s="3" t="s">
        <v>13</v>
      </c>
      <c r="G36" s="3">
        <v>100</v>
      </c>
      <c r="H36" s="40"/>
      <c r="I36" s="43"/>
      <c r="J36" s="44"/>
      <c r="K36" s="46"/>
      <c r="L36" s="40"/>
      <c r="M36" s="40"/>
      <c r="N36" s="50"/>
      <c r="O36" s="50"/>
      <c r="P36" s="51"/>
      <c r="Q36" s="51"/>
    </row>
    <row r="37" spans="1:17" x14ac:dyDescent="0.3">
      <c r="A37" s="3" t="s">
        <v>41</v>
      </c>
      <c r="B37" s="4">
        <v>42951</v>
      </c>
      <c r="C37" s="4">
        <v>42961</v>
      </c>
      <c r="D37" s="3" t="s">
        <v>108</v>
      </c>
      <c r="E37" s="15" t="s">
        <v>48</v>
      </c>
      <c r="F37" s="3" t="s">
        <v>9</v>
      </c>
      <c r="G37" s="3">
        <v>100</v>
      </c>
      <c r="H37" s="40">
        <f t="shared" ref="H37" si="17">AVERAGE(G37:G41)</f>
        <v>98</v>
      </c>
      <c r="I37" s="43">
        <f t="shared" ref="I37" si="18">STDEV(G37:G41)</f>
        <v>2.7386127875258306</v>
      </c>
      <c r="J37" s="44">
        <f t="shared" ref="J37" si="19">SUM(100*H37/99)</f>
        <v>98.98989898989899</v>
      </c>
      <c r="K37" s="46">
        <v>0.05</v>
      </c>
      <c r="L37" s="40" t="s">
        <v>19</v>
      </c>
      <c r="M37" s="40" t="s">
        <v>19</v>
      </c>
      <c r="N37" s="50">
        <v>12.2</v>
      </c>
      <c r="O37" s="50">
        <v>0.03</v>
      </c>
      <c r="P37" s="51">
        <v>13.4</v>
      </c>
      <c r="Q37" s="51">
        <v>0.13</v>
      </c>
    </row>
    <row r="38" spans="1:17" x14ac:dyDescent="0.3">
      <c r="A38" s="3" t="s">
        <v>41</v>
      </c>
      <c r="B38" s="4">
        <v>42951</v>
      </c>
      <c r="C38" s="4">
        <v>42961</v>
      </c>
      <c r="D38" s="17" t="s">
        <v>108</v>
      </c>
      <c r="E38" s="15" t="s">
        <v>48</v>
      </c>
      <c r="F38" s="3" t="s">
        <v>10</v>
      </c>
      <c r="G38" s="3">
        <v>95</v>
      </c>
      <c r="H38" s="40"/>
      <c r="I38" s="43"/>
      <c r="J38" s="44"/>
      <c r="K38" s="46"/>
      <c r="L38" s="40"/>
      <c r="M38" s="40"/>
      <c r="N38" s="50"/>
      <c r="O38" s="50"/>
      <c r="P38" s="51"/>
      <c r="Q38" s="51"/>
    </row>
    <row r="39" spans="1:17" x14ac:dyDescent="0.3">
      <c r="A39" s="3" t="s">
        <v>41</v>
      </c>
      <c r="B39" s="4">
        <v>42951</v>
      </c>
      <c r="C39" s="4">
        <v>42961</v>
      </c>
      <c r="D39" s="17" t="s">
        <v>108</v>
      </c>
      <c r="E39" s="15" t="s">
        <v>48</v>
      </c>
      <c r="F39" s="3" t="s">
        <v>11</v>
      </c>
      <c r="G39" s="3">
        <v>95</v>
      </c>
      <c r="H39" s="40"/>
      <c r="I39" s="43"/>
      <c r="J39" s="44"/>
      <c r="K39" s="46"/>
      <c r="L39" s="40"/>
      <c r="M39" s="40"/>
      <c r="N39" s="50"/>
      <c r="O39" s="50"/>
      <c r="P39" s="51"/>
      <c r="Q39" s="51"/>
    </row>
    <row r="40" spans="1:17" x14ac:dyDescent="0.3">
      <c r="A40" s="3" t="s">
        <v>41</v>
      </c>
      <c r="B40" s="4">
        <v>42951</v>
      </c>
      <c r="C40" s="4">
        <v>42961</v>
      </c>
      <c r="D40" s="17" t="s">
        <v>108</v>
      </c>
      <c r="E40" s="15" t="s">
        <v>48</v>
      </c>
      <c r="F40" s="3" t="s">
        <v>12</v>
      </c>
      <c r="G40" s="3">
        <v>100</v>
      </c>
      <c r="H40" s="40"/>
      <c r="I40" s="43"/>
      <c r="J40" s="44"/>
      <c r="K40" s="46"/>
      <c r="L40" s="40"/>
      <c r="M40" s="40"/>
      <c r="N40" s="50"/>
      <c r="O40" s="50"/>
      <c r="P40" s="51"/>
      <c r="Q40" s="51"/>
    </row>
    <row r="41" spans="1:17" x14ac:dyDescent="0.3">
      <c r="A41" s="3" t="s">
        <v>41</v>
      </c>
      <c r="B41" s="4">
        <v>42951</v>
      </c>
      <c r="C41" s="4">
        <v>42961</v>
      </c>
      <c r="D41" s="17" t="s">
        <v>108</v>
      </c>
      <c r="E41" s="15" t="s">
        <v>48</v>
      </c>
      <c r="F41" s="3" t="s">
        <v>13</v>
      </c>
      <c r="G41" s="3">
        <v>100</v>
      </c>
      <c r="H41" s="40"/>
      <c r="I41" s="43"/>
      <c r="J41" s="44"/>
      <c r="K41" s="46"/>
      <c r="L41" s="40"/>
      <c r="M41" s="40"/>
      <c r="N41" s="50"/>
      <c r="O41" s="50"/>
      <c r="P41" s="51"/>
      <c r="Q41" s="51"/>
    </row>
    <row r="42" spans="1:17" x14ac:dyDescent="0.3">
      <c r="A42" s="15" t="s">
        <v>41</v>
      </c>
      <c r="B42" s="4">
        <v>42951</v>
      </c>
      <c r="C42" s="4">
        <v>42961</v>
      </c>
      <c r="D42" s="17" t="s">
        <v>109</v>
      </c>
      <c r="E42" s="15" t="s">
        <v>49</v>
      </c>
      <c r="F42" s="15" t="s">
        <v>9</v>
      </c>
      <c r="G42" s="15">
        <v>100</v>
      </c>
      <c r="H42" s="40">
        <f t="shared" ref="H42" si="20">AVERAGE(G42:G46)</f>
        <v>97</v>
      </c>
      <c r="I42" s="43">
        <f t="shared" ref="I42" si="21">STDEV(G42:G46)</f>
        <v>4.4721359549995796</v>
      </c>
      <c r="J42" s="44">
        <f t="shared" ref="J42" si="22">SUM(100*H42/99)</f>
        <v>97.979797979797979</v>
      </c>
      <c r="K42" s="46">
        <v>0.05</v>
      </c>
      <c r="L42" s="40" t="s">
        <v>19</v>
      </c>
      <c r="M42" s="40" t="s">
        <v>19</v>
      </c>
      <c r="N42" s="50">
        <v>14</v>
      </c>
      <c r="O42" s="50">
        <v>0.03</v>
      </c>
      <c r="P42" s="51">
        <v>13.8</v>
      </c>
      <c r="Q42" s="51">
        <v>0.26</v>
      </c>
    </row>
    <row r="43" spans="1:17" x14ac:dyDescent="0.3">
      <c r="A43" s="15" t="s">
        <v>41</v>
      </c>
      <c r="B43" s="4">
        <v>42951</v>
      </c>
      <c r="C43" s="4">
        <v>42961</v>
      </c>
      <c r="D43" s="17" t="s">
        <v>109</v>
      </c>
      <c r="E43" s="15" t="s">
        <v>49</v>
      </c>
      <c r="F43" s="15" t="s">
        <v>10</v>
      </c>
      <c r="G43" s="15">
        <v>100</v>
      </c>
      <c r="H43" s="40"/>
      <c r="I43" s="43"/>
      <c r="J43" s="44"/>
      <c r="K43" s="46"/>
      <c r="L43" s="40"/>
      <c r="M43" s="40"/>
      <c r="N43" s="50"/>
      <c r="O43" s="50"/>
      <c r="P43" s="51"/>
      <c r="Q43" s="51"/>
    </row>
    <row r="44" spans="1:17" x14ac:dyDescent="0.3">
      <c r="A44" s="15" t="s">
        <v>41</v>
      </c>
      <c r="B44" s="4">
        <v>42951</v>
      </c>
      <c r="C44" s="4">
        <v>42961</v>
      </c>
      <c r="D44" s="17" t="s">
        <v>109</v>
      </c>
      <c r="E44" s="15" t="s">
        <v>49</v>
      </c>
      <c r="F44" s="15" t="s">
        <v>11</v>
      </c>
      <c r="G44" s="15">
        <v>90</v>
      </c>
      <c r="H44" s="40"/>
      <c r="I44" s="43"/>
      <c r="J44" s="44"/>
      <c r="K44" s="46"/>
      <c r="L44" s="40"/>
      <c r="M44" s="40"/>
      <c r="N44" s="50"/>
      <c r="O44" s="50"/>
      <c r="P44" s="51"/>
      <c r="Q44" s="51"/>
    </row>
    <row r="45" spans="1:17" x14ac:dyDescent="0.3">
      <c r="A45" s="15" t="s">
        <v>41</v>
      </c>
      <c r="B45" s="4">
        <v>42951</v>
      </c>
      <c r="C45" s="4">
        <v>42961</v>
      </c>
      <c r="D45" s="17" t="s">
        <v>109</v>
      </c>
      <c r="E45" s="15" t="s">
        <v>49</v>
      </c>
      <c r="F45" s="15" t="s">
        <v>12</v>
      </c>
      <c r="G45" s="15">
        <v>100</v>
      </c>
      <c r="H45" s="40"/>
      <c r="I45" s="43"/>
      <c r="J45" s="44"/>
      <c r="K45" s="46"/>
      <c r="L45" s="40"/>
      <c r="M45" s="40"/>
      <c r="N45" s="50"/>
      <c r="O45" s="50"/>
      <c r="P45" s="51"/>
      <c r="Q45" s="51"/>
    </row>
    <row r="46" spans="1:17" x14ac:dyDescent="0.3">
      <c r="A46" s="15" t="s">
        <v>41</v>
      </c>
      <c r="B46" s="4">
        <v>42951</v>
      </c>
      <c r="C46" s="4">
        <v>42961</v>
      </c>
      <c r="D46" s="17" t="s">
        <v>109</v>
      </c>
      <c r="E46" s="15" t="s">
        <v>49</v>
      </c>
      <c r="F46" s="15" t="s">
        <v>13</v>
      </c>
      <c r="G46" s="15">
        <v>95</v>
      </c>
      <c r="H46" s="40"/>
      <c r="I46" s="43"/>
      <c r="J46" s="44"/>
      <c r="K46" s="46"/>
      <c r="L46" s="40"/>
      <c r="M46" s="40"/>
      <c r="N46" s="50"/>
      <c r="O46" s="50"/>
      <c r="P46" s="51"/>
      <c r="Q46" s="51"/>
    </row>
    <row r="47" spans="1:17" x14ac:dyDescent="0.3">
      <c r="A47" s="15" t="s">
        <v>41</v>
      </c>
      <c r="B47" s="4">
        <v>42951</v>
      </c>
      <c r="C47" s="4">
        <v>42961</v>
      </c>
      <c r="D47" s="15" t="s">
        <v>110</v>
      </c>
      <c r="E47" s="15" t="s">
        <v>50</v>
      </c>
      <c r="F47" s="15" t="s">
        <v>9</v>
      </c>
      <c r="G47" s="15">
        <v>95</v>
      </c>
      <c r="H47" s="40">
        <f t="shared" ref="H47" si="23">AVERAGE(G47:G51)</f>
        <v>96</v>
      </c>
      <c r="I47" s="43">
        <f t="shared" ref="I47" si="24">STDEV(G47:G51)</f>
        <v>4.1833001326703778</v>
      </c>
      <c r="J47" s="44">
        <f t="shared" ref="J47" si="25">SUM(100*H47/99)</f>
        <v>96.969696969696969</v>
      </c>
      <c r="K47" s="46">
        <v>0.05</v>
      </c>
      <c r="L47" s="40" t="s">
        <v>19</v>
      </c>
      <c r="M47" s="40" t="s">
        <v>19</v>
      </c>
      <c r="N47" s="50">
        <v>4.2</v>
      </c>
      <c r="O47" s="50">
        <v>0.01</v>
      </c>
      <c r="P47" s="51" t="s">
        <v>26</v>
      </c>
      <c r="Q47" s="51" t="s">
        <v>26</v>
      </c>
    </row>
    <row r="48" spans="1:17" x14ac:dyDescent="0.3">
      <c r="A48" s="15" t="s">
        <v>41</v>
      </c>
      <c r="B48" s="4">
        <v>42951</v>
      </c>
      <c r="C48" s="4">
        <v>42961</v>
      </c>
      <c r="D48" s="17" t="s">
        <v>110</v>
      </c>
      <c r="E48" s="15" t="s">
        <v>50</v>
      </c>
      <c r="F48" s="15" t="s">
        <v>10</v>
      </c>
      <c r="G48" s="15">
        <v>90</v>
      </c>
      <c r="H48" s="40"/>
      <c r="I48" s="43"/>
      <c r="J48" s="44"/>
      <c r="K48" s="46"/>
      <c r="L48" s="40"/>
      <c r="M48" s="40"/>
      <c r="N48" s="50"/>
      <c r="O48" s="50"/>
      <c r="P48" s="51"/>
      <c r="Q48" s="51"/>
    </row>
    <row r="49" spans="1:17" x14ac:dyDescent="0.3">
      <c r="A49" s="15" t="s">
        <v>41</v>
      </c>
      <c r="B49" s="4">
        <v>42951</v>
      </c>
      <c r="C49" s="4">
        <v>42961</v>
      </c>
      <c r="D49" s="17" t="s">
        <v>110</v>
      </c>
      <c r="E49" s="15" t="s">
        <v>50</v>
      </c>
      <c r="F49" s="15" t="s">
        <v>11</v>
      </c>
      <c r="G49" s="15">
        <v>95</v>
      </c>
      <c r="H49" s="40"/>
      <c r="I49" s="43"/>
      <c r="J49" s="44"/>
      <c r="K49" s="46"/>
      <c r="L49" s="40"/>
      <c r="M49" s="40"/>
      <c r="N49" s="50"/>
      <c r="O49" s="50"/>
      <c r="P49" s="51"/>
      <c r="Q49" s="51"/>
    </row>
    <row r="50" spans="1:17" x14ac:dyDescent="0.3">
      <c r="A50" s="15" t="s">
        <v>41</v>
      </c>
      <c r="B50" s="4">
        <v>42951</v>
      </c>
      <c r="C50" s="4">
        <v>42961</v>
      </c>
      <c r="D50" s="17" t="s">
        <v>110</v>
      </c>
      <c r="E50" s="15" t="s">
        <v>50</v>
      </c>
      <c r="F50" s="15" t="s">
        <v>12</v>
      </c>
      <c r="G50" s="15">
        <v>100</v>
      </c>
      <c r="H50" s="40"/>
      <c r="I50" s="43"/>
      <c r="J50" s="44"/>
      <c r="K50" s="46"/>
      <c r="L50" s="40"/>
      <c r="M50" s="40"/>
      <c r="N50" s="50"/>
      <c r="O50" s="50"/>
      <c r="P50" s="51"/>
      <c r="Q50" s="51"/>
    </row>
    <row r="51" spans="1:17" x14ac:dyDescent="0.3">
      <c r="A51" s="15" t="s">
        <v>41</v>
      </c>
      <c r="B51" s="4">
        <v>42951</v>
      </c>
      <c r="C51" s="4">
        <v>42961</v>
      </c>
      <c r="D51" s="17" t="s">
        <v>110</v>
      </c>
      <c r="E51" s="15" t="s">
        <v>50</v>
      </c>
      <c r="F51" s="15" t="s">
        <v>13</v>
      </c>
      <c r="G51" s="15">
        <v>100</v>
      </c>
      <c r="H51" s="40"/>
      <c r="I51" s="43"/>
      <c r="J51" s="44"/>
      <c r="K51" s="46"/>
      <c r="L51" s="40"/>
      <c r="M51" s="40"/>
      <c r="N51" s="50"/>
      <c r="O51" s="50"/>
      <c r="P51" s="51"/>
      <c r="Q51" s="51"/>
    </row>
  </sheetData>
  <mergeCells count="100"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P7:P11"/>
    <mergeCell ref="Q7:Q11"/>
    <mergeCell ref="H12:H16"/>
    <mergeCell ref="I12:I16"/>
    <mergeCell ref="J12:J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L17:L21"/>
    <mergeCell ref="M17:M21"/>
    <mergeCell ref="O17:O21"/>
    <mergeCell ref="P17:P21"/>
    <mergeCell ref="Q17:Q21"/>
    <mergeCell ref="O22:O26"/>
    <mergeCell ref="P22:P26"/>
    <mergeCell ref="Q22:Q26"/>
    <mergeCell ref="I27:I31"/>
    <mergeCell ref="J27:J31"/>
    <mergeCell ref="L27:L31"/>
    <mergeCell ref="M27:M31"/>
    <mergeCell ref="N17:N21"/>
    <mergeCell ref="N22:N26"/>
    <mergeCell ref="H22:H26"/>
    <mergeCell ref="I22:I26"/>
    <mergeCell ref="J22:J26"/>
    <mergeCell ref="L22:L26"/>
    <mergeCell ref="M22:M26"/>
    <mergeCell ref="P27:P31"/>
    <mergeCell ref="Q27:Q31"/>
    <mergeCell ref="H32:H36"/>
    <mergeCell ref="I32:I36"/>
    <mergeCell ref="J32:J36"/>
    <mergeCell ref="L32:L36"/>
    <mergeCell ref="M32:M36"/>
    <mergeCell ref="N32:N36"/>
    <mergeCell ref="O32:O36"/>
    <mergeCell ref="P32:P36"/>
    <mergeCell ref="Q32:Q36"/>
    <mergeCell ref="N27:N31"/>
    <mergeCell ref="O27:O31"/>
    <mergeCell ref="K27:K31"/>
    <mergeCell ref="K32:K36"/>
    <mergeCell ref="H27:H31"/>
    <mergeCell ref="N37:N41"/>
    <mergeCell ref="O37:O41"/>
    <mergeCell ref="P37:P41"/>
    <mergeCell ref="Q37:Q41"/>
    <mergeCell ref="H37:H41"/>
    <mergeCell ref="I37:I41"/>
    <mergeCell ref="J37:J41"/>
    <mergeCell ref="L37:L41"/>
    <mergeCell ref="M37:M41"/>
    <mergeCell ref="K37:K41"/>
    <mergeCell ref="K2:K6"/>
    <mergeCell ref="K7:K11"/>
    <mergeCell ref="K12:K16"/>
    <mergeCell ref="K17:K21"/>
    <mergeCell ref="K22:K26"/>
    <mergeCell ref="H42:H46"/>
    <mergeCell ref="I42:I46"/>
    <mergeCell ref="J42:J46"/>
    <mergeCell ref="K42:K46"/>
    <mergeCell ref="L42:L46"/>
    <mergeCell ref="M42:M46"/>
    <mergeCell ref="N42:N46"/>
    <mergeCell ref="O42:O46"/>
    <mergeCell ref="P42:P46"/>
    <mergeCell ref="Q42:Q46"/>
    <mergeCell ref="H47:H51"/>
    <mergeCell ref="I47:I51"/>
    <mergeCell ref="J47:J51"/>
    <mergeCell ref="K47:K51"/>
    <mergeCell ref="L47:L51"/>
    <mergeCell ref="M47:M51"/>
    <mergeCell ref="N47:N51"/>
    <mergeCell ref="O47:O51"/>
    <mergeCell ref="P47:P51"/>
    <mergeCell ref="Q47:Q51"/>
  </mergeCells>
  <pageMargins left="0.7" right="0.7" top="0.75" bottom="0.75" header="0.3" footer="0.3"/>
  <pageSetup scale="62" orientation="landscape" r:id="rId1"/>
  <headerFooter>
    <oddHeader>&amp;L&amp;"-,Bold"EA Engineering, Science, and Technology, Inc., PBC&amp;R&amp;"-,Bold"VADEQ Toxicity Testing Results 2017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view="pageLayout" topLeftCell="A2" zoomScaleNormal="100" workbookViewId="0">
      <selection activeCell="D26" sqref="D26"/>
    </sheetView>
  </sheetViews>
  <sheetFormatPr defaultRowHeight="14.4" x14ac:dyDescent="0.3"/>
  <cols>
    <col min="1" max="1" width="10.6640625" bestFit="1" customWidth="1"/>
    <col min="2" max="2" width="9.44140625" bestFit="1" customWidth="1"/>
    <col min="3" max="3" width="9.5546875" customWidth="1"/>
    <col min="4" max="4" width="11.109375" customWidth="1"/>
    <col min="5" max="5" width="9.5546875" bestFit="1" customWidth="1"/>
    <col min="6" max="6" width="8.33203125" bestFit="1" customWidth="1"/>
    <col min="7" max="7" width="13.88671875" bestFit="1" customWidth="1"/>
    <col min="8" max="8" width="10" customWidth="1"/>
    <col min="9" max="9" width="9.109375" customWidth="1"/>
    <col min="10" max="10" width="8.5546875" bestFit="1" customWidth="1"/>
    <col min="11" max="11" width="9.88671875" bestFit="1" customWidth="1"/>
    <col min="12" max="12" width="14.109375" bestFit="1" customWidth="1"/>
    <col min="13" max="13" width="11.33203125" bestFit="1" customWidth="1"/>
    <col min="14" max="14" width="13.88671875" customWidth="1"/>
    <col min="15" max="15" width="14.6640625" bestFit="1" customWidth="1"/>
    <col min="16" max="16" width="15" customWidth="1"/>
    <col min="17" max="17" width="14.88671875" bestFit="1" customWidth="1"/>
  </cols>
  <sheetData>
    <row r="1" spans="1:17" s="1" customFormat="1" ht="46.5" customHeight="1" x14ac:dyDescent="0.3">
      <c r="A1" s="7" t="s">
        <v>2</v>
      </c>
      <c r="B1" s="7" t="s">
        <v>3</v>
      </c>
      <c r="C1" s="7" t="s">
        <v>4</v>
      </c>
      <c r="D1" s="7" t="s">
        <v>0</v>
      </c>
      <c r="E1" s="7" t="s">
        <v>1</v>
      </c>
      <c r="F1" s="7" t="s">
        <v>5</v>
      </c>
      <c r="G1" s="7" t="s">
        <v>7</v>
      </c>
      <c r="H1" s="7" t="s">
        <v>24</v>
      </c>
      <c r="I1" s="7" t="s">
        <v>6</v>
      </c>
      <c r="J1" s="7" t="s">
        <v>8</v>
      </c>
      <c r="K1" s="12" t="s">
        <v>15</v>
      </c>
      <c r="L1" s="7" t="s">
        <v>16</v>
      </c>
      <c r="M1" s="7" t="s">
        <v>25</v>
      </c>
      <c r="N1" s="7" t="s">
        <v>20</v>
      </c>
      <c r="O1" s="7" t="s">
        <v>21</v>
      </c>
      <c r="P1" s="7" t="s">
        <v>22</v>
      </c>
      <c r="Q1" s="7" t="s">
        <v>23</v>
      </c>
    </row>
    <row r="2" spans="1:17" s="36" customFormat="1" x14ac:dyDescent="0.3">
      <c r="A2" s="33" t="s">
        <v>41</v>
      </c>
      <c r="B2" s="34">
        <v>42951</v>
      </c>
      <c r="C2" s="34">
        <v>42961</v>
      </c>
      <c r="D2" s="33" t="s">
        <v>14</v>
      </c>
      <c r="E2" s="33" t="s">
        <v>32</v>
      </c>
      <c r="F2" s="33" t="s">
        <v>9</v>
      </c>
      <c r="G2" s="33">
        <v>100</v>
      </c>
      <c r="H2" s="41">
        <f>AVERAGE(G2:G6)</f>
        <v>95</v>
      </c>
      <c r="I2" s="42">
        <f>STDEV(G2:G6)</f>
        <v>8.6602540378443873</v>
      </c>
      <c r="J2" s="41">
        <v>100</v>
      </c>
      <c r="K2" s="45" t="s">
        <v>17</v>
      </c>
      <c r="L2" s="41" t="s">
        <v>17</v>
      </c>
      <c r="M2" s="41" t="s">
        <v>17</v>
      </c>
      <c r="N2" s="41" t="s">
        <v>17</v>
      </c>
      <c r="O2" s="41" t="s">
        <v>17</v>
      </c>
      <c r="P2" s="41">
        <v>28.6</v>
      </c>
      <c r="Q2" s="41">
        <v>0.57999999999999996</v>
      </c>
    </row>
    <row r="3" spans="1:17" s="36" customFormat="1" x14ac:dyDescent="0.3">
      <c r="A3" s="33" t="s">
        <v>41</v>
      </c>
      <c r="B3" s="34">
        <v>42951</v>
      </c>
      <c r="C3" s="34">
        <v>42961</v>
      </c>
      <c r="D3" s="33" t="s">
        <v>14</v>
      </c>
      <c r="E3" s="33" t="s">
        <v>32</v>
      </c>
      <c r="F3" s="33" t="s">
        <v>10</v>
      </c>
      <c r="G3" s="33">
        <v>100</v>
      </c>
      <c r="H3" s="41"/>
      <c r="I3" s="42"/>
      <c r="J3" s="41"/>
      <c r="K3" s="45"/>
      <c r="L3" s="41"/>
      <c r="M3" s="41"/>
      <c r="N3" s="41"/>
      <c r="O3" s="41"/>
      <c r="P3" s="41"/>
      <c r="Q3" s="41"/>
    </row>
    <row r="4" spans="1:17" s="36" customFormat="1" x14ac:dyDescent="0.3">
      <c r="A4" s="33" t="s">
        <v>41</v>
      </c>
      <c r="B4" s="34">
        <v>42951</v>
      </c>
      <c r="C4" s="34">
        <v>42961</v>
      </c>
      <c r="D4" s="33" t="s">
        <v>14</v>
      </c>
      <c r="E4" s="33" t="s">
        <v>32</v>
      </c>
      <c r="F4" s="33" t="s">
        <v>11</v>
      </c>
      <c r="G4" s="33">
        <v>80</v>
      </c>
      <c r="H4" s="41"/>
      <c r="I4" s="42"/>
      <c r="J4" s="41"/>
      <c r="K4" s="45"/>
      <c r="L4" s="41"/>
      <c r="M4" s="41"/>
      <c r="N4" s="41"/>
      <c r="O4" s="41"/>
      <c r="P4" s="41"/>
      <c r="Q4" s="41"/>
    </row>
    <row r="5" spans="1:17" s="36" customFormat="1" x14ac:dyDescent="0.3">
      <c r="A5" s="33" t="s">
        <v>41</v>
      </c>
      <c r="B5" s="34">
        <v>42951</v>
      </c>
      <c r="C5" s="34">
        <v>42961</v>
      </c>
      <c r="D5" s="33" t="s">
        <v>14</v>
      </c>
      <c r="E5" s="33" t="s">
        <v>32</v>
      </c>
      <c r="F5" s="33" t="s">
        <v>12</v>
      </c>
      <c r="G5" s="33">
        <v>100</v>
      </c>
      <c r="H5" s="41"/>
      <c r="I5" s="42"/>
      <c r="J5" s="41"/>
      <c r="K5" s="45"/>
      <c r="L5" s="41"/>
      <c r="M5" s="41"/>
      <c r="N5" s="41"/>
      <c r="O5" s="41"/>
      <c r="P5" s="41"/>
      <c r="Q5" s="41"/>
    </row>
    <row r="6" spans="1:17" s="36" customFormat="1" x14ac:dyDescent="0.3">
      <c r="A6" s="33" t="s">
        <v>41</v>
      </c>
      <c r="B6" s="34">
        <v>42951</v>
      </c>
      <c r="C6" s="34">
        <v>42961</v>
      </c>
      <c r="D6" s="33" t="s">
        <v>14</v>
      </c>
      <c r="E6" s="33" t="s">
        <v>32</v>
      </c>
      <c r="F6" s="33" t="s">
        <v>13</v>
      </c>
      <c r="G6" s="33">
        <v>95</v>
      </c>
      <c r="H6" s="41"/>
      <c r="I6" s="42"/>
      <c r="J6" s="41"/>
      <c r="K6" s="45"/>
      <c r="L6" s="41"/>
      <c r="M6" s="41"/>
      <c r="N6" s="41"/>
      <c r="O6" s="41"/>
      <c r="P6" s="41"/>
      <c r="Q6" s="41"/>
    </row>
    <row r="7" spans="1:17" x14ac:dyDescent="0.3">
      <c r="A7" s="15" t="s">
        <v>41</v>
      </c>
      <c r="B7" s="4">
        <v>42951</v>
      </c>
      <c r="C7" s="4">
        <v>42961</v>
      </c>
      <c r="D7" s="15" t="s">
        <v>111</v>
      </c>
      <c r="E7" s="15" t="s">
        <v>51</v>
      </c>
      <c r="F7" s="6" t="s">
        <v>9</v>
      </c>
      <c r="G7" s="6">
        <v>100</v>
      </c>
      <c r="H7" s="40">
        <f t="shared" ref="H7" si="0">AVERAGE(G7:G11)</f>
        <v>97</v>
      </c>
      <c r="I7" s="43">
        <f t="shared" ref="I7" si="1">STDEV(G7:G11)</f>
        <v>4.4721359549995796</v>
      </c>
      <c r="J7" s="44">
        <f>SUM(100*H7/95)</f>
        <v>102.10526315789474</v>
      </c>
      <c r="K7" s="52">
        <v>0.05</v>
      </c>
      <c r="L7" s="48" t="s">
        <v>19</v>
      </c>
      <c r="M7" s="48" t="s">
        <v>19</v>
      </c>
      <c r="N7" s="48">
        <v>7</v>
      </c>
      <c r="O7" s="48">
        <v>0.03</v>
      </c>
      <c r="P7" s="48">
        <v>8</v>
      </c>
      <c r="Q7" s="48">
        <v>0.28000000000000003</v>
      </c>
    </row>
    <row r="8" spans="1:17" x14ac:dyDescent="0.3">
      <c r="A8" s="15" t="s">
        <v>41</v>
      </c>
      <c r="B8" s="4">
        <v>42951</v>
      </c>
      <c r="C8" s="4">
        <v>42961</v>
      </c>
      <c r="D8" s="17" t="s">
        <v>111</v>
      </c>
      <c r="E8" s="17" t="s">
        <v>51</v>
      </c>
      <c r="F8" s="6" t="s">
        <v>10</v>
      </c>
      <c r="G8" s="6">
        <v>95</v>
      </c>
      <c r="H8" s="40"/>
      <c r="I8" s="43"/>
      <c r="J8" s="44"/>
      <c r="K8" s="52"/>
      <c r="L8" s="48"/>
      <c r="M8" s="48"/>
      <c r="N8" s="48"/>
      <c r="O8" s="48"/>
      <c r="P8" s="48"/>
      <c r="Q8" s="48"/>
    </row>
    <row r="9" spans="1:17" x14ac:dyDescent="0.3">
      <c r="A9" s="15" t="s">
        <v>41</v>
      </c>
      <c r="B9" s="4">
        <v>42951</v>
      </c>
      <c r="C9" s="4">
        <v>42961</v>
      </c>
      <c r="D9" s="17" t="s">
        <v>111</v>
      </c>
      <c r="E9" s="17" t="s">
        <v>51</v>
      </c>
      <c r="F9" s="6" t="s">
        <v>11</v>
      </c>
      <c r="G9" s="6">
        <v>100</v>
      </c>
      <c r="H9" s="40"/>
      <c r="I9" s="43"/>
      <c r="J9" s="44"/>
      <c r="K9" s="52"/>
      <c r="L9" s="48"/>
      <c r="M9" s="48"/>
      <c r="N9" s="48"/>
      <c r="O9" s="48"/>
      <c r="P9" s="48"/>
      <c r="Q9" s="48"/>
    </row>
    <row r="10" spans="1:17" x14ac:dyDescent="0.3">
      <c r="A10" s="15" t="s">
        <v>41</v>
      </c>
      <c r="B10" s="4">
        <v>42951</v>
      </c>
      <c r="C10" s="4">
        <v>42961</v>
      </c>
      <c r="D10" s="17" t="s">
        <v>111</v>
      </c>
      <c r="E10" s="17" t="s">
        <v>51</v>
      </c>
      <c r="F10" s="6" t="s">
        <v>12</v>
      </c>
      <c r="G10" s="6">
        <v>90</v>
      </c>
      <c r="H10" s="40"/>
      <c r="I10" s="43"/>
      <c r="J10" s="44"/>
      <c r="K10" s="52"/>
      <c r="L10" s="48"/>
      <c r="M10" s="48"/>
      <c r="N10" s="48"/>
      <c r="O10" s="48"/>
      <c r="P10" s="48"/>
      <c r="Q10" s="48"/>
    </row>
    <row r="11" spans="1:17" x14ac:dyDescent="0.3">
      <c r="A11" s="15" t="s">
        <v>41</v>
      </c>
      <c r="B11" s="4">
        <v>42951</v>
      </c>
      <c r="C11" s="4">
        <v>42961</v>
      </c>
      <c r="D11" s="17" t="s">
        <v>111</v>
      </c>
      <c r="E11" s="17" t="s">
        <v>51</v>
      </c>
      <c r="F11" s="6" t="s">
        <v>13</v>
      </c>
      <c r="G11" s="6">
        <v>100</v>
      </c>
      <c r="H11" s="40"/>
      <c r="I11" s="43"/>
      <c r="J11" s="44"/>
      <c r="K11" s="52"/>
      <c r="L11" s="48"/>
      <c r="M11" s="48"/>
      <c r="N11" s="48"/>
      <c r="O11" s="48"/>
      <c r="P11" s="48"/>
      <c r="Q11" s="48"/>
    </row>
    <row r="12" spans="1:17" x14ac:dyDescent="0.3">
      <c r="A12" s="15" t="s">
        <v>41</v>
      </c>
      <c r="B12" s="4">
        <v>42951</v>
      </c>
      <c r="C12" s="4">
        <v>42961</v>
      </c>
      <c r="D12" s="15" t="s">
        <v>112</v>
      </c>
      <c r="E12" s="15" t="s">
        <v>52</v>
      </c>
      <c r="F12" s="6" t="s">
        <v>9</v>
      </c>
      <c r="G12" s="6">
        <v>80</v>
      </c>
      <c r="H12" s="40">
        <v>94</v>
      </c>
      <c r="I12" s="43" t="s">
        <v>17</v>
      </c>
      <c r="J12" s="44">
        <f>SUM(100*H12/95)</f>
        <v>98.94736842105263</v>
      </c>
      <c r="K12" s="52">
        <v>0.05</v>
      </c>
      <c r="L12" s="48" t="s">
        <v>19</v>
      </c>
      <c r="M12" s="48" t="s">
        <v>19</v>
      </c>
      <c r="N12" s="48">
        <v>8.1999999999999993</v>
      </c>
      <c r="O12" s="48">
        <v>0.03</v>
      </c>
      <c r="P12" s="48">
        <v>9.1999999999999993</v>
      </c>
      <c r="Q12" s="48">
        <v>0.18</v>
      </c>
    </row>
    <row r="13" spans="1:17" x14ac:dyDescent="0.3">
      <c r="A13" s="15" t="s">
        <v>41</v>
      </c>
      <c r="B13" s="4">
        <v>42951</v>
      </c>
      <c r="C13" s="4">
        <v>42961</v>
      </c>
      <c r="D13" s="17" t="s">
        <v>112</v>
      </c>
      <c r="E13" s="17" t="s">
        <v>52</v>
      </c>
      <c r="F13" s="6" t="s">
        <v>10</v>
      </c>
      <c r="G13" s="6">
        <v>100</v>
      </c>
      <c r="H13" s="40"/>
      <c r="I13" s="43"/>
      <c r="J13" s="44"/>
      <c r="K13" s="52"/>
      <c r="L13" s="48"/>
      <c r="M13" s="48"/>
      <c r="N13" s="48"/>
      <c r="O13" s="48"/>
      <c r="P13" s="48"/>
      <c r="Q13" s="48"/>
    </row>
    <row r="14" spans="1:17" x14ac:dyDescent="0.3">
      <c r="A14" s="15" t="s">
        <v>41</v>
      </c>
      <c r="B14" s="4">
        <v>42951</v>
      </c>
      <c r="C14" s="4">
        <v>42961</v>
      </c>
      <c r="D14" s="17" t="s">
        <v>112</v>
      </c>
      <c r="E14" s="17" t="s">
        <v>52</v>
      </c>
      <c r="F14" s="6" t="s">
        <v>11</v>
      </c>
      <c r="G14" s="23">
        <v>100</v>
      </c>
      <c r="H14" s="40"/>
      <c r="I14" s="43"/>
      <c r="J14" s="44"/>
      <c r="K14" s="52"/>
      <c r="L14" s="48"/>
      <c r="M14" s="48"/>
      <c r="N14" s="48"/>
      <c r="O14" s="48"/>
      <c r="P14" s="48"/>
      <c r="Q14" s="48"/>
    </row>
    <row r="15" spans="1:17" x14ac:dyDescent="0.3">
      <c r="A15" s="15" t="s">
        <v>41</v>
      </c>
      <c r="B15" s="4">
        <v>42951</v>
      </c>
      <c r="C15" s="4">
        <v>42961</v>
      </c>
      <c r="D15" s="17" t="s">
        <v>112</v>
      </c>
      <c r="E15" s="17" t="s">
        <v>52</v>
      </c>
      <c r="F15" s="6" t="s">
        <v>12</v>
      </c>
      <c r="G15" s="23">
        <v>100</v>
      </c>
      <c r="H15" s="40"/>
      <c r="I15" s="43"/>
      <c r="J15" s="44"/>
      <c r="K15" s="52"/>
      <c r="L15" s="48"/>
      <c r="M15" s="48"/>
      <c r="N15" s="48"/>
      <c r="O15" s="48"/>
      <c r="P15" s="48"/>
      <c r="Q15" s="48"/>
    </row>
    <row r="16" spans="1:17" x14ac:dyDescent="0.3">
      <c r="A16" s="15" t="s">
        <v>41</v>
      </c>
      <c r="B16" s="4">
        <v>42951</v>
      </c>
      <c r="C16" s="4">
        <v>42961</v>
      </c>
      <c r="D16" s="17" t="s">
        <v>112</v>
      </c>
      <c r="E16" s="17" t="s">
        <v>52</v>
      </c>
      <c r="F16" s="6" t="s">
        <v>13</v>
      </c>
      <c r="G16" s="23">
        <v>90</v>
      </c>
      <c r="H16" s="40"/>
      <c r="I16" s="43"/>
      <c r="J16" s="44"/>
      <c r="K16" s="52"/>
      <c r="L16" s="48"/>
      <c r="M16" s="48"/>
      <c r="N16" s="48"/>
      <c r="O16" s="48"/>
      <c r="P16" s="48"/>
      <c r="Q16" s="48"/>
    </row>
    <row r="17" spans="1:17" x14ac:dyDescent="0.3">
      <c r="A17" s="15" t="s">
        <v>41</v>
      </c>
      <c r="B17" s="4">
        <v>42951</v>
      </c>
      <c r="C17" s="4">
        <v>42961</v>
      </c>
      <c r="D17" s="15" t="s">
        <v>113</v>
      </c>
      <c r="E17" s="15" t="s">
        <v>53</v>
      </c>
      <c r="F17" s="6" t="s">
        <v>9</v>
      </c>
      <c r="G17" s="6">
        <v>80</v>
      </c>
      <c r="H17" s="40">
        <f t="shared" ref="H17" si="2">AVERAGE(G17:G21)</f>
        <v>92</v>
      </c>
      <c r="I17" s="43">
        <f t="shared" ref="I17" si="3">STDEV(G17:G21)</f>
        <v>9.0829510622924747</v>
      </c>
      <c r="J17" s="44">
        <f t="shared" ref="J17" si="4">SUM(100*H17/95)</f>
        <v>96.84210526315789</v>
      </c>
      <c r="K17" s="52">
        <v>0.05</v>
      </c>
      <c r="L17" s="48" t="s">
        <v>19</v>
      </c>
      <c r="M17" s="48" t="s">
        <v>19</v>
      </c>
      <c r="N17" s="48">
        <v>8.8000000000000007</v>
      </c>
      <c r="O17" s="48">
        <v>7.0000000000000007E-2</v>
      </c>
      <c r="P17" s="48">
        <v>16</v>
      </c>
      <c r="Q17" s="48">
        <v>0.32</v>
      </c>
    </row>
    <row r="18" spans="1:17" x14ac:dyDescent="0.3">
      <c r="A18" s="15" t="s">
        <v>41</v>
      </c>
      <c r="B18" s="4">
        <v>42951</v>
      </c>
      <c r="C18" s="4">
        <v>42961</v>
      </c>
      <c r="D18" s="17" t="s">
        <v>113</v>
      </c>
      <c r="E18" s="15" t="s">
        <v>53</v>
      </c>
      <c r="F18" s="6" t="s">
        <v>10</v>
      </c>
      <c r="G18" s="6">
        <v>95</v>
      </c>
      <c r="H18" s="40"/>
      <c r="I18" s="43"/>
      <c r="J18" s="44"/>
      <c r="K18" s="52"/>
      <c r="L18" s="48"/>
      <c r="M18" s="48"/>
      <c r="N18" s="48"/>
      <c r="O18" s="48"/>
      <c r="P18" s="48"/>
      <c r="Q18" s="48"/>
    </row>
    <row r="19" spans="1:17" x14ac:dyDescent="0.3">
      <c r="A19" s="15" t="s">
        <v>41</v>
      </c>
      <c r="B19" s="4">
        <v>42951</v>
      </c>
      <c r="C19" s="4">
        <v>42961</v>
      </c>
      <c r="D19" s="17" t="s">
        <v>113</v>
      </c>
      <c r="E19" s="17" t="s">
        <v>53</v>
      </c>
      <c r="F19" s="6" t="s">
        <v>11</v>
      </c>
      <c r="G19" s="6">
        <v>100</v>
      </c>
      <c r="H19" s="40"/>
      <c r="I19" s="43"/>
      <c r="J19" s="44"/>
      <c r="K19" s="52"/>
      <c r="L19" s="48"/>
      <c r="M19" s="48"/>
      <c r="N19" s="48"/>
      <c r="O19" s="48"/>
      <c r="P19" s="48"/>
      <c r="Q19" s="48"/>
    </row>
    <row r="20" spans="1:17" x14ac:dyDescent="0.3">
      <c r="A20" s="15" t="s">
        <v>41</v>
      </c>
      <c r="B20" s="4">
        <v>42951</v>
      </c>
      <c r="C20" s="4">
        <v>42961</v>
      </c>
      <c r="D20" s="17" t="s">
        <v>113</v>
      </c>
      <c r="E20" s="17" t="s">
        <v>53</v>
      </c>
      <c r="F20" s="6" t="s">
        <v>12</v>
      </c>
      <c r="G20" s="6">
        <v>85</v>
      </c>
      <c r="H20" s="40"/>
      <c r="I20" s="43"/>
      <c r="J20" s="44"/>
      <c r="K20" s="52"/>
      <c r="L20" s="48"/>
      <c r="M20" s="48"/>
      <c r="N20" s="48"/>
      <c r="O20" s="48"/>
      <c r="P20" s="48"/>
      <c r="Q20" s="48"/>
    </row>
    <row r="21" spans="1:17" x14ac:dyDescent="0.3">
      <c r="A21" s="15" t="s">
        <v>41</v>
      </c>
      <c r="B21" s="4">
        <v>42951</v>
      </c>
      <c r="C21" s="4">
        <v>42961</v>
      </c>
      <c r="D21" s="17" t="s">
        <v>113</v>
      </c>
      <c r="E21" s="17" t="s">
        <v>53</v>
      </c>
      <c r="F21" s="6" t="s">
        <v>13</v>
      </c>
      <c r="G21" s="6">
        <v>100</v>
      </c>
      <c r="H21" s="40"/>
      <c r="I21" s="43"/>
      <c r="J21" s="44"/>
      <c r="K21" s="52"/>
      <c r="L21" s="48"/>
      <c r="M21" s="48"/>
      <c r="N21" s="48"/>
      <c r="O21" s="48"/>
      <c r="P21" s="48"/>
      <c r="Q21" s="48"/>
    </row>
    <row r="22" spans="1:17" x14ac:dyDescent="0.3">
      <c r="A22" s="15" t="s">
        <v>41</v>
      </c>
      <c r="B22" s="4">
        <v>42951</v>
      </c>
      <c r="C22" s="4">
        <v>42961</v>
      </c>
      <c r="D22" s="15" t="s">
        <v>114</v>
      </c>
      <c r="E22" s="15" t="s">
        <v>54</v>
      </c>
      <c r="F22" s="6" t="s">
        <v>9</v>
      </c>
      <c r="G22" s="6">
        <v>95</v>
      </c>
      <c r="H22" s="40">
        <f t="shared" ref="H22:H52" si="5">AVERAGE(G22:G26)</f>
        <v>95</v>
      </c>
      <c r="I22" s="43">
        <f t="shared" ref="I22" si="6">STDEV(G22:G26)</f>
        <v>6.1237243569579451</v>
      </c>
      <c r="J22" s="44">
        <f t="shared" ref="J22" si="7">SUM(100*H22/95)</f>
        <v>100</v>
      </c>
      <c r="K22" s="52">
        <v>0.05</v>
      </c>
      <c r="L22" s="48" t="s">
        <v>19</v>
      </c>
      <c r="M22" s="48" t="s">
        <v>19</v>
      </c>
      <c r="N22" s="48">
        <v>15.2</v>
      </c>
      <c r="O22" s="48">
        <v>0.03</v>
      </c>
      <c r="P22" s="47" t="s">
        <v>26</v>
      </c>
      <c r="Q22" s="47" t="s">
        <v>26</v>
      </c>
    </row>
    <row r="23" spans="1:17" x14ac:dyDescent="0.3">
      <c r="A23" s="15" t="s">
        <v>41</v>
      </c>
      <c r="B23" s="4">
        <v>42951</v>
      </c>
      <c r="C23" s="4">
        <v>42961</v>
      </c>
      <c r="D23" s="17" t="s">
        <v>114</v>
      </c>
      <c r="E23" s="17" t="s">
        <v>54</v>
      </c>
      <c r="F23" s="6" t="s">
        <v>10</v>
      </c>
      <c r="G23" s="6">
        <v>100</v>
      </c>
      <c r="H23" s="40"/>
      <c r="I23" s="43"/>
      <c r="J23" s="44"/>
      <c r="K23" s="52"/>
      <c r="L23" s="48"/>
      <c r="M23" s="48"/>
      <c r="N23" s="48"/>
      <c r="O23" s="48"/>
      <c r="P23" s="47"/>
      <c r="Q23" s="47"/>
    </row>
    <row r="24" spans="1:17" x14ac:dyDescent="0.3">
      <c r="A24" s="15" t="s">
        <v>41</v>
      </c>
      <c r="B24" s="4">
        <v>42951</v>
      </c>
      <c r="C24" s="4">
        <v>42961</v>
      </c>
      <c r="D24" s="17" t="s">
        <v>114</v>
      </c>
      <c r="E24" s="17" t="s">
        <v>54</v>
      </c>
      <c r="F24" s="6" t="s">
        <v>11</v>
      </c>
      <c r="G24" s="6">
        <v>95</v>
      </c>
      <c r="H24" s="40"/>
      <c r="I24" s="43"/>
      <c r="J24" s="44"/>
      <c r="K24" s="52"/>
      <c r="L24" s="48"/>
      <c r="M24" s="48"/>
      <c r="N24" s="48"/>
      <c r="O24" s="48"/>
      <c r="P24" s="47"/>
      <c r="Q24" s="47"/>
    </row>
    <row r="25" spans="1:17" x14ac:dyDescent="0.3">
      <c r="A25" s="15" t="s">
        <v>41</v>
      </c>
      <c r="B25" s="4">
        <v>42951</v>
      </c>
      <c r="C25" s="4">
        <v>42961</v>
      </c>
      <c r="D25" s="17" t="s">
        <v>114</v>
      </c>
      <c r="E25" s="17" t="s">
        <v>54</v>
      </c>
      <c r="F25" s="6" t="s">
        <v>12</v>
      </c>
      <c r="G25" s="6">
        <v>85</v>
      </c>
      <c r="H25" s="40"/>
      <c r="I25" s="43"/>
      <c r="J25" s="44"/>
      <c r="K25" s="52"/>
      <c r="L25" s="48"/>
      <c r="M25" s="48"/>
      <c r="N25" s="48"/>
      <c r="O25" s="48"/>
      <c r="P25" s="47"/>
      <c r="Q25" s="47"/>
    </row>
    <row r="26" spans="1:17" x14ac:dyDescent="0.3">
      <c r="A26" s="15" t="s">
        <v>41</v>
      </c>
      <c r="B26" s="4">
        <v>42951</v>
      </c>
      <c r="C26" s="4">
        <v>42961</v>
      </c>
      <c r="D26" s="17" t="s">
        <v>114</v>
      </c>
      <c r="E26" s="17" t="s">
        <v>54</v>
      </c>
      <c r="F26" s="6" t="s">
        <v>13</v>
      </c>
      <c r="G26" s="6">
        <v>100</v>
      </c>
      <c r="H26" s="40"/>
      <c r="I26" s="43"/>
      <c r="J26" s="44"/>
      <c r="K26" s="52"/>
      <c r="L26" s="48"/>
      <c r="M26" s="48"/>
      <c r="N26" s="48"/>
      <c r="O26" s="48"/>
      <c r="P26" s="47"/>
      <c r="Q26" s="47"/>
    </row>
    <row r="27" spans="1:17" x14ac:dyDescent="0.3">
      <c r="A27" s="15" t="s">
        <v>41</v>
      </c>
      <c r="B27" s="4">
        <v>42951</v>
      </c>
      <c r="C27" s="4">
        <v>42961</v>
      </c>
      <c r="D27" s="15" t="s">
        <v>115</v>
      </c>
      <c r="E27" s="15" t="s">
        <v>55</v>
      </c>
      <c r="F27" s="6" t="s">
        <v>9</v>
      </c>
      <c r="G27" s="6">
        <v>100</v>
      </c>
      <c r="H27" s="40">
        <f t="shared" ref="H27:H42" si="8">AVERAGE(G27:G31)</f>
        <v>100</v>
      </c>
      <c r="I27" s="43">
        <f t="shared" ref="I27" si="9">STDEV(G27:G31)</f>
        <v>0</v>
      </c>
      <c r="J27" s="44">
        <f t="shared" ref="J27" si="10">SUM(100*H27/95)</f>
        <v>105.26315789473684</v>
      </c>
      <c r="K27" s="52">
        <v>0.05</v>
      </c>
      <c r="L27" s="48" t="s">
        <v>19</v>
      </c>
      <c r="M27" s="48" t="s">
        <v>19</v>
      </c>
      <c r="N27" s="48">
        <v>0.57999999999999996</v>
      </c>
      <c r="O27" s="48">
        <v>0</v>
      </c>
      <c r="P27" s="47" t="s">
        <v>26</v>
      </c>
      <c r="Q27" s="47" t="s">
        <v>26</v>
      </c>
    </row>
    <row r="28" spans="1:17" x14ac:dyDescent="0.3">
      <c r="A28" s="15" t="s">
        <v>41</v>
      </c>
      <c r="B28" s="4">
        <v>42951</v>
      </c>
      <c r="C28" s="4">
        <v>42961</v>
      </c>
      <c r="D28" s="17" t="s">
        <v>115</v>
      </c>
      <c r="E28" s="17" t="s">
        <v>55</v>
      </c>
      <c r="F28" s="6" t="s">
        <v>10</v>
      </c>
      <c r="G28" s="6">
        <v>100</v>
      </c>
      <c r="H28" s="40"/>
      <c r="I28" s="43"/>
      <c r="J28" s="44"/>
      <c r="K28" s="52"/>
      <c r="L28" s="48"/>
      <c r="M28" s="48"/>
      <c r="N28" s="48"/>
      <c r="O28" s="48"/>
      <c r="P28" s="47"/>
      <c r="Q28" s="47"/>
    </row>
    <row r="29" spans="1:17" x14ac:dyDescent="0.3">
      <c r="A29" s="15" t="s">
        <v>41</v>
      </c>
      <c r="B29" s="4">
        <v>42951</v>
      </c>
      <c r="C29" s="4">
        <v>42961</v>
      </c>
      <c r="D29" s="17" t="s">
        <v>115</v>
      </c>
      <c r="E29" s="17" t="s">
        <v>55</v>
      </c>
      <c r="F29" s="6" t="s">
        <v>11</v>
      </c>
      <c r="G29" s="6">
        <v>100</v>
      </c>
      <c r="H29" s="40"/>
      <c r="I29" s="43"/>
      <c r="J29" s="44"/>
      <c r="K29" s="52"/>
      <c r="L29" s="48"/>
      <c r="M29" s="48"/>
      <c r="N29" s="48"/>
      <c r="O29" s="48"/>
      <c r="P29" s="47"/>
      <c r="Q29" s="47"/>
    </row>
    <row r="30" spans="1:17" x14ac:dyDescent="0.3">
      <c r="A30" s="15" t="s">
        <v>41</v>
      </c>
      <c r="B30" s="4">
        <v>42951</v>
      </c>
      <c r="C30" s="4">
        <v>42961</v>
      </c>
      <c r="D30" s="17" t="s">
        <v>115</v>
      </c>
      <c r="E30" s="17" t="s">
        <v>55</v>
      </c>
      <c r="F30" s="6" t="s">
        <v>12</v>
      </c>
      <c r="G30" s="6">
        <v>100</v>
      </c>
      <c r="H30" s="40"/>
      <c r="I30" s="43"/>
      <c r="J30" s="44"/>
      <c r="K30" s="52"/>
      <c r="L30" s="48"/>
      <c r="M30" s="48"/>
      <c r="N30" s="48"/>
      <c r="O30" s="48"/>
      <c r="P30" s="47"/>
      <c r="Q30" s="47"/>
    </row>
    <row r="31" spans="1:17" x14ac:dyDescent="0.3">
      <c r="A31" s="15" t="s">
        <v>41</v>
      </c>
      <c r="B31" s="4">
        <v>42951</v>
      </c>
      <c r="C31" s="4">
        <v>42961</v>
      </c>
      <c r="D31" s="17" t="s">
        <v>115</v>
      </c>
      <c r="E31" s="17" t="s">
        <v>55</v>
      </c>
      <c r="F31" s="6" t="s">
        <v>13</v>
      </c>
      <c r="G31" s="6">
        <v>100</v>
      </c>
      <c r="H31" s="40"/>
      <c r="I31" s="43"/>
      <c r="J31" s="44"/>
      <c r="K31" s="52"/>
      <c r="L31" s="48"/>
      <c r="M31" s="48"/>
      <c r="N31" s="48"/>
      <c r="O31" s="48"/>
      <c r="P31" s="47"/>
      <c r="Q31" s="47"/>
    </row>
    <row r="32" spans="1:17" x14ac:dyDescent="0.3">
      <c r="A32" s="15" t="s">
        <v>41</v>
      </c>
      <c r="B32" s="4">
        <v>42951</v>
      </c>
      <c r="C32" s="4">
        <v>42961</v>
      </c>
      <c r="D32" s="15" t="s">
        <v>116</v>
      </c>
      <c r="E32" s="15" t="s">
        <v>56</v>
      </c>
      <c r="F32" s="15" t="s">
        <v>9</v>
      </c>
      <c r="G32" s="15">
        <v>55</v>
      </c>
      <c r="H32" s="40">
        <f t="shared" ref="H32" si="11">AVERAGE(G32:G36)</f>
        <v>75</v>
      </c>
      <c r="I32" s="43">
        <f t="shared" ref="I32" si="12">STDEV(G32:G36)</f>
        <v>15.411035007422441</v>
      </c>
      <c r="J32" s="44">
        <f t="shared" ref="J32" si="13">SUM(100*H32/95)</f>
        <v>78.94736842105263</v>
      </c>
      <c r="K32" s="52">
        <v>0.05</v>
      </c>
      <c r="L32" s="48" t="s">
        <v>18</v>
      </c>
      <c r="M32" s="48" t="s">
        <v>18</v>
      </c>
      <c r="N32" s="48">
        <v>15.2</v>
      </c>
      <c r="O32" s="48">
        <v>0.15</v>
      </c>
      <c r="P32" s="47">
        <v>25.8</v>
      </c>
      <c r="Q32" s="47">
        <v>0.42</v>
      </c>
    </row>
    <row r="33" spans="1:17" x14ac:dyDescent="0.3">
      <c r="A33" s="15" t="s">
        <v>41</v>
      </c>
      <c r="B33" s="4">
        <v>42951</v>
      </c>
      <c r="C33" s="4">
        <v>42961</v>
      </c>
      <c r="D33" s="17" t="s">
        <v>116</v>
      </c>
      <c r="E33" s="17" t="s">
        <v>56</v>
      </c>
      <c r="F33" s="15" t="s">
        <v>10</v>
      </c>
      <c r="G33" s="15">
        <v>90</v>
      </c>
      <c r="H33" s="40"/>
      <c r="I33" s="43"/>
      <c r="J33" s="44"/>
      <c r="K33" s="52"/>
      <c r="L33" s="48"/>
      <c r="M33" s="48"/>
      <c r="N33" s="48"/>
      <c r="O33" s="48"/>
      <c r="P33" s="47"/>
      <c r="Q33" s="47"/>
    </row>
    <row r="34" spans="1:17" x14ac:dyDescent="0.3">
      <c r="A34" s="15" t="s">
        <v>41</v>
      </c>
      <c r="B34" s="4">
        <v>42951</v>
      </c>
      <c r="C34" s="4">
        <v>42961</v>
      </c>
      <c r="D34" s="17" t="s">
        <v>116</v>
      </c>
      <c r="E34" s="17" t="s">
        <v>56</v>
      </c>
      <c r="F34" s="15" t="s">
        <v>11</v>
      </c>
      <c r="G34" s="15">
        <v>90</v>
      </c>
      <c r="H34" s="40"/>
      <c r="I34" s="43"/>
      <c r="J34" s="44"/>
      <c r="K34" s="52"/>
      <c r="L34" s="48"/>
      <c r="M34" s="48"/>
      <c r="N34" s="48"/>
      <c r="O34" s="48"/>
      <c r="P34" s="47"/>
      <c r="Q34" s="47"/>
    </row>
    <row r="35" spans="1:17" x14ac:dyDescent="0.3">
      <c r="A35" s="15" t="s">
        <v>41</v>
      </c>
      <c r="B35" s="4">
        <v>42951</v>
      </c>
      <c r="C35" s="4">
        <v>42961</v>
      </c>
      <c r="D35" s="17" t="s">
        <v>116</v>
      </c>
      <c r="E35" s="17" t="s">
        <v>56</v>
      </c>
      <c r="F35" s="15" t="s">
        <v>12</v>
      </c>
      <c r="G35" s="15">
        <v>65</v>
      </c>
      <c r="H35" s="40"/>
      <c r="I35" s="43"/>
      <c r="J35" s="44"/>
      <c r="K35" s="52"/>
      <c r="L35" s="48"/>
      <c r="M35" s="48"/>
      <c r="N35" s="48"/>
      <c r="O35" s="48"/>
      <c r="P35" s="47"/>
      <c r="Q35" s="47"/>
    </row>
    <row r="36" spans="1:17" x14ac:dyDescent="0.3">
      <c r="A36" s="15" t="s">
        <v>41</v>
      </c>
      <c r="B36" s="4">
        <v>42951</v>
      </c>
      <c r="C36" s="4">
        <v>42961</v>
      </c>
      <c r="D36" s="17" t="s">
        <v>116</v>
      </c>
      <c r="E36" s="17" t="s">
        <v>56</v>
      </c>
      <c r="F36" s="15" t="s">
        <v>13</v>
      </c>
      <c r="G36" s="15">
        <v>75</v>
      </c>
      <c r="H36" s="40"/>
      <c r="I36" s="43"/>
      <c r="J36" s="44"/>
      <c r="K36" s="52"/>
      <c r="L36" s="48"/>
      <c r="M36" s="48"/>
      <c r="N36" s="48"/>
      <c r="O36" s="48"/>
      <c r="P36" s="47"/>
      <c r="Q36" s="47"/>
    </row>
    <row r="37" spans="1:17" x14ac:dyDescent="0.3">
      <c r="A37" s="15" t="s">
        <v>41</v>
      </c>
      <c r="B37" s="4">
        <v>42951</v>
      </c>
      <c r="C37" s="4">
        <v>42961</v>
      </c>
      <c r="D37" s="15" t="s">
        <v>117</v>
      </c>
      <c r="E37" s="15" t="s">
        <v>57</v>
      </c>
      <c r="F37" s="15" t="s">
        <v>9</v>
      </c>
      <c r="G37" s="15">
        <v>100</v>
      </c>
      <c r="H37" s="40">
        <f t="shared" si="5"/>
        <v>96</v>
      </c>
      <c r="I37" s="43">
        <f t="shared" ref="I37" si="14">STDEV(G37:G41)</f>
        <v>4.1833001326703778</v>
      </c>
      <c r="J37" s="44">
        <f t="shared" ref="J37" si="15">SUM(100*H37/95)</f>
        <v>101.05263157894737</v>
      </c>
      <c r="K37" s="52">
        <v>0.05</v>
      </c>
      <c r="L37" s="48" t="s">
        <v>19</v>
      </c>
      <c r="M37" s="48" t="s">
        <v>19</v>
      </c>
      <c r="N37" s="48">
        <v>18.2</v>
      </c>
      <c r="O37" s="48">
        <v>0.03</v>
      </c>
      <c r="P37" s="47" t="s">
        <v>26</v>
      </c>
      <c r="Q37" s="47" t="s">
        <v>26</v>
      </c>
    </row>
    <row r="38" spans="1:17" x14ac:dyDescent="0.3">
      <c r="A38" s="15" t="s">
        <v>41</v>
      </c>
      <c r="B38" s="4">
        <v>42951</v>
      </c>
      <c r="C38" s="4">
        <v>42961</v>
      </c>
      <c r="D38" s="17" t="s">
        <v>117</v>
      </c>
      <c r="E38" s="17" t="s">
        <v>57</v>
      </c>
      <c r="F38" s="15" t="s">
        <v>10</v>
      </c>
      <c r="G38" s="15">
        <v>100</v>
      </c>
      <c r="H38" s="40"/>
      <c r="I38" s="43"/>
      <c r="J38" s="44"/>
      <c r="K38" s="52"/>
      <c r="L38" s="48"/>
      <c r="M38" s="48"/>
      <c r="N38" s="48"/>
      <c r="O38" s="48"/>
      <c r="P38" s="47"/>
      <c r="Q38" s="47"/>
    </row>
    <row r="39" spans="1:17" x14ac:dyDescent="0.3">
      <c r="A39" s="15" t="s">
        <v>41</v>
      </c>
      <c r="B39" s="4">
        <v>42951</v>
      </c>
      <c r="C39" s="4">
        <v>42961</v>
      </c>
      <c r="D39" s="17" t="s">
        <v>117</v>
      </c>
      <c r="E39" s="17" t="s">
        <v>57</v>
      </c>
      <c r="F39" s="15" t="s">
        <v>11</v>
      </c>
      <c r="G39" s="15">
        <v>90</v>
      </c>
      <c r="H39" s="40"/>
      <c r="I39" s="43"/>
      <c r="J39" s="44"/>
      <c r="K39" s="52"/>
      <c r="L39" s="48"/>
      <c r="M39" s="48"/>
      <c r="N39" s="48"/>
      <c r="O39" s="48"/>
      <c r="P39" s="47"/>
      <c r="Q39" s="47"/>
    </row>
    <row r="40" spans="1:17" x14ac:dyDescent="0.3">
      <c r="A40" s="15" t="s">
        <v>41</v>
      </c>
      <c r="B40" s="4">
        <v>42951</v>
      </c>
      <c r="C40" s="4">
        <v>42961</v>
      </c>
      <c r="D40" s="17" t="s">
        <v>117</v>
      </c>
      <c r="E40" s="17" t="s">
        <v>57</v>
      </c>
      <c r="F40" s="15" t="s">
        <v>12</v>
      </c>
      <c r="G40" s="15">
        <v>95</v>
      </c>
      <c r="H40" s="40"/>
      <c r="I40" s="43"/>
      <c r="J40" s="44"/>
      <c r="K40" s="52"/>
      <c r="L40" s="48"/>
      <c r="M40" s="48"/>
      <c r="N40" s="48"/>
      <c r="O40" s="48"/>
      <c r="P40" s="47"/>
      <c r="Q40" s="47"/>
    </row>
    <row r="41" spans="1:17" x14ac:dyDescent="0.3">
      <c r="A41" s="15" t="s">
        <v>41</v>
      </c>
      <c r="B41" s="4">
        <v>42951</v>
      </c>
      <c r="C41" s="4">
        <v>42961</v>
      </c>
      <c r="D41" s="17" t="s">
        <v>117</v>
      </c>
      <c r="E41" s="17" t="s">
        <v>57</v>
      </c>
      <c r="F41" s="15" t="s">
        <v>13</v>
      </c>
      <c r="G41" s="15">
        <v>95</v>
      </c>
      <c r="H41" s="40"/>
      <c r="I41" s="43"/>
      <c r="J41" s="44"/>
      <c r="K41" s="52"/>
      <c r="L41" s="48"/>
      <c r="M41" s="48"/>
      <c r="N41" s="48"/>
      <c r="O41" s="48"/>
      <c r="P41" s="47"/>
      <c r="Q41" s="47"/>
    </row>
    <row r="42" spans="1:17" ht="15" customHeight="1" x14ac:dyDescent="0.3">
      <c r="A42" s="15" t="s">
        <v>41</v>
      </c>
      <c r="B42" s="4">
        <v>42951</v>
      </c>
      <c r="C42" s="4">
        <v>42961</v>
      </c>
      <c r="D42" s="17" t="s">
        <v>118</v>
      </c>
      <c r="E42" s="15" t="s">
        <v>58</v>
      </c>
      <c r="F42" s="15" t="s">
        <v>9</v>
      </c>
      <c r="G42" s="15">
        <v>100</v>
      </c>
      <c r="H42" s="40">
        <f t="shared" si="8"/>
        <v>97</v>
      </c>
      <c r="I42" s="43">
        <f t="shared" ref="I42" si="16">STDEV(G42:G46)</f>
        <v>4.4721359549995796</v>
      </c>
      <c r="J42" s="44">
        <f t="shared" ref="J42" si="17">SUM(100*H42/95)</f>
        <v>102.10526315789474</v>
      </c>
      <c r="K42" s="52">
        <v>0.05</v>
      </c>
      <c r="L42" s="48" t="s">
        <v>19</v>
      </c>
      <c r="M42" s="48" t="s">
        <v>19</v>
      </c>
      <c r="N42" s="48">
        <v>3.1</v>
      </c>
      <c r="O42" s="48">
        <v>0.01</v>
      </c>
      <c r="P42" s="47" t="s">
        <v>26</v>
      </c>
      <c r="Q42" s="47" t="s">
        <v>26</v>
      </c>
    </row>
    <row r="43" spans="1:17" x14ac:dyDescent="0.3">
      <c r="A43" s="15" t="s">
        <v>41</v>
      </c>
      <c r="B43" s="4">
        <v>42951</v>
      </c>
      <c r="C43" s="4">
        <v>42961</v>
      </c>
      <c r="D43" s="15" t="s">
        <v>118</v>
      </c>
      <c r="E43" s="17" t="s">
        <v>58</v>
      </c>
      <c r="F43" s="15" t="s">
        <v>10</v>
      </c>
      <c r="G43" s="15">
        <v>90</v>
      </c>
      <c r="H43" s="40"/>
      <c r="I43" s="43"/>
      <c r="J43" s="44"/>
      <c r="K43" s="52"/>
      <c r="L43" s="48"/>
      <c r="M43" s="48"/>
      <c r="N43" s="48"/>
      <c r="O43" s="48"/>
      <c r="P43" s="47"/>
      <c r="Q43" s="47"/>
    </row>
    <row r="44" spans="1:17" x14ac:dyDescent="0.3">
      <c r="A44" s="15" t="s">
        <v>41</v>
      </c>
      <c r="B44" s="4">
        <v>42951</v>
      </c>
      <c r="C44" s="4">
        <v>42961</v>
      </c>
      <c r="D44" s="17" t="s">
        <v>118</v>
      </c>
      <c r="E44" s="17" t="s">
        <v>58</v>
      </c>
      <c r="F44" s="15" t="s">
        <v>11</v>
      </c>
      <c r="G44" s="15">
        <v>95</v>
      </c>
      <c r="H44" s="40"/>
      <c r="I44" s="43"/>
      <c r="J44" s="44"/>
      <c r="K44" s="52"/>
      <c r="L44" s="48"/>
      <c r="M44" s="48"/>
      <c r="N44" s="48"/>
      <c r="O44" s="48"/>
      <c r="P44" s="47"/>
      <c r="Q44" s="47"/>
    </row>
    <row r="45" spans="1:17" x14ac:dyDescent="0.3">
      <c r="A45" s="15" t="s">
        <v>41</v>
      </c>
      <c r="B45" s="4">
        <v>42951</v>
      </c>
      <c r="C45" s="4">
        <v>42961</v>
      </c>
      <c r="D45" s="17" t="s">
        <v>118</v>
      </c>
      <c r="E45" s="17" t="s">
        <v>58</v>
      </c>
      <c r="F45" s="15" t="s">
        <v>12</v>
      </c>
      <c r="G45" s="15">
        <v>100</v>
      </c>
      <c r="H45" s="40"/>
      <c r="I45" s="43"/>
      <c r="J45" s="44"/>
      <c r="K45" s="52"/>
      <c r="L45" s="48"/>
      <c r="M45" s="48"/>
      <c r="N45" s="48"/>
      <c r="O45" s="48"/>
      <c r="P45" s="47"/>
      <c r="Q45" s="47"/>
    </row>
    <row r="46" spans="1:17" x14ac:dyDescent="0.3">
      <c r="A46" s="15" t="s">
        <v>41</v>
      </c>
      <c r="B46" s="4">
        <v>42951</v>
      </c>
      <c r="C46" s="4">
        <v>42961</v>
      </c>
      <c r="D46" s="17" t="s">
        <v>118</v>
      </c>
      <c r="E46" s="17" t="s">
        <v>58</v>
      </c>
      <c r="F46" s="15" t="s">
        <v>13</v>
      </c>
      <c r="G46" s="15">
        <v>100</v>
      </c>
      <c r="H46" s="40"/>
      <c r="I46" s="43"/>
      <c r="J46" s="44"/>
      <c r="K46" s="52"/>
      <c r="L46" s="48"/>
      <c r="M46" s="48"/>
      <c r="N46" s="48"/>
      <c r="O46" s="48"/>
      <c r="P46" s="47"/>
      <c r="Q46" s="47"/>
    </row>
    <row r="47" spans="1:17" x14ac:dyDescent="0.3">
      <c r="A47" s="15" t="s">
        <v>41</v>
      </c>
      <c r="B47" s="4">
        <v>42951</v>
      </c>
      <c r="C47" s="4">
        <v>42961</v>
      </c>
      <c r="D47" s="17" t="s">
        <v>119</v>
      </c>
      <c r="E47" s="15" t="s">
        <v>59</v>
      </c>
      <c r="F47" s="15" t="s">
        <v>9</v>
      </c>
      <c r="G47" s="15">
        <v>90</v>
      </c>
      <c r="H47" s="40">
        <f t="shared" ref="H47" si="18">AVERAGE(G47:G51)</f>
        <v>96</v>
      </c>
      <c r="I47" s="43">
        <f t="shared" ref="I47" si="19">STDEV(G47:G51)</f>
        <v>5.4772255750516612</v>
      </c>
      <c r="J47" s="44">
        <f t="shared" ref="J47" si="20">SUM(100*H47/95)</f>
        <v>101.05263157894737</v>
      </c>
      <c r="K47" s="52">
        <v>0.05</v>
      </c>
      <c r="L47" s="48" t="s">
        <v>19</v>
      </c>
      <c r="M47" s="48" t="s">
        <v>19</v>
      </c>
      <c r="N47" s="48">
        <v>1.2</v>
      </c>
      <c r="O47" s="48">
        <v>0</v>
      </c>
      <c r="P47" s="47" t="s">
        <v>26</v>
      </c>
      <c r="Q47" s="47" t="s">
        <v>26</v>
      </c>
    </row>
    <row r="48" spans="1:17" x14ac:dyDescent="0.3">
      <c r="A48" s="15" t="s">
        <v>41</v>
      </c>
      <c r="B48" s="4">
        <v>42951</v>
      </c>
      <c r="C48" s="4">
        <v>42961</v>
      </c>
      <c r="D48" s="17" t="s">
        <v>119</v>
      </c>
      <c r="E48" s="17" t="s">
        <v>59</v>
      </c>
      <c r="F48" s="15" t="s">
        <v>10</v>
      </c>
      <c r="G48" s="15">
        <v>100</v>
      </c>
      <c r="H48" s="40"/>
      <c r="I48" s="43"/>
      <c r="J48" s="44"/>
      <c r="K48" s="52"/>
      <c r="L48" s="48"/>
      <c r="M48" s="48"/>
      <c r="N48" s="48"/>
      <c r="O48" s="48"/>
      <c r="P48" s="47"/>
      <c r="Q48" s="47"/>
    </row>
    <row r="49" spans="1:17" x14ac:dyDescent="0.3">
      <c r="A49" s="15" t="s">
        <v>41</v>
      </c>
      <c r="B49" s="4">
        <v>42951</v>
      </c>
      <c r="C49" s="4">
        <v>42961</v>
      </c>
      <c r="D49" s="17" t="s">
        <v>119</v>
      </c>
      <c r="E49" s="17" t="s">
        <v>59</v>
      </c>
      <c r="F49" s="15" t="s">
        <v>11</v>
      </c>
      <c r="G49" s="15">
        <v>90</v>
      </c>
      <c r="H49" s="40"/>
      <c r="I49" s="43"/>
      <c r="J49" s="44"/>
      <c r="K49" s="52"/>
      <c r="L49" s="48"/>
      <c r="M49" s="48"/>
      <c r="N49" s="48"/>
      <c r="O49" s="48"/>
      <c r="P49" s="47"/>
      <c r="Q49" s="47"/>
    </row>
    <row r="50" spans="1:17" x14ac:dyDescent="0.3">
      <c r="A50" s="15" t="s">
        <v>41</v>
      </c>
      <c r="B50" s="4">
        <v>42951</v>
      </c>
      <c r="C50" s="4">
        <v>42961</v>
      </c>
      <c r="D50" s="17" t="s">
        <v>119</v>
      </c>
      <c r="E50" s="17" t="s">
        <v>59</v>
      </c>
      <c r="F50" s="15" t="s">
        <v>12</v>
      </c>
      <c r="G50" s="15">
        <v>100</v>
      </c>
      <c r="H50" s="40"/>
      <c r="I50" s="43"/>
      <c r="J50" s="44"/>
      <c r="K50" s="52"/>
      <c r="L50" s="48"/>
      <c r="M50" s="48"/>
      <c r="N50" s="48"/>
      <c r="O50" s="48"/>
      <c r="P50" s="47"/>
      <c r="Q50" s="47"/>
    </row>
    <row r="51" spans="1:17" x14ac:dyDescent="0.3">
      <c r="A51" s="15" t="s">
        <v>41</v>
      </c>
      <c r="B51" s="4">
        <v>42951</v>
      </c>
      <c r="C51" s="4">
        <v>42961</v>
      </c>
      <c r="D51" s="17" t="s">
        <v>119</v>
      </c>
      <c r="E51" s="17" t="s">
        <v>59</v>
      </c>
      <c r="F51" s="15" t="s">
        <v>13</v>
      </c>
      <c r="G51" s="15">
        <v>100</v>
      </c>
      <c r="H51" s="40"/>
      <c r="I51" s="43"/>
      <c r="J51" s="44"/>
      <c r="K51" s="52"/>
      <c r="L51" s="48"/>
      <c r="M51" s="48"/>
      <c r="N51" s="48"/>
      <c r="O51" s="48"/>
      <c r="P51" s="47"/>
      <c r="Q51" s="47"/>
    </row>
    <row r="52" spans="1:17" x14ac:dyDescent="0.3">
      <c r="A52" s="15" t="s">
        <v>41</v>
      </c>
      <c r="B52" s="4">
        <v>42951</v>
      </c>
      <c r="C52" s="4">
        <v>42961</v>
      </c>
      <c r="D52" s="15" t="s">
        <v>120</v>
      </c>
      <c r="E52" s="15" t="s">
        <v>60</v>
      </c>
      <c r="F52" s="15" t="s">
        <v>9</v>
      </c>
      <c r="G52" s="15">
        <v>100</v>
      </c>
      <c r="H52" s="40">
        <f t="shared" si="5"/>
        <v>99</v>
      </c>
      <c r="I52" s="43">
        <f t="shared" ref="I52" si="21">STDEV(G52:G56)</f>
        <v>2.2360679774997898</v>
      </c>
      <c r="J52" s="44">
        <f t="shared" ref="J52" si="22">SUM(100*H52/95)</f>
        <v>104.21052631578948</v>
      </c>
      <c r="K52" s="52">
        <v>0.05</v>
      </c>
      <c r="L52" s="48" t="s">
        <v>19</v>
      </c>
      <c r="M52" s="48" t="s">
        <v>19</v>
      </c>
      <c r="N52" s="48">
        <v>15.2</v>
      </c>
      <c r="O52" s="48">
        <v>0.04</v>
      </c>
      <c r="P52" s="47">
        <v>15.2</v>
      </c>
      <c r="Q52" s="47">
        <v>0.2</v>
      </c>
    </row>
    <row r="53" spans="1:17" x14ac:dyDescent="0.3">
      <c r="A53" s="15" t="s">
        <v>41</v>
      </c>
      <c r="B53" s="4">
        <v>42951</v>
      </c>
      <c r="C53" s="4">
        <v>42961</v>
      </c>
      <c r="D53" s="17" t="s">
        <v>120</v>
      </c>
      <c r="E53" s="17" t="s">
        <v>60</v>
      </c>
      <c r="F53" s="15" t="s">
        <v>10</v>
      </c>
      <c r="G53" s="15">
        <v>100</v>
      </c>
      <c r="H53" s="40"/>
      <c r="I53" s="43"/>
      <c r="J53" s="44"/>
      <c r="K53" s="52"/>
      <c r="L53" s="48"/>
      <c r="M53" s="48"/>
      <c r="N53" s="48"/>
      <c r="O53" s="48"/>
      <c r="P53" s="47"/>
      <c r="Q53" s="47"/>
    </row>
    <row r="54" spans="1:17" x14ac:dyDescent="0.3">
      <c r="A54" s="15" t="s">
        <v>41</v>
      </c>
      <c r="B54" s="4">
        <v>42951</v>
      </c>
      <c r="C54" s="4">
        <v>42961</v>
      </c>
      <c r="D54" s="17" t="s">
        <v>120</v>
      </c>
      <c r="E54" s="17" t="s">
        <v>60</v>
      </c>
      <c r="F54" s="15" t="s">
        <v>11</v>
      </c>
      <c r="G54" s="15">
        <v>100</v>
      </c>
      <c r="H54" s="40"/>
      <c r="I54" s="43"/>
      <c r="J54" s="44"/>
      <c r="K54" s="52"/>
      <c r="L54" s="48"/>
      <c r="M54" s="48"/>
      <c r="N54" s="48"/>
      <c r="O54" s="48"/>
      <c r="P54" s="47"/>
      <c r="Q54" s="47"/>
    </row>
    <row r="55" spans="1:17" x14ac:dyDescent="0.3">
      <c r="A55" s="15" t="s">
        <v>41</v>
      </c>
      <c r="B55" s="4">
        <v>42951</v>
      </c>
      <c r="C55" s="4">
        <v>42961</v>
      </c>
      <c r="D55" s="17" t="s">
        <v>120</v>
      </c>
      <c r="E55" s="17" t="s">
        <v>60</v>
      </c>
      <c r="F55" s="15" t="s">
        <v>12</v>
      </c>
      <c r="G55" s="15">
        <v>95</v>
      </c>
      <c r="H55" s="40"/>
      <c r="I55" s="43"/>
      <c r="J55" s="44"/>
      <c r="K55" s="52"/>
      <c r="L55" s="48"/>
      <c r="M55" s="48"/>
      <c r="N55" s="48"/>
      <c r="O55" s="48"/>
      <c r="P55" s="47"/>
      <c r="Q55" s="47"/>
    </row>
    <row r="56" spans="1:17" x14ac:dyDescent="0.3">
      <c r="A56" s="15" t="s">
        <v>41</v>
      </c>
      <c r="B56" s="4">
        <v>42951</v>
      </c>
      <c r="C56" s="4">
        <v>42961</v>
      </c>
      <c r="D56" s="17" t="s">
        <v>120</v>
      </c>
      <c r="E56" s="17" t="s">
        <v>60</v>
      </c>
      <c r="F56" s="15" t="s">
        <v>13</v>
      </c>
      <c r="G56" s="15">
        <v>100</v>
      </c>
      <c r="H56" s="40"/>
      <c r="I56" s="43"/>
      <c r="J56" s="44"/>
      <c r="K56" s="52"/>
      <c r="L56" s="48"/>
      <c r="M56" s="48"/>
      <c r="N56" s="48"/>
      <c r="O56" s="48"/>
      <c r="P56" s="47"/>
      <c r="Q56" s="47"/>
    </row>
  </sheetData>
  <mergeCells count="110">
    <mergeCell ref="H22:H26"/>
    <mergeCell ref="I22:I26"/>
    <mergeCell ref="J22:J26"/>
    <mergeCell ref="L22:L26"/>
    <mergeCell ref="M22:M26"/>
    <mergeCell ref="Q32:Q36"/>
    <mergeCell ref="P27:P31"/>
    <mergeCell ref="Q27:Q31"/>
    <mergeCell ref="H32:H36"/>
    <mergeCell ref="I32:I36"/>
    <mergeCell ref="J32:J36"/>
    <mergeCell ref="L32:L36"/>
    <mergeCell ref="M32:M36"/>
    <mergeCell ref="N32:N36"/>
    <mergeCell ref="O32:O36"/>
    <mergeCell ref="P32:P36"/>
    <mergeCell ref="N27:N31"/>
    <mergeCell ref="O27:O31"/>
    <mergeCell ref="K32:K36"/>
    <mergeCell ref="H27:H31"/>
    <mergeCell ref="I27:I31"/>
    <mergeCell ref="O22:O26"/>
    <mergeCell ref="P22:P26"/>
    <mergeCell ref="Q22:Q26"/>
    <mergeCell ref="J27:J31"/>
    <mergeCell ref="L27:L31"/>
    <mergeCell ref="M27:M31"/>
    <mergeCell ref="K27:K31"/>
    <mergeCell ref="N17:N21"/>
    <mergeCell ref="N22:N26"/>
    <mergeCell ref="I12:I16"/>
    <mergeCell ref="J12:J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L17:L21"/>
    <mergeCell ref="M17:M21"/>
    <mergeCell ref="O17:O21"/>
    <mergeCell ref="P17:P21"/>
    <mergeCell ref="Q17:Q21"/>
    <mergeCell ref="K2:K6"/>
    <mergeCell ref="K7:K11"/>
    <mergeCell ref="K12:K16"/>
    <mergeCell ref="K17:K21"/>
    <mergeCell ref="K22:K26"/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P7:P11"/>
    <mergeCell ref="Q7:Q11"/>
    <mergeCell ref="H12:H16"/>
    <mergeCell ref="M37:M41"/>
    <mergeCell ref="N37:N41"/>
    <mergeCell ref="O37:O41"/>
    <mergeCell ref="P37:P41"/>
    <mergeCell ref="Q37:Q41"/>
    <mergeCell ref="H37:H41"/>
    <mergeCell ref="I37:I41"/>
    <mergeCell ref="J37:J41"/>
    <mergeCell ref="K37:K41"/>
    <mergeCell ref="L37:L41"/>
    <mergeCell ref="M42:M46"/>
    <mergeCell ref="N42:N46"/>
    <mergeCell ref="O42:O46"/>
    <mergeCell ref="P42:P46"/>
    <mergeCell ref="Q42:Q46"/>
    <mergeCell ref="H42:H46"/>
    <mergeCell ref="I42:I46"/>
    <mergeCell ref="J42:J46"/>
    <mergeCell ref="K42:K46"/>
    <mergeCell ref="L42:L46"/>
    <mergeCell ref="M47:M51"/>
    <mergeCell ref="N47:N51"/>
    <mergeCell ref="O47:O51"/>
    <mergeCell ref="P47:P51"/>
    <mergeCell ref="Q47:Q51"/>
    <mergeCell ref="H47:H51"/>
    <mergeCell ref="I47:I51"/>
    <mergeCell ref="J47:J51"/>
    <mergeCell ref="K47:K51"/>
    <mergeCell ref="L47:L51"/>
    <mergeCell ref="M52:M56"/>
    <mergeCell ref="N52:N56"/>
    <mergeCell ref="O52:O56"/>
    <mergeCell ref="P52:P56"/>
    <mergeCell ref="Q52:Q56"/>
    <mergeCell ref="H52:H56"/>
    <mergeCell ref="I52:I56"/>
    <mergeCell ref="J52:J56"/>
    <mergeCell ref="K52:K56"/>
    <mergeCell ref="L52:L56"/>
  </mergeCells>
  <pageMargins left="0.7" right="0.7" top="0.75" bottom="0.75" header="0.3" footer="0.3"/>
  <pageSetup scale="59" orientation="landscape" r:id="rId1"/>
  <headerFooter>
    <oddHeader>&amp;L&amp;"-,Bold"EA Engineering, Science, and Technology, Inc., PBC&amp;R&amp;"-,Bold"VADEQ Toxicity Testing Results 2017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view="pageLayout" topLeftCell="A8" zoomScale="125" zoomScaleNormal="100" zoomScalePageLayoutView="125" workbookViewId="0">
      <selection activeCell="A29" sqref="A29"/>
    </sheetView>
  </sheetViews>
  <sheetFormatPr defaultRowHeight="14.4" x14ac:dyDescent="0.3"/>
  <cols>
    <col min="1" max="1" width="10.6640625" bestFit="1" customWidth="1"/>
    <col min="2" max="3" width="9.44140625" bestFit="1" customWidth="1"/>
    <col min="4" max="4" width="12" bestFit="1" customWidth="1"/>
    <col min="5" max="5" width="9.5546875" bestFit="1" customWidth="1"/>
    <col min="6" max="6" width="8.33203125" bestFit="1" customWidth="1"/>
    <col min="7" max="7" width="13.88671875" bestFit="1" customWidth="1"/>
    <col min="8" max="8" width="10" customWidth="1"/>
    <col min="9" max="9" width="9.109375" customWidth="1"/>
    <col min="10" max="10" width="8.5546875" bestFit="1" customWidth="1"/>
    <col min="11" max="11" width="9.88671875" bestFit="1" customWidth="1"/>
    <col min="12" max="12" width="14.109375" bestFit="1" customWidth="1"/>
    <col min="13" max="13" width="11.33203125" bestFit="1" customWidth="1"/>
    <col min="14" max="14" width="14.44140625" bestFit="1" customWidth="1"/>
    <col min="15" max="15" width="14.6640625" bestFit="1" customWidth="1"/>
    <col min="16" max="16" width="15.109375" customWidth="1"/>
    <col min="17" max="17" width="14.88671875" bestFit="1" customWidth="1"/>
  </cols>
  <sheetData>
    <row r="1" spans="1:17" s="1" customFormat="1" ht="46.5" customHeight="1" x14ac:dyDescent="0.3">
      <c r="A1" s="9" t="s">
        <v>2</v>
      </c>
      <c r="B1" s="9" t="s">
        <v>3</v>
      </c>
      <c r="C1" s="9" t="s">
        <v>4</v>
      </c>
      <c r="D1" s="9" t="s">
        <v>0</v>
      </c>
      <c r="E1" s="9" t="s">
        <v>1</v>
      </c>
      <c r="F1" s="9" t="s">
        <v>5</v>
      </c>
      <c r="G1" s="9" t="s">
        <v>7</v>
      </c>
      <c r="H1" s="9" t="s">
        <v>24</v>
      </c>
      <c r="I1" s="9" t="s">
        <v>6</v>
      </c>
      <c r="J1" s="9" t="s">
        <v>8</v>
      </c>
      <c r="K1" s="12" t="s">
        <v>15</v>
      </c>
      <c r="L1" s="9" t="s">
        <v>16</v>
      </c>
      <c r="M1" s="9" t="s">
        <v>25</v>
      </c>
      <c r="N1" s="30" t="s">
        <v>20</v>
      </c>
      <c r="O1" s="30" t="s">
        <v>21</v>
      </c>
      <c r="P1" s="30" t="s">
        <v>22</v>
      </c>
      <c r="Q1" s="30" t="s">
        <v>23</v>
      </c>
    </row>
    <row r="2" spans="1:17" s="36" customFormat="1" x14ac:dyDescent="0.3">
      <c r="A2" s="33" t="s">
        <v>61</v>
      </c>
      <c r="B2" s="34">
        <v>42965</v>
      </c>
      <c r="C2" s="34">
        <v>42975</v>
      </c>
      <c r="D2" s="33" t="s">
        <v>14</v>
      </c>
      <c r="E2" s="33" t="s">
        <v>32</v>
      </c>
      <c r="F2" s="33" t="s">
        <v>9</v>
      </c>
      <c r="G2" s="33">
        <v>90</v>
      </c>
      <c r="H2" s="41">
        <f>AVERAGE(G2:G6)</f>
        <v>94</v>
      </c>
      <c r="I2" s="42">
        <f>STDEV(G2:G6)</f>
        <v>4.1833001326703778</v>
      </c>
      <c r="J2" s="41">
        <v>100</v>
      </c>
      <c r="K2" s="45" t="s">
        <v>17</v>
      </c>
      <c r="L2" s="41" t="s">
        <v>17</v>
      </c>
      <c r="M2" s="41" t="s">
        <v>17</v>
      </c>
      <c r="N2" s="41" t="s">
        <v>17</v>
      </c>
      <c r="O2" s="41" t="s">
        <v>17</v>
      </c>
      <c r="P2" s="41">
        <v>23.4</v>
      </c>
      <c r="Q2" s="41">
        <v>0.4</v>
      </c>
    </row>
    <row r="3" spans="1:17" s="36" customFormat="1" x14ac:dyDescent="0.3">
      <c r="A3" s="33" t="s">
        <v>61</v>
      </c>
      <c r="B3" s="34">
        <v>42965</v>
      </c>
      <c r="C3" s="34">
        <v>42975</v>
      </c>
      <c r="D3" s="33" t="s">
        <v>14</v>
      </c>
      <c r="E3" s="33" t="s">
        <v>32</v>
      </c>
      <c r="F3" s="33" t="s">
        <v>10</v>
      </c>
      <c r="G3" s="33">
        <v>90</v>
      </c>
      <c r="H3" s="41"/>
      <c r="I3" s="42"/>
      <c r="J3" s="41"/>
      <c r="K3" s="45"/>
      <c r="L3" s="41"/>
      <c r="M3" s="41"/>
      <c r="N3" s="41"/>
      <c r="O3" s="41"/>
      <c r="P3" s="41"/>
      <c r="Q3" s="41"/>
    </row>
    <row r="4" spans="1:17" s="36" customFormat="1" x14ac:dyDescent="0.3">
      <c r="A4" s="33" t="s">
        <v>61</v>
      </c>
      <c r="B4" s="34">
        <v>42965</v>
      </c>
      <c r="C4" s="34">
        <v>42975</v>
      </c>
      <c r="D4" s="33" t="s">
        <v>14</v>
      </c>
      <c r="E4" s="33" t="s">
        <v>32</v>
      </c>
      <c r="F4" s="33" t="s">
        <v>11</v>
      </c>
      <c r="G4" s="33">
        <v>100</v>
      </c>
      <c r="H4" s="41"/>
      <c r="I4" s="42"/>
      <c r="J4" s="41"/>
      <c r="K4" s="45"/>
      <c r="L4" s="41"/>
      <c r="M4" s="41"/>
      <c r="N4" s="41"/>
      <c r="O4" s="41"/>
      <c r="P4" s="41"/>
      <c r="Q4" s="41"/>
    </row>
    <row r="5" spans="1:17" s="36" customFormat="1" x14ac:dyDescent="0.3">
      <c r="A5" s="33" t="s">
        <v>61</v>
      </c>
      <c r="B5" s="34">
        <v>42965</v>
      </c>
      <c r="C5" s="34">
        <v>42975</v>
      </c>
      <c r="D5" s="33" t="s">
        <v>14</v>
      </c>
      <c r="E5" s="33" t="s">
        <v>32</v>
      </c>
      <c r="F5" s="33" t="s">
        <v>12</v>
      </c>
      <c r="G5" s="33">
        <v>95</v>
      </c>
      <c r="H5" s="41"/>
      <c r="I5" s="42"/>
      <c r="J5" s="41"/>
      <c r="K5" s="45"/>
      <c r="L5" s="41"/>
      <c r="M5" s="41"/>
      <c r="N5" s="41"/>
      <c r="O5" s="41"/>
      <c r="P5" s="41"/>
      <c r="Q5" s="41"/>
    </row>
    <row r="6" spans="1:17" s="36" customFormat="1" x14ac:dyDescent="0.3">
      <c r="A6" s="33" t="s">
        <v>61</v>
      </c>
      <c r="B6" s="34">
        <v>42965</v>
      </c>
      <c r="C6" s="34">
        <v>42975</v>
      </c>
      <c r="D6" s="33" t="s">
        <v>14</v>
      </c>
      <c r="E6" s="33" t="s">
        <v>32</v>
      </c>
      <c r="F6" s="33" t="s">
        <v>13</v>
      </c>
      <c r="G6" s="33">
        <v>95</v>
      </c>
      <c r="H6" s="41"/>
      <c r="I6" s="42"/>
      <c r="J6" s="41"/>
      <c r="K6" s="45"/>
      <c r="L6" s="41"/>
      <c r="M6" s="41"/>
      <c r="N6" s="41"/>
      <c r="O6" s="41"/>
      <c r="P6" s="41"/>
      <c r="Q6" s="41"/>
    </row>
    <row r="7" spans="1:17" x14ac:dyDescent="0.3">
      <c r="A7" s="10" t="s">
        <v>61</v>
      </c>
      <c r="B7" s="4">
        <v>42965</v>
      </c>
      <c r="C7" s="4">
        <v>42975</v>
      </c>
      <c r="D7" s="8" t="s">
        <v>121</v>
      </c>
      <c r="E7" s="8" t="s">
        <v>62</v>
      </c>
      <c r="F7" s="8" t="s">
        <v>9</v>
      </c>
      <c r="G7" s="8">
        <v>100</v>
      </c>
      <c r="H7" s="40">
        <f t="shared" ref="H7" si="0">AVERAGE(G7:G11)</f>
        <v>99</v>
      </c>
      <c r="I7" s="43">
        <f t="shared" ref="I7" si="1">STDEV(G7:G11)</f>
        <v>2.2360679774997898</v>
      </c>
      <c r="J7" s="44">
        <f>SUM(100*H7/94)</f>
        <v>105.31914893617021</v>
      </c>
      <c r="K7" s="46">
        <v>0.05</v>
      </c>
      <c r="L7" s="40" t="s">
        <v>19</v>
      </c>
      <c r="M7" s="40" t="s">
        <v>19</v>
      </c>
      <c r="N7" s="48">
        <v>3.61</v>
      </c>
      <c r="O7" s="48">
        <v>0.72</v>
      </c>
      <c r="P7" s="48">
        <v>1.05</v>
      </c>
      <c r="Q7" s="48">
        <v>0.01</v>
      </c>
    </row>
    <row r="8" spans="1:17" x14ac:dyDescent="0.3">
      <c r="A8" s="10" t="s">
        <v>61</v>
      </c>
      <c r="B8" s="4">
        <v>42965</v>
      </c>
      <c r="C8" s="4">
        <v>42975</v>
      </c>
      <c r="D8" s="17" t="s">
        <v>121</v>
      </c>
      <c r="E8" s="15" t="s">
        <v>62</v>
      </c>
      <c r="F8" s="8" t="s">
        <v>10</v>
      </c>
      <c r="G8" s="8">
        <v>100</v>
      </c>
      <c r="H8" s="40"/>
      <c r="I8" s="43"/>
      <c r="J8" s="44"/>
      <c r="K8" s="46"/>
      <c r="L8" s="40"/>
      <c r="M8" s="40"/>
      <c r="N8" s="48"/>
      <c r="O8" s="48"/>
      <c r="P8" s="48"/>
      <c r="Q8" s="48"/>
    </row>
    <row r="9" spans="1:17" x14ac:dyDescent="0.3">
      <c r="A9" s="10" t="s">
        <v>61</v>
      </c>
      <c r="B9" s="4">
        <v>42965</v>
      </c>
      <c r="C9" s="4">
        <v>42975</v>
      </c>
      <c r="D9" s="17" t="s">
        <v>121</v>
      </c>
      <c r="E9" s="15" t="s">
        <v>62</v>
      </c>
      <c r="F9" s="8" t="s">
        <v>11</v>
      </c>
      <c r="G9" s="8">
        <v>100</v>
      </c>
      <c r="H9" s="40"/>
      <c r="I9" s="43"/>
      <c r="J9" s="44"/>
      <c r="K9" s="46"/>
      <c r="L9" s="40"/>
      <c r="M9" s="40"/>
      <c r="N9" s="48"/>
      <c r="O9" s="48"/>
      <c r="P9" s="48"/>
      <c r="Q9" s="48"/>
    </row>
    <row r="10" spans="1:17" x14ac:dyDescent="0.3">
      <c r="A10" s="10" t="s">
        <v>61</v>
      </c>
      <c r="B10" s="4">
        <v>42965</v>
      </c>
      <c r="C10" s="4">
        <v>42975</v>
      </c>
      <c r="D10" s="17" t="s">
        <v>121</v>
      </c>
      <c r="E10" s="15" t="s">
        <v>62</v>
      </c>
      <c r="F10" s="8" t="s">
        <v>12</v>
      </c>
      <c r="G10" s="8">
        <v>95</v>
      </c>
      <c r="H10" s="40"/>
      <c r="I10" s="43"/>
      <c r="J10" s="44"/>
      <c r="K10" s="46"/>
      <c r="L10" s="40"/>
      <c r="M10" s="40"/>
      <c r="N10" s="48"/>
      <c r="O10" s="48"/>
      <c r="P10" s="48"/>
      <c r="Q10" s="48"/>
    </row>
    <row r="11" spans="1:17" x14ac:dyDescent="0.3">
      <c r="A11" s="10" t="s">
        <v>61</v>
      </c>
      <c r="B11" s="4">
        <v>42965</v>
      </c>
      <c r="C11" s="4">
        <v>42975</v>
      </c>
      <c r="D11" s="17" t="s">
        <v>121</v>
      </c>
      <c r="E11" s="15" t="s">
        <v>62</v>
      </c>
      <c r="F11" s="8" t="s">
        <v>13</v>
      </c>
      <c r="G11" s="8">
        <v>100</v>
      </c>
      <c r="H11" s="40"/>
      <c r="I11" s="43"/>
      <c r="J11" s="44"/>
      <c r="K11" s="46"/>
      <c r="L11" s="40"/>
      <c r="M11" s="40"/>
      <c r="N11" s="48"/>
      <c r="O11" s="48"/>
      <c r="P11" s="48"/>
      <c r="Q11" s="48"/>
    </row>
    <row r="12" spans="1:17" x14ac:dyDescent="0.3">
      <c r="A12" s="10" t="s">
        <v>61</v>
      </c>
      <c r="B12" s="4">
        <v>42965</v>
      </c>
      <c r="C12" s="4">
        <v>42975</v>
      </c>
      <c r="D12" s="8" t="s">
        <v>122</v>
      </c>
      <c r="E12" s="15" t="s">
        <v>63</v>
      </c>
      <c r="F12" s="8" t="s">
        <v>9</v>
      </c>
      <c r="G12" s="8">
        <v>100</v>
      </c>
      <c r="H12" s="40">
        <f t="shared" ref="H12" si="2">AVERAGE(G12:G16)</f>
        <v>96</v>
      </c>
      <c r="I12" s="43">
        <f t="shared" ref="I12" si="3">STDEV(G12:G16)</f>
        <v>4.1833001326703778</v>
      </c>
      <c r="J12" s="44">
        <f>SUM(100*H12/94)</f>
        <v>102.12765957446808</v>
      </c>
      <c r="K12" s="46">
        <v>0.05</v>
      </c>
      <c r="L12" s="40" t="s">
        <v>19</v>
      </c>
      <c r="M12" s="40" t="s">
        <v>19</v>
      </c>
      <c r="N12" s="48">
        <v>5.1100000000000003</v>
      </c>
      <c r="O12" s="48">
        <v>0.38</v>
      </c>
      <c r="P12" s="47">
        <v>1.58</v>
      </c>
      <c r="Q12" s="47">
        <v>0.01</v>
      </c>
    </row>
    <row r="13" spans="1:17" x14ac:dyDescent="0.3">
      <c r="A13" s="10" t="s">
        <v>61</v>
      </c>
      <c r="B13" s="4">
        <v>42965</v>
      </c>
      <c r="C13" s="4">
        <v>42975</v>
      </c>
      <c r="D13" s="17" t="s">
        <v>122</v>
      </c>
      <c r="E13" s="15" t="s">
        <v>63</v>
      </c>
      <c r="F13" s="8" t="s">
        <v>10</v>
      </c>
      <c r="G13" s="8">
        <v>90</v>
      </c>
      <c r="H13" s="40"/>
      <c r="I13" s="43"/>
      <c r="J13" s="44"/>
      <c r="K13" s="46"/>
      <c r="L13" s="40"/>
      <c r="M13" s="40"/>
      <c r="N13" s="48"/>
      <c r="O13" s="48"/>
      <c r="P13" s="47"/>
      <c r="Q13" s="47"/>
    </row>
    <row r="14" spans="1:17" x14ac:dyDescent="0.3">
      <c r="A14" s="10" t="s">
        <v>61</v>
      </c>
      <c r="B14" s="4">
        <v>42965</v>
      </c>
      <c r="C14" s="4">
        <v>42975</v>
      </c>
      <c r="D14" s="17" t="s">
        <v>122</v>
      </c>
      <c r="E14" s="15" t="s">
        <v>63</v>
      </c>
      <c r="F14" s="8" t="s">
        <v>11</v>
      </c>
      <c r="G14" s="8">
        <v>95</v>
      </c>
      <c r="H14" s="40"/>
      <c r="I14" s="43"/>
      <c r="J14" s="44"/>
      <c r="K14" s="46"/>
      <c r="L14" s="40"/>
      <c r="M14" s="40"/>
      <c r="N14" s="48"/>
      <c r="O14" s="48"/>
      <c r="P14" s="47"/>
      <c r="Q14" s="47"/>
    </row>
    <row r="15" spans="1:17" x14ac:dyDescent="0.3">
      <c r="A15" s="10" t="s">
        <v>61</v>
      </c>
      <c r="B15" s="4">
        <v>42965</v>
      </c>
      <c r="C15" s="4">
        <v>42975</v>
      </c>
      <c r="D15" s="17" t="s">
        <v>122</v>
      </c>
      <c r="E15" s="15" t="s">
        <v>63</v>
      </c>
      <c r="F15" s="8" t="s">
        <v>12</v>
      </c>
      <c r="G15" s="8">
        <v>100</v>
      </c>
      <c r="H15" s="40"/>
      <c r="I15" s="43"/>
      <c r="J15" s="44"/>
      <c r="K15" s="46"/>
      <c r="L15" s="40"/>
      <c r="M15" s="40"/>
      <c r="N15" s="48"/>
      <c r="O15" s="48"/>
      <c r="P15" s="47"/>
      <c r="Q15" s="47"/>
    </row>
    <row r="16" spans="1:17" x14ac:dyDescent="0.3">
      <c r="A16" s="10" t="s">
        <v>61</v>
      </c>
      <c r="B16" s="4">
        <v>42965</v>
      </c>
      <c r="C16" s="4">
        <v>42975</v>
      </c>
      <c r="D16" s="17" t="s">
        <v>122</v>
      </c>
      <c r="E16" s="15" t="s">
        <v>63</v>
      </c>
      <c r="F16" s="8" t="s">
        <v>13</v>
      </c>
      <c r="G16" s="8">
        <v>95</v>
      </c>
      <c r="H16" s="40"/>
      <c r="I16" s="43"/>
      <c r="J16" s="44"/>
      <c r="K16" s="46"/>
      <c r="L16" s="40"/>
      <c r="M16" s="40"/>
      <c r="N16" s="48"/>
      <c r="O16" s="48"/>
      <c r="P16" s="47"/>
      <c r="Q16" s="47"/>
    </row>
    <row r="17" spans="1:17" x14ac:dyDescent="0.3">
      <c r="A17" s="10" t="s">
        <v>61</v>
      </c>
      <c r="B17" s="4">
        <v>42965</v>
      </c>
      <c r="C17" s="4">
        <v>42975</v>
      </c>
      <c r="D17" s="17" t="s">
        <v>123</v>
      </c>
      <c r="E17" s="15" t="s">
        <v>64</v>
      </c>
      <c r="F17" s="8" t="s">
        <v>9</v>
      </c>
      <c r="G17" s="8">
        <v>90</v>
      </c>
      <c r="H17" s="40">
        <f t="shared" ref="H17" si="4">AVERAGE(G17:G21)</f>
        <v>97</v>
      </c>
      <c r="I17" s="43">
        <f t="shared" ref="I17" si="5">STDEV(G17:G21)</f>
        <v>4.4721359549995796</v>
      </c>
      <c r="J17" s="44">
        <f>SUM(100*H17/94)</f>
        <v>103.19148936170212</v>
      </c>
      <c r="K17" s="46">
        <v>0.05</v>
      </c>
      <c r="L17" s="40" t="s">
        <v>19</v>
      </c>
      <c r="M17" s="40" t="s">
        <v>19</v>
      </c>
      <c r="N17" s="48">
        <v>3.2</v>
      </c>
      <c r="O17" s="48">
        <v>0.11</v>
      </c>
      <c r="P17" s="47" t="s">
        <v>26</v>
      </c>
      <c r="Q17" s="47" t="s">
        <v>26</v>
      </c>
    </row>
    <row r="18" spans="1:17" x14ac:dyDescent="0.3">
      <c r="A18" s="10" t="s">
        <v>61</v>
      </c>
      <c r="B18" s="4">
        <v>42965</v>
      </c>
      <c r="C18" s="4">
        <v>42975</v>
      </c>
      <c r="D18" s="17" t="s">
        <v>123</v>
      </c>
      <c r="E18" s="15" t="s">
        <v>64</v>
      </c>
      <c r="F18" s="8" t="s">
        <v>10</v>
      </c>
      <c r="G18" s="8">
        <v>100</v>
      </c>
      <c r="H18" s="40"/>
      <c r="I18" s="43"/>
      <c r="J18" s="44"/>
      <c r="K18" s="46"/>
      <c r="L18" s="40"/>
      <c r="M18" s="40"/>
      <c r="N18" s="48"/>
      <c r="O18" s="48"/>
      <c r="P18" s="47"/>
      <c r="Q18" s="47"/>
    </row>
    <row r="19" spans="1:17" x14ac:dyDescent="0.3">
      <c r="A19" s="10" t="s">
        <v>61</v>
      </c>
      <c r="B19" s="4">
        <v>42965</v>
      </c>
      <c r="C19" s="4">
        <v>42975</v>
      </c>
      <c r="D19" s="17" t="s">
        <v>123</v>
      </c>
      <c r="E19" s="15" t="s">
        <v>64</v>
      </c>
      <c r="F19" s="8" t="s">
        <v>11</v>
      </c>
      <c r="G19" s="8">
        <v>95</v>
      </c>
      <c r="H19" s="40"/>
      <c r="I19" s="43"/>
      <c r="J19" s="44"/>
      <c r="K19" s="46"/>
      <c r="L19" s="40"/>
      <c r="M19" s="40"/>
      <c r="N19" s="48"/>
      <c r="O19" s="48"/>
      <c r="P19" s="47"/>
      <c r="Q19" s="47"/>
    </row>
    <row r="20" spans="1:17" x14ac:dyDescent="0.3">
      <c r="A20" s="10" t="s">
        <v>61</v>
      </c>
      <c r="B20" s="4">
        <v>42965</v>
      </c>
      <c r="C20" s="4">
        <v>42975</v>
      </c>
      <c r="D20" s="17" t="s">
        <v>123</v>
      </c>
      <c r="E20" s="15" t="s">
        <v>64</v>
      </c>
      <c r="F20" s="8" t="s">
        <v>12</v>
      </c>
      <c r="G20" s="8">
        <v>100</v>
      </c>
      <c r="H20" s="40"/>
      <c r="I20" s="43"/>
      <c r="J20" s="44"/>
      <c r="K20" s="46"/>
      <c r="L20" s="40"/>
      <c r="M20" s="40"/>
      <c r="N20" s="48"/>
      <c r="O20" s="48"/>
      <c r="P20" s="47"/>
      <c r="Q20" s="47"/>
    </row>
    <row r="21" spans="1:17" x14ac:dyDescent="0.3">
      <c r="A21" s="10" t="s">
        <v>61</v>
      </c>
      <c r="B21" s="4">
        <v>42965</v>
      </c>
      <c r="C21" s="4">
        <v>42975</v>
      </c>
      <c r="D21" s="17" t="s">
        <v>123</v>
      </c>
      <c r="E21" s="15" t="s">
        <v>64</v>
      </c>
      <c r="F21" s="8" t="s">
        <v>13</v>
      </c>
      <c r="G21" s="8">
        <v>100</v>
      </c>
      <c r="H21" s="40"/>
      <c r="I21" s="43"/>
      <c r="J21" s="44"/>
      <c r="K21" s="46"/>
      <c r="L21" s="40"/>
      <c r="M21" s="40"/>
      <c r="N21" s="48"/>
      <c r="O21" s="48"/>
      <c r="P21" s="47"/>
      <c r="Q21" s="47"/>
    </row>
    <row r="22" spans="1:17" x14ac:dyDescent="0.3">
      <c r="A22" s="10" t="s">
        <v>61</v>
      </c>
      <c r="B22" s="4">
        <v>42965</v>
      </c>
      <c r="C22" s="4">
        <v>42975</v>
      </c>
      <c r="D22" s="8" t="s">
        <v>124</v>
      </c>
      <c r="E22" s="15" t="s">
        <v>65</v>
      </c>
      <c r="F22" s="8" t="s">
        <v>9</v>
      </c>
      <c r="G22" s="8">
        <v>95</v>
      </c>
      <c r="H22" s="40">
        <f t="shared" ref="H22" si="6">AVERAGE(G22:G26)</f>
        <v>97</v>
      </c>
      <c r="I22" s="43">
        <f t="shared" ref="I22" si="7">STDEV(G22:G26)</f>
        <v>2.7386127875258306</v>
      </c>
      <c r="J22" s="44">
        <f>SUM(100*H22/94)</f>
        <v>103.19148936170212</v>
      </c>
      <c r="K22" s="46">
        <v>0.05</v>
      </c>
      <c r="L22" s="40" t="s">
        <v>19</v>
      </c>
      <c r="M22" s="40" t="s">
        <v>19</v>
      </c>
      <c r="N22" s="48">
        <v>2.81</v>
      </c>
      <c r="O22" s="48">
        <v>7.0000000000000007E-2</v>
      </c>
      <c r="P22" s="48">
        <v>5.64</v>
      </c>
      <c r="Q22" s="48">
        <v>0.08</v>
      </c>
    </row>
    <row r="23" spans="1:17" x14ac:dyDescent="0.3">
      <c r="A23" s="10" t="s">
        <v>61</v>
      </c>
      <c r="B23" s="4">
        <v>42965</v>
      </c>
      <c r="C23" s="4">
        <v>42975</v>
      </c>
      <c r="D23" s="17" t="s">
        <v>124</v>
      </c>
      <c r="E23" s="15" t="s">
        <v>65</v>
      </c>
      <c r="F23" s="8" t="s">
        <v>10</v>
      </c>
      <c r="G23" s="8">
        <v>100</v>
      </c>
      <c r="H23" s="40"/>
      <c r="I23" s="43"/>
      <c r="J23" s="44"/>
      <c r="K23" s="46"/>
      <c r="L23" s="40"/>
      <c r="M23" s="40"/>
      <c r="N23" s="48"/>
      <c r="O23" s="48"/>
      <c r="P23" s="48"/>
      <c r="Q23" s="48"/>
    </row>
    <row r="24" spans="1:17" x14ac:dyDescent="0.3">
      <c r="A24" s="10" t="s">
        <v>61</v>
      </c>
      <c r="B24" s="4">
        <v>42965</v>
      </c>
      <c r="C24" s="4">
        <v>42975</v>
      </c>
      <c r="D24" s="17" t="s">
        <v>124</v>
      </c>
      <c r="E24" s="15" t="s">
        <v>65</v>
      </c>
      <c r="F24" s="8" t="s">
        <v>11</v>
      </c>
      <c r="G24" s="8">
        <v>95</v>
      </c>
      <c r="H24" s="40"/>
      <c r="I24" s="43"/>
      <c r="J24" s="44"/>
      <c r="K24" s="46"/>
      <c r="L24" s="40"/>
      <c r="M24" s="40"/>
      <c r="N24" s="48"/>
      <c r="O24" s="48"/>
      <c r="P24" s="48"/>
      <c r="Q24" s="48"/>
    </row>
    <row r="25" spans="1:17" x14ac:dyDescent="0.3">
      <c r="A25" s="10" t="s">
        <v>61</v>
      </c>
      <c r="B25" s="4">
        <v>42965</v>
      </c>
      <c r="C25" s="4">
        <v>42975</v>
      </c>
      <c r="D25" s="17" t="s">
        <v>124</v>
      </c>
      <c r="E25" s="15" t="s">
        <v>65</v>
      </c>
      <c r="F25" s="8" t="s">
        <v>12</v>
      </c>
      <c r="G25" s="8">
        <v>100</v>
      </c>
      <c r="H25" s="40"/>
      <c r="I25" s="43"/>
      <c r="J25" s="44"/>
      <c r="K25" s="46"/>
      <c r="L25" s="40"/>
      <c r="M25" s="40"/>
      <c r="N25" s="48"/>
      <c r="O25" s="48"/>
      <c r="P25" s="48"/>
      <c r="Q25" s="48"/>
    </row>
    <row r="26" spans="1:17" x14ac:dyDescent="0.3">
      <c r="A26" s="10" t="s">
        <v>61</v>
      </c>
      <c r="B26" s="4">
        <v>42965</v>
      </c>
      <c r="C26" s="4">
        <v>42975</v>
      </c>
      <c r="D26" s="17" t="s">
        <v>124</v>
      </c>
      <c r="E26" s="15" t="s">
        <v>65</v>
      </c>
      <c r="F26" s="8" t="s">
        <v>13</v>
      </c>
      <c r="G26" s="8">
        <v>95</v>
      </c>
      <c r="H26" s="40"/>
      <c r="I26" s="43"/>
      <c r="J26" s="44"/>
      <c r="K26" s="46"/>
      <c r="L26" s="40"/>
      <c r="M26" s="40"/>
      <c r="N26" s="48"/>
      <c r="O26" s="48"/>
      <c r="P26" s="48"/>
      <c r="Q26" s="48"/>
    </row>
    <row r="27" spans="1:17" x14ac:dyDescent="0.3">
      <c r="A27" s="10" t="s">
        <v>61</v>
      </c>
      <c r="B27" s="4">
        <v>42965</v>
      </c>
      <c r="C27" s="4">
        <v>42975</v>
      </c>
      <c r="D27" s="8" t="s">
        <v>125</v>
      </c>
      <c r="E27" s="15" t="s">
        <v>66</v>
      </c>
      <c r="F27" s="8" t="s">
        <v>9</v>
      </c>
      <c r="G27" s="8">
        <v>100</v>
      </c>
      <c r="H27" s="40">
        <f t="shared" ref="H27" si="8">AVERAGE(G27:G31)</f>
        <v>95</v>
      </c>
      <c r="I27" s="43">
        <f t="shared" ref="I27" si="9">STDEV(G27:G31)</f>
        <v>6.1237243569579451</v>
      </c>
      <c r="J27" s="44">
        <f>SUM(100*H27/94)</f>
        <v>101.06382978723404</v>
      </c>
      <c r="K27" s="46">
        <v>0.05</v>
      </c>
      <c r="L27" s="40" t="s">
        <v>19</v>
      </c>
      <c r="M27" s="40" t="s">
        <v>19</v>
      </c>
      <c r="N27" s="48">
        <v>2.82</v>
      </c>
      <c r="O27" s="48">
        <v>7.0000000000000007E-2</v>
      </c>
      <c r="P27" s="48">
        <v>4</v>
      </c>
      <c r="Q27" s="48">
        <v>0.28000000000000003</v>
      </c>
    </row>
    <row r="28" spans="1:17" x14ac:dyDescent="0.3">
      <c r="A28" s="10" t="s">
        <v>61</v>
      </c>
      <c r="B28" s="4">
        <v>42965</v>
      </c>
      <c r="C28" s="4">
        <v>42975</v>
      </c>
      <c r="D28" s="17" t="s">
        <v>125</v>
      </c>
      <c r="E28" s="15" t="s">
        <v>66</v>
      </c>
      <c r="F28" s="8" t="s">
        <v>10</v>
      </c>
      <c r="G28" s="8">
        <v>100</v>
      </c>
      <c r="H28" s="40"/>
      <c r="I28" s="43"/>
      <c r="J28" s="44"/>
      <c r="K28" s="46"/>
      <c r="L28" s="40"/>
      <c r="M28" s="40"/>
      <c r="N28" s="48"/>
      <c r="O28" s="48"/>
      <c r="P28" s="48"/>
      <c r="Q28" s="48"/>
    </row>
    <row r="29" spans="1:17" x14ac:dyDescent="0.3">
      <c r="A29" s="10" t="s">
        <v>61</v>
      </c>
      <c r="B29" s="4">
        <v>42965</v>
      </c>
      <c r="C29" s="4">
        <v>42975</v>
      </c>
      <c r="D29" s="17" t="s">
        <v>125</v>
      </c>
      <c r="E29" s="15" t="s">
        <v>66</v>
      </c>
      <c r="F29" s="8" t="s">
        <v>11</v>
      </c>
      <c r="G29" s="8">
        <v>85</v>
      </c>
      <c r="H29" s="40"/>
      <c r="I29" s="43"/>
      <c r="J29" s="44"/>
      <c r="K29" s="46"/>
      <c r="L29" s="40"/>
      <c r="M29" s="40"/>
      <c r="N29" s="48"/>
      <c r="O29" s="48"/>
      <c r="P29" s="48"/>
      <c r="Q29" s="48"/>
    </row>
    <row r="30" spans="1:17" x14ac:dyDescent="0.3">
      <c r="A30" s="10" t="s">
        <v>61</v>
      </c>
      <c r="B30" s="4">
        <v>42965</v>
      </c>
      <c r="C30" s="4">
        <v>42975</v>
      </c>
      <c r="D30" s="17" t="s">
        <v>125</v>
      </c>
      <c r="E30" s="15" t="s">
        <v>66</v>
      </c>
      <c r="F30" s="8" t="s">
        <v>12</v>
      </c>
      <c r="G30" s="8">
        <v>95</v>
      </c>
      <c r="H30" s="40"/>
      <c r="I30" s="43"/>
      <c r="J30" s="44"/>
      <c r="K30" s="46"/>
      <c r="L30" s="40"/>
      <c r="M30" s="40"/>
      <c r="N30" s="48"/>
      <c r="O30" s="48"/>
      <c r="P30" s="48"/>
      <c r="Q30" s="48"/>
    </row>
    <row r="31" spans="1:17" x14ac:dyDescent="0.3">
      <c r="A31" s="10" t="s">
        <v>61</v>
      </c>
      <c r="B31" s="4">
        <v>42965</v>
      </c>
      <c r="C31" s="4">
        <v>42975</v>
      </c>
      <c r="D31" s="17" t="s">
        <v>125</v>
      </c>
      <c r="E31" s="15" t="s">
        <v>66</v>
      </c>
      <c r="F31" s="8" t="s">
        <v>13</v>
      </c>
      <c r="G31" s="8">
        <v>95</v>
      </c>
      <c r="H31" s="40"/>
      <c r="I31" s="43"/>
      <c r="J31" s="44"/>
      <c r="K31" s="46"/>
      <c r="L31" s="40"/>
      <c r="M31" s="40"/>
      <c r="N31" s="48"/>
      <c r="O31" s="48"/>
      <c r="P31" s="48"/>
      <c r="Q31" s="48"/>
    </row>
    <row r="32" spans="1:17" x14ac:dyDescent="0.3">
      <c r="A32" s="10" t="s">
        <v>61</v>
      </c>
      <c r="B32" s="4">
        <v>42965</v>
      </c>
      <c r="C32" s="4">
        <v>42975</v>
      </c>
      <c r="D32" s="17" t="s">
        <v>126</v>
      </c>
      <c r="E32" s="15" t="s">
        <v>67</v>
      </c>
      <c r="F32" s="8" t="s">
        <v>9</v>
      </c>
      <c r="G32" s="8">
        <v>90</v>
      </c>
      <c r="H32" s="40">
        <f t="shared" ref="H32" si="10">AVERAGE(G32:G36)</f>
        <v>93</v>
      </c>
      <c r="I32" s="43">
        <f t="shared" ref="I32" si="11">STDEV(G32:G36)</f>
        <v>5.7008771254956896</v>
      </c>
      <c r="J32" s="44">
        <f>SUM(100*H32/94)</f>
        <v>98.936170212765958</v>
      </c>
      <c r="K32" s="46">
        <v>0.05</v>
      </c>
      <c r="L32" s="40" t="s">
        <v>19</v>
      </c>
      <c r="M32" s="40" t="s">
        <v>19</v>
      </c>
      <c r="N32" s="48">
        <v>3.01</v>
      </c>
      <c r="O32" s="48">
        <v>0.09</v>
      </c>
      <c r="P32" s="48">
        <v>2.92</v>
      </c>
      <c r="Q32" s="48">
        <v>0.05</v>
      </c>
    </row>
    <row r="33" spans="1:17" x14ac:dyDescent="0.3">
      <c r="A33" s="10" t="s">
        <v>61</v>
      </c>
      <c r="B33" s="4">
        <v>42965</v>
      </c>
      <c r="C33" s="4">
        <v>42975</v>
      </c>
      <c r="D33" s="17" t="s">
        <v>126</v>
      </c>
      <c r="E33" s="15" t="s">
        <v>67</v>
      </c>
      <c r="F33" s="8" t="s">
        <v>10</v>
      </c>
      <c r="G33" s="8">
        <v>85</v>
      </c>
      <c r="H33" s="40"/>
      <c r="I33" s="43"/>
      <c r="J33" s="44"/>
      <c r="K33" s="46"/>
      <c r="L33" s="40"/>
      <c r="M33" s="40"/>
      <c r="N33" s="48"/>
      <c r="O33" s="48"/>
      <c r="P33" s="48"/>
      <c r="Q33" s="48"/>
    </row>
    <row r="34" spans="1:17" x14ac:dyDescent="0.3">
      <c r="A34" s="10" t="s">
        <v>61</v>
      </c>
      <c r="B34" s="4">
        <v>42965</v>
      </c>
      <c r="C34" s="4">
        <v>42975</v>
      </c>
      <c r="D34" s="17" t="s">
        <v>126</v>
      </c>
      <c r="E34" s="15" t="s">
        <v>67</v>
      </c>
      <c r="F34" s="8" t="s">
        <v>11</v>
      </c>
      <c r="G34" s="8">
        <v>95</v>
      </c>
      <c r="H34" s="40"/>
      <c r="I34" s="43"/>
      <c r="J34" s="44"/>
      <c r="K34" s="46"/>
      <c r="L34" s="40"/>
      <c r="M34" s="40"/>
      <c r="N34" s="48"/>
      <c r="O34" s="48"/>
      <c r="P34" s="48"/>
      <c r="Q34" s="48"/>
    </row>
    <row r="35" spans="1:17" x14ac:dyDescent="0.3">
      <c r="A35" s="10" t="s">
        <v>61</v>
      </c>
      <c r="B35" s="4">
        <v>42965</v>
      </c>
      <c r="C35" s="4">
        <v>42975</v>
      </c>
      <c r="D35" s="17" t="s">
        <v>126</v>
      </c>
      <c r="E35" s="15" t="s">
        <v>67</v>
      </c>
      <c r="F35" s="8" t="s">
        <v>12</v>
      </c>
      <c r="G35" s="8">
        <v>100</v>
      </c>
      <c r="H35" s="40"/>
      <c r="I35" s="43"/>
      <c r="J35" s="44"/>
      <c r="K35" s="46"/>
      <c r="L35" s="40"/>
      <c r="M35" s="40"/>
      <c r="N35" s="48"/>
      <c r="O35" s="48"/>
      <c r="P35" s="48"/>
      <c r="Q35" s="48"/>
    </row>
    <row r="36" spans="1:17" x14ac:dyDescent="0.3">
      <c r="A36" s="10" t="s">
        <v>61</v>
      </c>
      <c r="B36" s="4">
        <v>42965</v>
      </c>
      <c r="C36" s="4">
        <v>42975</v>
      </c>
      <c r="D36" s="17" t="s">
        <v>126</v>
      </c>
      <c r="E36" s="15" t="s">
        <v>67</v>
      </c>
      <c r="F36" s="8" t="s">
        <v>13</v>
      </c>
      <c r="G36" s="8">
        <v>95</v>
      </c>
      <c r="H36" s="40"/>
      <c r="I36" s="43"/>
      <c r="J36" s="44"/>
      <c r="K36" s="46"/>
      <c r="L36" s="40"/>
      <c r="M36" s="40"/>
      <c r="N36" s="48"/>
      <c r="O36" s="48"/>
      <c r="P36" s="48"/>
      <c r="Q36" s="48"/>
    </row>
    <row r="37" spans="1:17" x14ac:dyDescent="0.3">
      <c r="A37" s="10"/>
      <c r="B37" s="4"/>
      <c r="C37" s="4"/>
      <c r="D37" s="8"/>
      <c r="E37" s="8"/>
    </row>
    <row r="38" spans="1:17" x14ac:dyDescent="0.3">
      <c r="A38" s="10"/>
      <c r="B38" s="4"/>
      <c r="C38" s="4"/>
      <c r="D38" s="8"/>
      <c r="E38" s="8"/>
    </row>
    <row r="39" spans="1:17" x14ac:dyDescent="0.3">
      <c r="A39" s="10"/>
      <c r="B39" s="4"/>
      <c r="C39" s="4"/>
      <c r="D39" s="8"/>
      <c r="E39" s="8"/>
    </row>
    <row r="40" spans="1:17" x14ac:dyDescent="0.3">
      <c r="A40" s="10"/>
      <c r="B40" s="4"/>
      <c r="C40" s="4"/>
      <c r="D40" s="8"/>
      <c r="E40" s="8"/>
    </row>
    <row r="41" spans="1:17" x14ac:dyDescent="0.3">
      <c r="A41" s="10"/>
      <c r="B41" s="4"/>
      <c r="C41" s="4"/>
      <c r="D41" s="8"/>
      <c r="E41" s="8"/>
    </row>
    <row r="42" spans="1:17" x14ac:dyDescent="0.3">
      <c r="A42" s="10"/>
      <c r="B42" s="4"/>
      <c r="C42" s="4"/>
      <c r="D42" s="8"/>
      <c r="E42" s="8"/>
    </row>
    <row r="43" spans="1:17" x14ac:dyDescent="0.3">
      <c r="A43" s="10"/>
      <c r="B43" s="4"/>
      <c r="C43" s="4"/>
      <c r="D43" s="8"/>
      <c r="E43" s="8"/>
    </row>
    <row r="44" spans="1:17" x14ac:dyDescent="0.3">
      <c r="A44" s="10"/>
      <c r="B44" s="4"/>
      <c r="C44" s="4"/>
      <c r="D44" s="8"/>
      <c r="E44" s="8"/>
    </row>
    <row r="45" spans="1:17" x14ac:dyDescent="0.3">
      <c r="A45" s="10"/>
      <c r="B45" s="4"/>
      <c r="C45" s="4"/>
      <c r="D45" s="8"/>
      <c r="E45" s="8"/>
    </row>
    <row r="46" spans="1:17" x14ac:dyDescent="0.3">
      <c r="A46" s="10"/>
      <c r="B46" s="4"/>
      <c r="C46" s="4"/>
      <c r="D46" s="8"/>
      <c r="E46" s="8"/>
    </row>
    <row r="47" spans="1:17" x14ac:dyDescent="0.3">
      <c r="A47" s="10"/>
      <c r="B47" s="4"/>
      <c r="C47" s="4"/>
      <c r="D47" s="8"/>
      <c r="E47" s="8"/>
    </row>
    <row r="48" spans="1:17" x14ac:dyDescent="0.3">
      <c r="A48" s="10"/>
      <c r="B48" s="4"/>
      <c r="C48" s="4"/>
      <c r="D48" s="8"/>
      <c r="E48" s="8"/>
    </row>
    <row r="49" spans="1:5" x14ac:dyDescent="0.3">
      <c r="A49" s="10"/>
      <c r="B49" s="4"/>
      <c r="C49" s="4"/>
      <c r="D49" s="8"/>
      <c r="E49" s="8"/>
    </row>
    <row r="50" spans="1:5" x14ac:dyDescent="0.3">
      <c r="A50" s="10"/>
      <c r="B50" s="4"/>
      <c r="C50" s="4"/>
      <c r="D50" s="8"/>
      <c r="E50" s="8"/>
    </row>
    <row r="51" spans="1:5" x14ac:dyDescent="0.3">
      <c r="A51" s="10"/>
      <c r="B51" s="4"/>
      <c r="C51" s="4"/>
      <c r="D51" s="8"/>
      <c r="E51" s="8"/>
    </row>
  </sheetData>
  <mergeCells count="70"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P7:P11"/>
    <mergeCell ref="Q7:Q11"/>
    <mergeCell ref="H12:H16"/>
    <mergeCell ref="I12:I16"/>
    <mergeCell ref="J12:J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L17:L21"/>
    <mergeCell ref="M17:M21"/>
    <mergeCell ref="O17:O21"/>
    <mergeCell ref="P17:P21"/>
    <mergeCell ref="Q17:Q21"/>
    <mergeCell ref="O22:O26"/>
    <mergeCell ref="P22:P26"/>
    <mergeCell ref="Q22:Q26"/>
    <mergeCell ref="I27:I31"/>
    <mergeCell ref="J27:J31"/>
    <mergeCell ref="L27:L31"/>
    <mergeCell ref="M27:M31"/>
    <mergeCell ref="N17:N21"/>
    <mergeCell ref="N22:N26"/>
    <mergeCell ref="H22:H26"/>
    <mergeCell ref="I22:I26"/>
    <mergeCell ref="J22:J26"/>
    <mergeCell ref="L22:L26"/>
    <mergeCell ref="M22:M26"/>
    <mergeCell ref="P27:P31"/>
    <mergeCell ref="Q27:Q31"/>
    <mergeCell ref="H32:H36"/>
    <mergeCell ref="I32:I36"/>
    <mergeCell ref="J32:J36"/>
    <mergeCell ref="L32:L36"/>
    <mergeCell ref="M32:M36"/>
    <mergeCell ref="N32:N36"/>
    <mergeCell ref="O32:O36"/>
    <mergeCell ref="P32:P36"/>
    <mergeCell ref="Q32:Q36"/>
    <mergeCell ref="K27:K31"/>
    <mergeCell ref="K32:K36"/>
    <mergeCell ref="N27:N31"/>
    <mergeCell ref="O27:O31"/>
    <mergeCell ref="H27:H31"/>
    <mergeCell ref="K2:K6"/>
    <mergeCell ref="K7:K11"/>
    <mergeCell ref="K12:K16"/>
    <mergeCell ref="K17:K21"/>
    <mergeCell ref="K22:K26"/>
  </mergeCells>
  <pageMargins left="0.7" right="0.7" top="0.75" bottom="0.75" header="0.3" footer="0.3"/>
  <pageSetup scale="62" orientation="landscape" r:id="rId1"/>
  <headerFooter>
    <oddHeader>&amp;L&amp;"-,Bold"EA Engineering, Science, and Technology, Inc., PBC&amp;R&amp;"-,Bold"VADEQ Toxicity Testing Results 2017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view="pageLayout" topLeftCell="A8" zoomScaleNormal="100" workbookViewId="0">
      <selection sqref="A1:XFD16"/>
    </sheetView>
  </sheetViews>
  <sheetFormatPr defaultRowHeight="14.4" x14ac:dyDescent="0.3"/>
  <cols>
    <col min="1" max="1" width="10.6640625" bestFit="1" customWidth="1"/>
    <col min="2" max="3" width="9.44140625" bestFit="1" customWidth="1"/>
    <col min="4" max="4" width="12" bestFit="1" customWidth="1"/>
    <col min="5" max="5" width="9.5546875" bestFit="1" customWidth="1"/>
    <col min="6" max="6" width="8.33203125" bestFit="1" customWidth="1"/>
    <col min="7" max="7" width="13.88671875" bestFit="1" customWidth="1"/>
    <col min="8" max="8" width="10" customWidth="1"/>
    <col min="9" max="9" width="9.109375" customWidth="1"/>
    <col min="10" max="10" width="8.5546875" bestFit="1" customWidth="1"/>
    <col min="11" max="11" width="9.88671875" bestFit="1" customWidth="1"/>
    <col min="12" max="12" width="14.109375" bestFit="1" customWidth="1"/>
    <col min="13" max="13" width="11.33203125" bestFit="1" customWidth="1"/>
    <col min="14" max="14" width="13.88671875" customWidth="1"/>
    <col min="15" max="15" width="14.6640625" bestFit="1" customWidth="1"/>
    <col min="16" max="16" width="15.109375" customWidth="1"/>
    <col min="17" max="17" width="14.88671875" bestFit="1" customWidth="1"/>
  </cols>
  <sheetData>
    <row r="1" spans="1:17" s="1" customFormat="1" ht="46.5" customHeight="1" x14ac:dyDescent="0.3">
      <c r="A1" s="7" t="s">
        <v>2</v>
      </c>
      <c r="B1" s="7" t="s">
        <v>3</v>
      </c>
      <c r="C1" s="7" t="s">
        <v>4</v>
      </c>
      <c r="D1" s="7" t="s">
        <v>0</v>
      </c>
      <c r="E1" s="7" t="s">
        <v>1</v>
      </c>
      <c r="F1" s="7" t="s">
        <v>5</v>
      </c>
      <c r="G1" s="7" t="s">
        <v>7</v>
      </c>
      <c r="H1" s="7" t="s">
        <v>24</v>
      </c>
      <c r="I1" s="7" t="s">
        <v>6</v>
      </c>
      <c r="J1" s="7" t="s">
        <v>8</v>
      </c>
      <c r="K1" s="7" t="s">
        <v>15</v>
      </c>
      <c r="L1" s="7" t="s">
        <v>16</v>
      </c>
      <c r="M1" s="7" t="s">
        <v>25</v>
      </c>
      <c r="N1" s="7" t="s">
        <v>20</v>
      </c>
      <c r="O1" s="7" t="s">
        <v>21</v>
      </c>
      <c r="P1" s="7" t="s">
        <v>22</v>
      </c>
      <c r="Q1" s="7" t="s">
        <v>23</v>
      </c>
    </row>
    <row r="2" spans="1:17" s="36" customFormat="1" x14ac:dyDescent="0.3">
      <c r="A2" s="35" t="s">
        <v>68</v>
      </c>
      <c r="B2" s="34">
        <v>42965</v>
      </c>
      <c r="C2" s="34">
        <v>42975</v>
      </c>
      <c r="D2" s="35" t="s">
        <v>14</v>
      </c>
      <c r="E2" s="35" t="s">
        <v>32</v>
      </c>
      <c r="F2" s="35" t="s">
        <v>9</v>
      </c>
      <c r="G2" s="35">
        <v>90</v>
      </c>
      <c r="H2" s="41">
        <f>AVERAGE(G2:G6)</f>
        <v>95</v>
      </c>
      <c r="I2" s="42">
        <f>STDEV(G2:G6)</f>
        <v>3.5355339059327378</v>
      </c>
      <c r="J2" s="41">
        <v>100</v>
      </c>
      <c r="K2" s="45" t="s">
        <v>17</v>
      </c>
      <c r="L2" s="41" t="s">
        <v>17</v>
      </c>
      <c r="M2" s="41" t="s">
        <v>17</v>
      </c>
      <c r="N2" s="41" t="s">
        <v>17</v>
      </c>
      <c r="O2" s="41" t="s">
        <v>17</v>
      </c>
      <c r="P2" s="41">
        <v>23.4</v>
      </c>
      <c r="Q2" s="41">
        <v>0.4</v>
      </c>
    </row>
    <row r="3" spans="1:17" s="36" customFormat="1" x14ac:dyDescent="0.3">
      <c r="A3" s="35" t="s">
        <v>68</v>
      </c>
      <c r="B3" s="34">
        <v>42965</v>
      </c>
      <c r="C3" s="34">
        <v>42975</v>
      </c>
      <c r="D3" s="35" t="s">
        <v>14</v>
      </c>
      <c r="E3" s="35" t="s">
        <v>32</v>
      </c>
      <c r="F3" s="35" t="s">
        <v>10</v>
      </c>
      <c r="G3" s="35">
        <v>95</v>
      </c>
      <c r="H3" s="41"/>
      <c r="I3" s="42"/>
      <c r="J3" s="41"/>
      <c r="K3" s="45"/>
      <c r="L3" s="41"/>
      <c r="M3" s="41"/>
      <c r="N3" s="41"/>
      <c r="O3" s="41"/>
      <c r="P3" s="41"/>
      <c r="Q3" s="41"/>
    </row>
    <row r="4" spans="1:17" s="36" customFormat="1" x14ac:dyDescent="0.3">
      <c r="A4" s="35" t="s">
        <v>68</v>
      </c>
      <c r="B4" s="34">
        <v>42965</v>
      </c>
      <c r="C4" s="34">
        <v>42975</v>
      </c>
      <c r="D4" s="35" t="s">
        <v>14</v>
      </c>
      <c r="E4" s="35" t="s">
        <v>32</v>
      </c>
      <c r="F4" s="35" t="s">
        <v>11</v>
      </c>
      <c r="G4" s="35">
        <v>95</v>
      </c>
      <c r="H4" s="41"/>
      <c r="I4" s="42"/>
      <c r="J4" s="41"/>
      <c r="K4" s="45"/>
      <c r="L4" s="41"/>
      <c r="M4" s="41"/>
      <c r="N4" s="41"/>
      <c r="O4" s="41"/>
      <c r="P4" s="41"/>
      <c r="Q4" s="41"/>
    </row>
    <row r="5" spans="1:17" s="36" customFormat="1" x14ac:dyDescent="0.3">
      <c r="A5" s="35" t="s">
        <v>68</v>
      </c>
      <c r="B5" s="34">
        <v>42965</v>
      </c>
      <c r="C5" s="34">
        <v>42975</v>
      </c>
      <c r="D5" s="35" t="s">
        <v>14</v>
      </c>
      <c r="E5" s="35" t="s">
        <v>32</v>
      </c>
      <c r="F5" s="35" t="s">
        <v>12</v>
      </c>
      <c r="G5" s="35">
        <v>95</v>
      </c>
      <c r="H5" s="41"/>
      <c r="I5" s="42"/>
      <c r="J5" s="41"/>
      <c r="K5" s="45"/>
      <c r="L5" s="41"/>
      <c r="M5" s="41"/>
      <c r="N5" s="41"/>
      <c r="O5" s="41"/>
      <c r="P5" s="41"/>
      <c r="Q5" s="41"/>
    </row>
    <row r="6" spans="1:17" s="36" customFormat="1" x14ac:dyDescent="0.3">
      <c r="A6" s="35" t="s">
        <v>68</v>
      </c>
      <c r="B6" s="34">
        <v>42965</v>
      </c>
      <c r="C6" s="34">
        <v>42975</v>
      </c>
      <c r="D6" s="35" t="s">
        <v>14</v>
      </c>
      <c r="E6" s="35" t="s">
        <v>32</v>
      </c>
      <c r="F6" s="35" t="s">
        <v>13</v>
      </c>
      <c r="G6" s="35">
        <v>100</v>
      </c>
      <c r="H6" s="41"/>
      <c r="I6" s="42"/>
      <c r="J6" s="41"/>
      <c r="K6" s="45"/>
      <c r="L6" s="41"/>
      <c r="M6" s="41"/>
      <c r="N6" s="41"/>
      <c r="O6" s="41"/>
      <c r="P6" s="41"/>
      <c r="Q6" s="41"/>
    </row>
    <row r="7" spans="1:17" x14ac:dyDescent="0.3">
      <c r="A7" s="6" t="s">
        <v>68</v>
      </c>
      <c r="B7" s="4">
        <v>42965</v>
      </c>
      <c r="C7" s="4">
        <v>42975</v>
      </c>
      <c r="D7" s="6" t="s">
        <v>127</v>
      </c>
      <c r="E7" s="6" t="s">
        <v>69</v>
      </c>
      <c r="F7" s="6" t="s">
        <v>9</v>
      </c>
      <c r="G7" s="6">
        <v>100</v>
      </c>
      <c r="H7" s="40">
        <f t="shared" ref="H7" si="0">AVERAGE(G7:G11)</f>
        <v>97</v>
      </c>
      <c r="I7" s="43">
        <f t="shared" ref="I7" si="1">STDEV(G7:G11)</f>
        <v>4.4721359549995796</v>
      </c>
      <c r="J7" s="44">
        <f>SUM(100*H7/95)</f>
        <v>102.10526315789474</v>
      </c>
      <c r="K7" s="46">
        <v>0.05</v>
      </c>
      <c r="L7" s="40" t="s">
        <v>19</v>
      </c>
      <c r="M7" s="40" t="s">
        <v>19</v>
      </c>
      <c r="N7" s="48">
        <v>3.75</v>
      </c>
      <c r="O7" s="48">
        <v>0.35</v>
      </c>
      <c r="P7" s="48">
        <v>15.54</v>
      </c>
      <c r="Q7" s="48">
        <v>0.06</v>
      </c>
    </row>
    <row r="8" spans="1:17" x14ac:dyDescent="0.3">
      <c r="A8" s="6" t="s">
        <v>68</v>
      </c>
      <c r="B8" s="4">
        <v>42965</v>
      </c>
      <c r="C8" s="4">
        <v>42975</v>
      </c>
      <c r="D8" s="17" t="s">
        <v>127</v>
      </c>
      <c r="E8" s="15" t="s">
        <v>69</v>
      </c>
      <c r="F8" s="6" t="s">
        <v>10</v>
      </c>
      <c r="G8" s="6">
        <v>100</v>
      </c>
      <c r="H8" s="40"/>
      <c r="I8" s="43"/>
      <c r="J8" s="44"/>
      <c r="K8" s="46"/>
      <c r="L8" s="40"/>
      <c r="M8" s="40"/>
      <c r="N8" s="48"/>
      <c r="O8" s="48"/>
      <c r="P8" s="48"/>
      <c r="Q8" s="48"/>
    </row>
    <row r="9" spans="1:17" x14ac:dyDescent="0.3">
      <c r="A9" s="6" t="s">
        <v>68</v>
      </c>
      <c r="B9" s="4">
        <v>42965</v>
      </c>
      <c r="C9" s="4">
        <v>42975</v>
      </c>
      <c r="D9" s="17" t="s">
        <v>127</v>
      </c>
      <c r="E9" s="15" t="s">
        <v>69</v>
      </c>
      <c r="F9" s="6" t="s">
        <v>11</v>
      </c>
      <c r="G9" s="6">
        <v>95</v>
      </c>
      <c r="H9" s="40"/>
      <c r="I9" s="43"/>
      <c r="J9" s="44"/>
      <c r="K9" s="46"/>
      <c r="L9" s="40"/>
      <c r="M9" s="40"/>
      <c r="N9" s="48"/>
      <c r="O9" s="48"/>
      <c r="P9" s="48"/>
      <c r="Q9" s="48"/>
    </row>
    <row r="10" spans="1:17" x14ac:dyDescent="0.3">
      <c r="A10" s="6" t="s">
        <v>68</v>
      </c>
      <c r="B10" s="4">
        <v>42965</v>
      </c>
      <c r="C10" s="4">
        <v>42975</v>
      </c>
      <c r="D10" s="17" t="s">
        <v>127</v>
      </c>
      <c r="E10" s="15" t="s">
        <v>69</v>
      </c>
      <c r="F10" s="6" t="s">
        <v>12</v>
      </c>
      <c r="G10" s="6">
        <v>90</v>
      </c>
      <c r="H10" s="40"/>
      <c r="I10" s="43"/>
      <c r="J10" s="44"/>
      <c r="K10" s="46"/>
      <c r="L10" s="40"/>
      <c r="M10" s="40"/>
      <c r="N10" s="48"/>
      <c r="O10" s="48"/>
      <c r="P10" s="48"/>
      <c r="Q10" s="48"/>
    </row>
    <row r="11" spans="1:17" x14ac:dyDescent="0.3">
      <c r="A11" s="6" t="s">
        <v>68</v>
      </c>
      <c r="B11" s="4">
        <v>42965</v>
      </c>
      <c r="C11" s="4">
        <v>42975</v>
      </c>
      <c r="D11" s="17" t="s">
        <v>127</v>
      </c>
      <c r="E11" s="15" t="s">
        <v>69</v>
      </c>
      <c r="F11" s="6" t="s">
        <v>13</v>
      </c>
      <c r="G11" s="6">
        <v>100</v>
      </c>
      <c r="H11" s="40"/>
      <c r="I11" s="43"/>
      <c r="J11" s="44"/>
      <c r="K11" s="46"/>
      <c r="L11" s="40"/>
      <c r="M11" s="40"/>
      <c r="N11" s="48"/>
      <c r="O11" s="48"/>
      <c r="P11" s="48"/>
      <c r="Q11" s="48"/>
    </row>
    <row r="12" spans="1:17" x14ac:dyDescent="0.3">
      <c r="A12" s="6" t="s">
        <v>68</v>
      </c>
      <c r="B12" s="4">
        <v>42965</v>
      </c>
      <c r="C12" s="4">
        <v>42975</v>
      </c>
      <c r="D12" s="17" t="s">
        <v>128</v>
      </c>
      <c r="E12" s="15" t="s">
        <v>70</v>
      </c>
      <c r="F12" s="6" t="s">
        <v>9</v>
      </c>
      <c r="G12" s="6">
        <v>90</v>
      </c>
      <c r="H12" s="40">
        <f t="shared" ref="H12" si="2">AVERAGE(G12:G16)</f>
        <v>93</v>
      </c>
      <c r="I12" s="43">
        <f t="shared" ref="I12" si="3">STDEV(G12:G16)</f>
        <v>4.4721359549995796</v>
      </c>
      <c r="J12" s="44">
        <f t="shared" ref="J12" si="4">SUM(100*H12/95)</f>
        <v>97.89473684210526</v>
      </c>
      <c r="K12" s="46">
        <v>0.05</v>
      </c>
      <c r="L12" s="40" t="s">
        <v>19</v>
      </c>
      <c r="M12" s="40" t="s">
        <v>19</v>
      </c>
      <c r="N12" s="48">
        <v>3.98</v>
      </c>
      <c r="O12" s="48">
        <v>0.24</v>
      </c>
      <c r="P12" s="48">
        <v>14.9</v>
      </c>
      <c r="Q12" s="48">
        <v>0.06</v>
      </c>
    </row>
    <row r="13" spans="1:17" x14ac:dyDescent="0.3">
      <c r="A13" s="6" t="s">
        <v>68</v>
      </c>
      <c r="B13" s="4">
        <v>42965</v>
      </c>
      <c r="C13" s="4">
        <v>42975</v>
      </c>
      <c r="D13" s="17" t="s">
        <v>128</v>
      </c>
      <c r="E13" s="15" t="s">
        <v>70</v>
      </c>
      <c r="F13" s="6" t="s">
        <v>10</v>
      </c>
      <c r="G13" s="6">
        <v>95</v>
      </c>
      <c r="H13" s="40"/>
      <c r="I13" s="43"/>
      <c r="J13" s="44"/>
      <c r="K13" s="46"/>
      <c r="L13" s="40"/>
      <c r="M13" s="40"/>
      <c r="N13" s="48"/>
      <c r="O13" s="48"/>
      <c r="P13" s="48"/>
      <c r="Q13" s="48"/>
    </row>
    <row r="14" spans="1:17" x14ac:dyDescent="0.3">
      <c r="A14" s="6" t="s">
        <v>68</v>
      </c>
      <c r="B14" s="4">
        <v>42965</v>
      </c>
      <c r="C14" s="4">
        <v>42975</v>
      </c>
      <c r="D14" s="17" t="s">
        <v>128</v>
      </c>
      <c r="E14" s="15" t="s">
        <v>70</v>
      </c>
      <c r="F14" s="6" t="s">
        <v>11</v>
      </c>
      <c r="G14" s="6">
        <v>90</v>
      </c>
      <c r="H14" s="40"/>
      <c r="I14" s="43"/>
      <c r="J14" s="44"/>
      <c r="K14" s="46"/>
      <c r="L14" s="40"/>
      <c r="M14" s="40"/>
      <c r="N14" s="48"/>
      <c r="O14" s="48"/>
      <c r="P14" s="48"/>
      <c r="Q14" s="48"/>
    </row>
    <row r="15" spans="1:17" x14ac:dyDescent="0.3">
      <c r="A15" s="6" t="s">
        <v>68</v>
      </c>
      <c r="B15" s="4">
        <v>42965</v>
      </c>
      <c r="C15" s="4">
        <v>42975</v>
      </c>
      <c r="D15" s="17" t="s">
        <v>128</v>
      </c>
      <c r="E15" s="15" t="s">
        <v>70</v>
      </c>
      <c r="F15" s="6" t="s">
        <v>12</v>
      </c>
      <c r="G15" s="6">
        <v>100</v>
      </c>
      <c r="H15" s="40"/>
      <c r="I15" s="43"/>
      <c r="J15" s="44"/>
      <c r="K15" s="46"/>
      <c r="L15" s="40"/>
      <c r="M15" s="40"/>
      <c r="N15" s="48"/>
      <c r="O15" s="48"/>
      <c r="P15" s="48"/>
      <c r="Q15" s="48"/>
    </row>
    <row r="16" spans="1:17" x14ac:dyDescent="0.3">
      <c r="A16" s="6" t="s">
        <v>68</v>
      </c>
      <c r="B16" s="4">
        <v>42965</v>
      </c>
      <c r="C16" s="4">
        <v>42975</v>
      </c>
      <c r="D16" s="17" t="s">
        <v>128</v>
      </c>
      <c r="E16" s="15" t="s">
        <v>70</v>
      </c>
      <c r="F16" s="6" t="s">
        <v>13</v>
      </c>
      <c r="G16" s="6">
        <v>90</v>
      </c>
      <c r="H16" s="40"/>
      <c r="I16" s="43"/>
      <c r="J16" s="44"/>
      <c r="K16" s="46"/>
      <c r="L16" s="40"/>
      <c r="M16" s="40"/>
      <c r="N16" s="48"/>
      <c r="O16" s="48"/>
      <c r="P16" s="48"/>
      <c r="Q16" s="48"/>
    </row>
    <row r="17" spans="1:17" x14ac:dyDescent="0.3">
      <c r="A17" s="6" t="s">
        <v>68</v>
      </c>
      <c r="B17" s="4">
        <v>42965</v>
      </c>
      <c r="C17" s="4">
        <v>42975</v>
      </c>
      <c r="D17" s="6" t="s">
        <v>129</v>
      </c>
      <c r="E17" s="15" t="s">
        <v>71</v>
      </c>
      <c r="F17" s="6" t="s">
        <v>9</v>
      </c>
      <c r="G17" s="6">
        <v>90</v>
      </c>
      <c r="H17" s="40">
        <f t="shared" ref="H17" si="5">AVERAGE(G17:G21)</f>
        <v>92</v>
      </c>
      <c r="I17" s="43">
        <f t="shared" ref="I17" si="6">STDEV(G17:G21)</f>
        <v>4.4721359549995796</v>
      </c>
      <c r="J17" s="44">
        <f t="shared" ref="J17" si="7">SUM(100*H17/95)</f>
        <v>96.84210526315789</v>
      </c>
      <c r="K17" s="46">
        <v>0.05</v>
      </c>
      <c r="L17" s="40" t="s">
        <v>19</v>
      </c>
      <c r="M17" s="40" t="s">
        <v>19</v>
      </c>
      <c r="N17" s="48">
        <v>3.74</v>
      </c>
      <c r="O17" s="48">
        <v>0.09</v>
      </c>
      <c r="P17" s="47">
        <v>5.04</v>
      </c>
      <c r="Q17" s="47">
        <v>0.14000000000000001</v>
      </c>
    </row>
    <row r="18" spans="1:17" x14ac:dyDescent="0.3">
      <c r="A18" s="6" t="s">
        <v>68</v>
      </c>
      <c r="B18" s="4">
        <v>42965</v>
      </c>
      <c r="C18" s="4">
        <v>42975</v>
      </c>
      <c r="D18" s="17" t="s">
        <v>129</v>
      </c>
      <c r="E18" s="15" t="s">
        <v>71</v>
      </c>
      <c r="F18" s="6" t="s">
        <v>10</v>
      </c>
      <c r="G18" s="6">
        <v>90</v>
      </c>
      <c r="H18" s="40"/>
      <c r="I18" s="43"/>
      <c r="J18" s="44"/>
      <c r="K18" s="46"/>
      <c r="L18" s="40"/>
      <c r="M18" s="40"/>
      <c r="N18" s="48"/>
      <c r="O18" s="48"/>
      <c r="P18" s="47"/>
      <c r="Q18" s="47"/>
    </row>
    <row r="19" spans="1:17" x14ac:dyDescent="0.3">
      <c r="A19" s="6" t="s">
        <v>68</v>
      </c>
      <c r="B19" s="4">
        <v>42965</v>
      </c>
      <c r="C19" s="4">
        <v>42975</v>
      </c>
      <c r="D19" s="17" t="s">
        <v>129</v>
      </c>
      <c r="E19" s="15" t="s">
        <v>71</v>
      </c>
      <c r="F19" s="6" t="s">
        <v>11</v>
      </c>
      <c r="G19" s="6">
        <v>100</v>
      </c>
      <c r="H19" s="40"/>
      <c r="I19" s="43"/>
      <c r="J19" s="44"/>
      <c r="K19" s="46"/>
      <c r="L19" s="40"/>
      <c r="M19" s="40"/>
      <c r="N19" s="48"/>
      <c r="O19" s="48"/>
      <c r="P19" s="47"/>
      <c r="Q19" s="47"/>
    </row>
    <row r="20" spans="1:17" x14ac:dyDescent="0.3">
      <c r="A20" s="6" t="s">
        <v>68</v>
      </c>
      <c r="B20" s="4">
        <v>42965</v>
      </c>
      <c r="C20" s="4">
        <v>42975</v>
      </c>
      <c r="D20" s="17" t="s">
        <v>129</v>
      </c>
      <c r="E20" s="15" t="s">
        <v>71</v>
      </c>
      <c r="F20" s="6" t="s">
        <v>12</v>
      </c>
      <c r="G20" s="6">
        <v>90</v>
      </c>
      <c r="H20" s="40"/>
      <c r="I20" s="43"/>
      <c r="J20" s="44"/>
      <c r="K20" s="46"/>
      <c r="L20" s="40"/>
      <c r="M20" s="40"/>
      <c r="N20" s="48"/>
      <c r="O20" s="48"/>
      <c r="P20" s="47"/>
      <c r="Q20" s="47"/>
    </row>
    <row r="21" spans="1:17" x14ac:dyDescent="0.3">
      <c r="A21" s="6" t="s">
        <v>68</v>
      </c>
      <c r="B21" s="4">
        <v>42965</v>
      </c>
      <c r="C21" s="4">
        <v>42975</v>
      </c>
      <c r="D21" s="17" t="s">
        <v>129</v>
      </c>
      <c r="E21" s="15" t="s">
        <v>71</v>
      </c>
      <c r="F21" s="6" t="s">
        <v>13</v>
      </c>
      <c r="G21" s="6">
        <v>90</v>
      </c>
      <c r="H21" s="40"/>
      <c r="I21" s="43"/>
      <c r="J21" s="44"/>
      <c r="K21" s="46"/>
      <c r="L21" s="40"/>
      <c r="M21" s="40"/>
      <c r="N21" s="48"/>
      <c r="O21" s="48"/>
      <c r="P21" s="47"/>
      <c r="Q21" s="47"/>
    </row>
    <row r="22" spans="1:17" x14ac:dyDescent="0.3">
      <c r="A22" s="6" t="s">
        <v>68</v>
      </c>
      <c r="B22" s="4">
        <v>42965</v>
      </c>
      <c r="C22" s="4">
        <v>42975</v>
      </c>
      <c r="D22" s="6" t="s">
        <v>130</v>
      </c>
      <c r="E22" s="15" t="s">
        <v>72</v>
      </c>
      <c r="F22" s="6" t="s">
        <v>9</v>
      </c>
      <c r="G22" s="6">
        <v>100</v>
      </c>
      <c r="H22" s="40">
        <f t="shared" ref="H22" si="8">AVERAGE(G22:G26)</f>
        <v>97</v>
      </c>
      <c r="I22" s="43">
        <f t="shared" ref="I22" si="9">STDEV(G22:G26)</f>
        <v>2.7386127875258306</v>
      </c>
      <c r="J22" s="44">
        <f t="shared" ref="J22" si="10">SUM(100*H22/95)</f>
        <v>102.10526315789474</v>
      </c>
      <c r="K22" s="46">
        <v>0.05</v>
      </c>
      <c r="L22" s="40" t="s">
        <v>19</v>
      </c>
      <c r="M22" s="40" t="s">
        <v>19</v>
      </c>
      <c r="N22" s="48">
        <v>2.3199999999999998</v>
      </c>
      <c r="O22" s="48">
        <v>7.0000000000000007E-2</v>
      </c>
      <c r="P22" s="47" t="s">
        <v>26</v>
      </c>
      <c r="Q22" s="47" t="s">
        <v>26</v>
      </c>
    </row>
    <row r="23" spans="1:17" x14ac:dyDescent="0.3">
      <c r="A23" s="6" t="s">
        <v>68</v>
      </c>
      <c r="B23" s="4">
        <v>42965</v>
      </c>
      <c r="C23" s="4">
        <v>42975</v>
      </c>
      <c r="D23" s="17" t="s">
        <v>130</v>
      </c>
      <c r="E23" s="15" t="s">
        <v>72</v>
      </c>
      <c r="F23" s="6" t="s">
        <v>10</v>
      </c>
      <c r="G23" s="6">
        <v>95</v>
      </c>
      <c r="H23" s="40"/>
      <c r="I23" s="43"/>
      <c r="J23" s="44"/>
      <c r="K23" s="46"/>
      <c r="L23" s="40"/>
      <c r="M23" s="40"/>
      <c r="N23" s="48"/>
      <c r="O23" s="48"/>
      <c r="P23" s="47"/>
      <c r="Q23" s="47"/>
    </row>
    <row r="24" spans="1:17" x14ac:dyDescent="0.3">
      <c r="A24" s="6" t="s">
        <v>68</v>
      </c>
      <c r="B24" s="4">
        <v>42965</v>
      </c>
      <c r="C24" s="4">
        <v>42975</v>
      </c>
      <c r="D24" s="17" t="s">
        <v>130</v>
      </c>
      <c r="E24" s="15" t="s">
        <v>72</v>
      </c>
      <c r="F24" s="6" t="s">
        <v>11</v>
      </c>
      <c r="G24" s="6">
        <v>95</v>
      </c>
      <c r="H24" s="40"/>
      <c r="I24" s="43"/>
      <c r="J24" s="44"/>
      <c r="K24" s="46"/>
      <c r="L24" s="40"/>
      <c r="M24" s="40"/>
      <c r="N24" s="48"/>
      <c r="O24" s="48"/>
      <c r="P24" s="47"/>
      <c r="Q24" s="47"/>
    </row>
    <row r="25" spans="1:17" x14ac:dyDescent="0.3">
      <c r="A25" s="6" t="s">
        <v>68</v>
      </c>
      <c r="B25" s="4">
        <v>42965</v>
      </c>
      <c r="C25" s="4">
        <v>42975</v>
      </c>
      <c r="D25" s="17" t="s">
        <v>130</v>
      </c>
      <c r="E25" s="15" t="s">
        <v>72</v>
      </c>
      <c r="F25" s="6" t="s">
        <v>12</v>
      </c>
      <c r="G25" s="6">
        <v>100</v>
      </c>
      <c r="H25" s="40"/>
      <c r="I25" s="43"/>
      <c r="J25" s="44"/>
      <c r="K25" s="46"/>
      <c r="L25" s="40"/>
      <c r="M25" s="40"/>
      <c r="N25" s="48"/>
      <c r="O25" s="48"/>
      <c r="P25" s="47"/>
      <c r="Q25" s="47"/>
    </row>
    <row r="26" spans="1:17" x14ac:dyDescent="0.3">
      <c r="A26" s="6" t="s">
        <v>68</v>
      </c>
      <c r="B26" s="4">
        <v>42965</v>
      </c>
      <c r="C26" s="4">
        <v>42975</v>
      </c>
      <c r="D26" s="17" t="s">
        <v>130</v>
      </c>
      <c r="E26" s="15" t="s">
        <v>72</v>
      </c>
      <c r="F26" s="6" t="s">
        <v>13</v>
      </c>
      <c r="G26" s="6">
        <v>95</v>
      </c>
      <c r="H26" s="40"/>
      <c r="I26" s="43"/>
      <c r="J26" s="44"/>
      <c r="K26" s="46"/>
      <c r="L26" s="40"/>
      <c r="M26" s="40"/>
      <c r="N26" s="48"/>
      <c r="O26" s="48"/>
      <c r="P26" s="47"/>
      <c r="Q26" s="47"/>
    </row>
    <row r="27" spans="1:17" x14ac:dyDescent="0.3">
      <c r="A27" s="6" t="s">
        <v>68</v>
      </c>
      <c r="B27" s="4">
        <v>42965</v>
      </c>
      <c r="C27" s="4">
        <v>42975</v>
      </c>
      <c r="D27" s="17" t="s">
        <v>131</v>
      </c>
      <c r="E27" s="15" t="s">
        <v>73</v>
      </c>
      <c r="F27" s="6" t="s">
        <v>9</v>
      </c>
      <c r="G27" s="6">
        <v>95</v>
      </c>
      <c r="H27" s="40">
        <f t="shared" ref="H27" si="11">AVERAGE(G27:G31)</f>
        <v>97</v>
      </c>
      <c r="I27" s="43">
        <f t="shared" ref="I27" si="12">STDEV(G27:G31)</f>
        <v>2.7386127875258306</v>
      </c>
      <c r="J27" s="44">
        <f t="shared" ref="J27" si="13">SUM(100*H27/95)</f>
        <v>102.10526315789474</v>
      </c>
      <c r="K27" s="46">
        <v>0.05</v>
      </c>
      <c r="L27" s="40" t="s">
        <v>19</v>
      </c>
      <c r="M27" s="40" t="s">
        <v>19</v>
      </c>
      <c r="N27" s="48">
        <v>1.18</v>
      </c>
      <c r="O27" s="48">
        <v>0.09</v>
      </c>
      <c r="P27" s="47" t="s">
        <v>26</v>
      </c>
      <c r="Q27" s="47" t="s">
        <v>26</v>
      </c>
    </row>
    <row r="28" spans="1:17" x14ac:dyDescent="0.3">
      <c r="A28" s="6" t="s">
        <v>68</v>
      </c>
      <c r="B28" s="4">
        <v>42965</v>
      </c>
      <c r="C28" s="4">
        <v>42975</v>
      </c>
      <c r="D28" s="17" t="s">
        <v>131</v>
      </c>
      <c r="E28" s="15" t="s">
        <v>73</v>
      </c>
      <c r="F28" s="6" t="s">
        <v>10</v>
      </c>
      <c r="G28" s="6">
        <v>95</v>
      </c>
      <c r="H28" s="40"/>
      <c r="I28" s="43"/>
      <c r="J28" s="44"/>
      <c r="K28" s="46"/>
      <c r="L28" s="40"/>
      <c r="M28" s="40"/>
      <c r="N28" s="48"/>
      <c r="O28" s="48"/>
      <c r="P28" s="47"/>
      <c r="Q28" s="47"/>
    </row>
    <row r="29" spans="1:17" x14ac:dyDescent="0.3">
      <c r="A29" s="6" t="s">
        <v>68</v>
      </c>
      <c r="B29" s="4">
        <v>42965</v>
      </c>
      <c r="C29" s="4">
        <v>42975</v>
      </c>
      <c r="D29" s="17" t="s">
        <v>131</v>
      </c>
      <c r="E29" s="15" t="s">
        <v>73</v>
      </c>
      <c r="F29" s="6" t="s">
        <v>11</v>
      </c>
      <c r="G29" s="6">
        <v>100</v>
      </c>
      <c r="H29" s="40"/>
      <c r="I29" s="43"/>
      <c r="J29" s="44"/>
      <c r="K29" s="46"/>
      <c r="L29" s="40"/>
      <c r="M29" s="40"/>
      <c r="N29" s="48"/>
      <c r="O29" s="48"/>
      <c r="P29" s="47"/>
      <c r="Q29" s="47"/>
    </row>
    <row r="30" spans="1:17" x14ac:dyDescent="0.3">
      <c r="A30" s="6" t="s">
        <v>68</v>
      </c>
      <c r="B30" s="4">
        <v>42965</v>
      </c>
      <c r="C30" s="4">
        <v>42975</v>
      </c>
      <c r="D30" s="17" t="s">
        <v>131</v>
      </c>
      <c r="E30" s="15" t="s">
        <v>73</v>
      </c>
      <c r="F30" s="6" t="s">
        <v>12</v>
      </c>
      <c r="G30" s="6">
        <v>100</v>
      </c>
      <c r="H30" s="40"/>
      <c r="I30" s="43"/>
      <c r="J30" s="44"/>
      <c r="K30" s="46"/>
      <c r="L30" s="40"/>
      <c r="M30" s="40"/>
      <c r="N30" s="48"/>
      <c r="O30" s="48"/>
      <c r="P30" s="47"/>
      <c r="Q30" s="47"/>
    </row>
    <row r="31" spans="1:17" x14ac:dyDescent="0.3">
      <c r="A31" s="6" t="s">
        <v>68</v>
      </c>
      <c r="B31" s="4">
        <v>42965</v>
      </c>
      <c r="C31" s="4">
        <v>42975</v>
      </c>
      <c r="D31" s="17" t="s">
        <v>131</v>
      </c>
      <c r="E31" s="15" t="s">
        <v>73</v>
      </c>
      <c r="F31" s="6" t="s">
        <v>13</v>
      </c>
      <c r="G31" s="6">
        <v>95</v>
      </c>
      <c r="H31" s="40"/>
      <c r="I31" s="43"/>
      <c r="J31" s="44"/>
      <c r="K31" s="46"/>
      <c r="L31" s="40"/>
      <c r="M31" s="40"/>
      <c r="N31" s="48"/>
      <c r="O31" s="48"/>
      <c r="P31" s="47"/>
      <c r="Q31" s="47"/>
    </row>
    <row r="32" spans="1:17" x14ac:dyDescent="0.3">
      <c r="A32" s="6"/>
      <c r="B32" s="4"/>
      <c r="C32" s="4"/>
      <c r="D32" s="6"/>
      <c r="E32" s="6"/>
      <c r="F32" s="6"/>
      <c r="G32" s="6"/>
      <c r="H32" s="40"/>
      <c r="I32" s="40"/>
      <c r="J32" s="40"/>
      <c r="K32" s="46"/>
      <c r="L32" s="40"/>
      <c r="M32" s="40"/>
      <c r="N32" s="40"/>
      <c r="O32" s="40"/>
      <c r="P32" s="40"/>
      <c r="Q32" s="40"/>
    </row>
    <row r="33" spans="1:17" x14ac:dyDescent="0.3">
      <c r="A33" s="6"/>
      <c r="B33" s="4"/>
      <c r="C33" s="4"/>
      <c r="D33" s="6"/>
      <c r="E33" s="6"/>
      <c r="F33" s="6"/>
      <c r="G33" s="6"/>
      <c r="H33" s="40"/>
      <c r="I33" s="40"/>
      <c r="J33" s="40"/>
      <c r="K33" s="46"/>
      <c r="L33" s="40"/>
      <c r="M33" s="40"/>
      <c r="N33" s="40"/>
      <c r="O33" s="40"/>
      <c r="P33" s="40"/>
      <c r="Q33" s="40"/>
    </row>
    <row r="34" spans="1:17" x14ac:dyDescent="0.3">
      <c r="A34" s="6"/>
      <c r="B34" s="4"/>
      <c r="C34" s="4"/>
      <c r="D34" s="6"/>
      <c r="E34" s="6"/>
      <c r="F34" s="6"/>
      <c r="G34" s="6"/>
      <c r="H34" s="40"/>
      <c r="I34" s="40"/>
      <c r="J34" s="40"/>
      <c r="K34" s="46"/>
      <c r="L34" s="40"/>
      <c r="M34" s="40"/>
      <c r="N34" s="40"/>
      <c r="O34" s="40"/>
      <c r="P34" s="40"/>
      <c r="Q34" s="40"/>
    </row>
    <row r="35" spans="1:17" x14ac:dyDescent="0.3">
      <c r="A35" s="6"/>
      <c r="B35" s="4"/>
      <c r="C35" s="4"/>
      <c r="D35" s="6"/>
      <c r="E35" s="6"/>
      <c r="F35" s="6"/>
      <c r="G35" s="6"/>
      <c r="H35" s="40"/>
      <c r="I35" s="40"/>
      <c r="J35" s="40"/>
      <c r="K35" s="46"/>
      <c r="L35" s="40"/>
      <c r="M35" s="40"/>
      <c r="N35" s="40"/>
      <c r="O35" s="40"/>
      <c r="P35" s="40"/>
      <c r="Q35" s="40"/>
    </row>
    <row r="36" spans="1:17" x14ac:dyDescent="0.3">
      <c r="A36" s="6"/>
      <c r="B36" s="4"/>
      <c r="C36" s="4"/>
      <c r="D36" s="6"/>
      <c r="E36" s="6"/>
      <c r="F36" s="6"/>
      <c r="G36" s="6"/>
      <c r="H36" s="40"/>
      <c r="I36" s="40"/>
      <c r="J36" s="40"/>
      <c r="K36" s="46"/>
      <c r="L36" s="40"/>
      <c r="M36" s="40"/>
      <c r="N36" s="40"/>
      <c r="O36" s="40"/>
      <c r="P36" s="40"/>
      <c r="Q36" s="40"/>
    </row>
  </sheetData>
  <mergeCells count="70">
    <mergeCell ref="L32:L36"/>
    <mergeCell ref="J32:J36"/>
    <mergeCell ref="I32:I36"/>
    <mergeCell ref="H32:H36"/>
    <mergeCell ref="P32:P36"/>
    <mergeCell ref="O32:O36"/>
    <mergeCell ref="N32:N36"/>
    <mergeCell ref="M32:M36"/>
    <mergeCell ref="K32:K36"/>
    <mergeCell ref="Q32:Q36"/>
    <mergeCell ref="P27:P31"/>
    <mergeCell ref="Q27:Q31"/>
    <mergeCell ref="O22:O26"/>
    <mergeCell ref="P22:P26"/>
    <mergeCell ref="Q22:Q26"/>
    <mergeCell ref="H27:H31"/>
    <mergeCell ref="I27:I31"/>
    <mergeCell ref="J27:J31"/>
    <mergeCell ref="L27:L31"/>
    <mergeCell ref="M27:M31"/>
    <mergeCell ref="K27:K31"/>
    <mergeCell ref="H22:H26"/>
    <mergeCell ref="I22:I26"/>
    <mergeCell ref="J22:J26"/>
    <mergeCell ref="L22:L26"/>
    <mergeCell ref="M22:M26"/>
    <mergeCell ref="N17:N21"/>
    <mergeCell ref="O17:O21"/>
    <mergeCell ref="P17:P21"/>
    <mergeCell ref="Q17:Q21"/>
    <mergeCell ref="N27:N31"/>
    <mergeCell ref="O27:O31"/>
    <mergeCell ref="N22:N26"/>
    <mergeCell ref="H17:H21"/>
    <mergeCell ref="I17:I21"/>
    <mergeCell ref="J17:J21"/>
    <mergeCell ref="L17:L21"/>
    <mergeCell ref="M17:M21"/>
    <mergeCell ref="P7:P11"/>
    <mergeCell ref="Q7:Q11"/>
    <mergeCell ref="H12:H16"/>
    <mergeCell ref="I12:I16"/>
    <mergeCell ref="J12:J16"/>
    <mergeCell ref="L12:L16"/>
    <mergeCell ref="M12:M16"/>
    <mergeCell ref="N12:N16"/>
    <mergeCell ref="O12:O16"/>
    <mergeCell ref="P12:P16"/>
    <mergeCell ref="Q12:Q16"/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K2:K6"/>
    <mergeCell ref="K7:K11"/>
    <mergeCell ref="K12:K16"/>
    <mergeCell ref="K17:K21"/>
    <mergeCell ref="K22:K26"/>
  </mergeCells>
  <pageMargins left="0.7" right="0.7" top="0.75" bottom="0.75" header="0.3" footer="0.3"/>
  <pageSetup scale="62" orientation="landscape" r:id="rId1"/>
  <headerFooter>
    <oddHeader>&amp;L&amp;"-,Bold"EA Engineering, Science, and Technology, Inc., PBC&amp;R&amp;"-,Bold"VADEQ Toxicity Testing Results 2017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view="pageLayout" zoomScaleNormal="100" workbookViewId="0">
      <selection activeCell="D1" sqref="D1:D1048576"/>
    </sheetView>
  </sheetViews>
  <sheetFormatPr defaultRowHeight="14.4" x14ac:dyDescent="0.3"/>
  <cols>
    <col min="1" max="1" width="10.6640625" bestFit="1" customWidth="1"/>
    <col min="2" max="2" width="9.44140625" bestFit="1" customWidth="1"/>
    <col min="3" max="3" width="9.5546875" customWidth="1"/>
    <col min="4" max="4" width="11.109375" customWidth="1"/>
    <col min="5" max="5" width="9.5546875" bestFit="1" customWidth="1"/>
    <col min="6" max="6" width="8.33203125" bestFit="1" customWidth="1"/>
    <col min="7" max="7" width="13.88671875" bestFit="1" customWidth="1"/>
    <col min="8" max="8" width="10" customWidth="1"/>
    <col min="9" max="9" width="9.109375" customWidth="1"/>
    <col min="10" max="10" width="8.5546875" bestFit="1" customWidth="1"/>
    <col min="11" max="11" width="9.88671875" bestFit="1" customWidth="1"/>
    <col min="12" max="12" width="14.109375" bestFit="1" customWidth="1"/>
    <col min="13" max="13" width="11.33203125" bestFit="1" customWidth="1"/>
    <col min="14" max="14" width="13.88671875" customWidth="1"/>
    <col min="15" max="15" width="14.6640625" bestFit="1" customWidth="1"/>
    <col min="16" max="16" width="15" customWidth="1"/>
    <col min="17" max="17" width="14.88671875" bestFit="1" customWidth="1"/>
  </cols>
  <sheetData>
    <row r="1" spans="1:17" s="1" customFormat="1" ht="46.5" customHeight="1" x14ac:dyDescent="0.3">
      <c r="A1" s="7" t="s">
        <v>2</v>
      </c>
      <c r="B1" s="7" t="s">
        <v>3</v>
      </c>
      <c r="C1" s="7" t="s">
        <v>4</v>
      </c>
      <c r="D1" s="7" t="s">
        <v>0</v>
      </c>
      <c r="E1" s="7" t="s">
        <v>1</v>
      </c>
      <c r="F1" s="7" t="s">
        <v>5</v>
      </c>
      <c r="G1" s="7" t="s">
        <v>7</v>
      </c>
      <c r="H1" s="7" t="s">
        <v>24</v>
      </c>
      <c r="I1" s="7" t="s">
        <v>6</v>
      </c>
      <c r="J1" s="7" t="s">
        <v>8</v>
      </c>
      <c r="K1" s="7" t="s">
        <v>15</v>
      </c>
      <c r="L1" s="7" t="s">
        <v>16</v>
      </c>
      <c r="M1" s="7" t="s">
        <v>25</v>
      </c>
      <c r="N1" s="7" t="s">
        <v>20</v>
      </c>
      <c r="O1" s="7" t="s">
        <v>21</v>
      </c>
      <c r="P1" s="7" t="s">
        <v>22</v>
      </c>
      <c r="Q1" s="7" t="s">
        <v>23</v>
      </c>
    </row>
    <row r="2" spans="1:17" s="36" customFormat="1" x14ac:dyDescent="0.3">
      <c r="A2" s="35" t="s">
        <v>74</v>
      </c>
      <c r="B2" s="34">
        <v>42979</v>
      </c>
      <c r="C2" s="34">
        <v>42989</v>
      </c>
      <c r="D2" s="35" t="s">
        <v>14</v>
      </c>
      <c r="E2" s="35" t="s">
        <v>32</v>
      </c>
      <c r="F2" s="35" t="s">
        <v>9</v>
      </c>
      <c r="G2" s="35">
        <v>100</v>
      </c>
      <c r="H2" s="41">
        <f>AVERAGE(G2:G6)</f>
        <v>95</v>
      </c>
      <c r="I2" s="42">
        <f>STDEV(G2:G6)</f>
        <v>5</v>
      </c>
      <c r="J2" s="41">
        <v>100</v>
      </c>
      <c r="K2" s="41" t="s">
        <v>17</v>
      </c>
      <c r="L2" s="41" t="s">
        <v>17</v>
      </c>
      <c r="M2" s="41" t="s">
        <v>17</v>
      </c>
      <c r="N2" s="41" t="s">
        <v>17</v>
      </c>
      <c r="O2" s="41" t="s">
        <v>17</v>
      </c>
      <c r="P2" s="41">
        <v>10.199999999999999</v>
      </c>
      <c r="Q2" s="41">
        <v>0.21</v>
      </c>
    </row>
    <row r="3" spans="1:17" s="36" customFormat="1" x14ac:dyDescent="0.3">
      <c r="A3" s="35" t="s">
        <v>74</v>
      </c>
      <c r="B3" s="34">
        <v>42979</v>
      </c>
      <c r="C3" s="34">
        <v>42989</v>
      </c>
      <c r="D3" s="35" t="s">
        <v>14</v>
      </c>
      <c r="E3" s="35" t="s">
        <v>32</v>
      </c>
      <c r="F3" s="35" t="s">
        <v>10</v>
      </c>
      <c r="G3" s="35">
        <v>100</v>
      </c>
      <c r="H3" s="41"/>
      <c r="I3" s="42"/>
      <c r="J3" s="41"/>
      <c r="K3" s="41"/>
      <c r="L3" s="41"/>
      <c r="M3" s="41"/>
      <c r="N3" s="41"/>
      <c r="O3" s="41"/>
      <c r="P3" s="41"/>
      <c r="Q3" s="41"/>
    </row>
    <row r="4" spans="1:17" s="36" customFormat="1" x14ac:dyDescent="0.3">
      <c r="A4" s="35" t="s">
        <v>74</v>
      </c>
      <c r="B4" s="34">
        <v>42979</v>
      </c>
      <c r="C4" s="34">
        <v>42989</v>
      </c>
      <c r="D4" s="35" t="s">
        <v>14</v>
      </c>
      <c r="E4" s="35" t="s">
        <v>32</v>
      </c>
      <c r="F4" s="35" t="s">
        <v>11</v>
      </c>
      <c r="G4" s="35">
        <v>90</v>
      </c>
      <c r="H4" s="41"/>
      <c r="I4" s="42"/>
      <c r="J4" s="41"/>
      <c r="K4" s="41"/>
      <c r="L4" s="41"/>
      <c r="M4" s="41"/>
      <c r="N4" s="41"/>
      <c r="O4" s="41"/>
      <c r="P4" s="41"/>
      <c r="Q4" s="41"/>
    </row>
    <row r="5" spans="1:17" s="36" customFormat="1" x14ac:dyDescent="0.3">
      <c r="A5" s="35" t="s">
        <v>74</v>
      </c>
      <c r="B5" s="34">
        <v>42979</v>
      </c>
      <c r="C5" s="34">
        <v>42989</v>
      </c>
      <c r="D5" s="35" t="s">
        <v>14</v>
      </c>
      <c r="E5" s="35" t="s">
        <v>32</v>
      </c>
      <c r="F5" s="35" t="s">
        <v>12</v>
      </c>
      <c r="G5" s="35">
        <v>90</v>
      </c>
      <c r="H5" s="41"/>
      <c r="I5" s="42"/>
      <c r="J5" s="41"/>
      <c r="K5" s="41"/>
      <c r="L5" s="41"/>
      <c r="M5" s="41"/>
      <c r="N5" s="41"/>
      <c r="O5" s="41"/>
      <c r="P5" s="41"/>
      <c r="Q5" s="41"/>
    </row>
    <row r="6" spans="1:17" s="36" customFormat="1" x14ac:dyDescent="0.3">
      <c r="A6" s="35" t="s">
        <v>74</v>
      </c>
      <c r="B6" s="34">
        <v>42979</v>
      </c>
      <c r="C6" s="34">
        <v>42989</v>
      </c>
      <c r="D6" s="35" t="s">
        <v>14</v>
      </c>
      <c r="E6" s="35" t="s">
        <v>32</v>
      </c>
      <c r="F6" s="35" t="s">
        <v>13</v>
      </c>
      <c r="G6" s="35">
        <v>95</v>
      </c>
      <c r="H6" s="41"/>
      <c r="I6" s="42"/>
      <c r="J6" s="41"/>
      <c r="K6" s="41"/>
      <c r="L6" s="41"/>
      <c r="M6" s="41"/>
      <c r="N6" s="41"/>
      <c r="O6" s="41"/>
      <c r="P6" s="41"/>
      <c r="Q6" s="41"/>
    </row>
    <row r="7" spans="1:17" x14ac:dyDescent="0.3">
      <c r="A7" s="6" t="s">
        <v>74</v>
      </c>
      <c r="B7" s="4">
        <v>42979</v>
      </c>
      <c r="C7" s="4">
        <v>42989</v>
      </c>
      <c r="D7" s="6" t="s">
        <v>132</v>
      </c>
      <c r="E7" s="6" t="s">
        <v>75</v>
      </c>
      <c r="F7" s="6" t="s">
        <v>9</v>
      </c>
      <c r="G7" s="6">
        <v>90</v>
      </c>
      <c r="H7" s="40">
        <f t="shared" ref="H7" si="0">AVERAGE(G7:G11)</f>
        <v>84</v>
      </c>
      <c r="I7" s="43">
        <f t="shared" ref="I7" si="1">STDEV(G7:G11)</f>
        <v>10.8397416943394</v>
      </c>
      <c r="J7" s="44">
        <f>SUM(100*H7/95)</f>
        <v>88.421052631578945</v>
      </c>
      <c r="K7" s="46">
        <v>0.05</v>
      </c>
      <c r="L7" s="40" t="s">
        <v>18</v>
      </c>
      <c r="M7" s="40" t="s">
        <v>19</v>
      </c>
      <c r="N7" s="48">
        <v>9.3000000000000007</v>
      </c>
      <c r="O7" s="48">
        <v>0.01</v>
      </c>
      <c r="P7" s="48">
        <v>4.6399999999999997</v>
      </c>
      <c r="Q7" s="48">
        <v>0.05</v>
      </c>
    </row>
    <row r="8" spans="1:17" x14ac:dyDescent="0.3">
      <c r="A8" s="6" t="s">
        <v>74</v>
      </c>
      <c r="B8" s="4">
        <v>42979</v>
      </c>
      <c r="C8" s="4">
        <v>42989</v>
      </c>
      <c r="D8" s="17" t="s">
        <v>132</v>
      </c>
      <c r="E8" s="15" t="s">
        <v>75</v>
      </c>
      <c r="F8" s="6" t="s">
        <v>10</v>
      </c>
      <c r="G8" s="6">
        <v>95</v>
      </c>
      <c r="H8" s="40"/>
      <c r="I8" s="43"/>
      <c r="J8" s="44"/>
      <c r="K8" s="46"/>
      <c r="L8" s="40"/>
      <c r="M8" s="40"/>
      <c r="N8" s="48"/>
      <c r="O8" s="48"/>
      <c r="P8" s="48"/>
      <c r="Q8" s="48"/>
    </row>
    <row r="9" spans="1:17" x14ac:dyDescent="0.3">
      <c r="A9" s="6" t="s">
        <v>74</v>
      </c>
      <c r="B9" s="4">
        <v>42979</v>
      </c>
      <c r="C9" s="4">
        <v>42989</v>
      </c>
      <c r="D9" s="17" t="s">
        <v>132</v>
      </c>
      <c r="E9" s="15" t="s">
        <v>75</v>
      </c>
      <c r="F9" s="6" t="s">
        <v>11</v>
      </c>
      <c r="G9" s="6">
        <v>75</v>
      </c>
      <c r="H9" s="40"/>
      <c r="I9" s="43"/>
      <c r="J9" s="44"/>
      <c r="K9" s="46"/>
      <c r="L9" s="40"/>
      <c r="M9" s="40"/>
      <c r="N9" s="48"/>
      <c r="O9" s="48"/>
      <c r="P9" s="48"/>
      <c r="Q9" s="48"/>
    </row>
    <row r="10" spans="1:17" x14ac:dyDescent="0.3">
      <c r="A10" s="6" t="s">
        <v>74</v>
      </c>
      <c r="B10" s="4">
        <v>42979</v>
      </c>
      <c r="C10" s="4">
        <v>42989</v>
      </c>
      <c r="D10" s="17" t="s">
        <v>132</v>
      </c>
      <c r="E10" s="15" t="s">
        <v>75</v>
      </c>
      <c r="F10" s="6" t="s">
        <v>12</v>
      </c>
      <c r="G10" s="6">
        <v>90</v>
      </c>
      <c r="H10" s="40"/>
      <c r="I10" s="43"/>
      <c r="J10" s="44"/>
      <c r="K10" s="46"/>
      <c r="L10" s="40"/>
      <c r="M10" s="40"/>
      <c r="N10" s="48"/>
      <c r="O10" s="48"/>
      <c r="P10" s="48"/>
      <c r="Q10" s="48"/>
    </row>
    <row r="11" spans="1:17" x14ac:dyDescent="0.3">
      <c r="A11" s="6" t="s">
        <v>74</v>
      </c>
      <c r="B11" s="4">
        <v>42979</v>
      </c>
      <c r="C11" s="4">
        <v>42989</v>
      </c>
      <c r="D11" s="17" t="s">
        <v>132</v>
      </c>
      <c r="E11" s="15" t="s">
        <v>75</v>
      </c>
      <c r="F11" s="6" t="s">
        <v>13</v>
      </c>
      <c r="G11" s="6">
        <v>70</v>
      </c>
      <c r="H11" s="40"/>
      <c r="I11" s="43"/>
      <c r="J11" s="44"/>
      <c r="K11" s="46"/>
      <c r="L11" s="40"/>
      <c r="M11" s="40"/>
      <c r="N11" s="48"/>
      <c r="O11" s="48"/>
      <c r="P11" s="48"/>
      <c r="Q11" s="48"/>
    </row>
    <row r="12" spans="1:17" x14ac:dyDescent="0.3">
      <c r="A12" s="6" t="s">
        <v>74</v>
      </c>
      <c r="B12" s="4">
        <v>42979</v>
      </c>
      <c r="C12" s="4">
        <v>42989</v>
      </c>
      <c r="D12" s="6" t="s">
        <v>133</v>
      </c>
      <c r="E12" s="15" t="s">
        <v>76</v>
      </c>
      <c r="F12" s="6" t="s">
        <v>9</v>
      </c>
      <c r="G12" s="6">
        <v>85</v>
      </c>
      <c r="H12" s="40">
        <f t="shared" ref="H12" si="2">AVERAGE(G12:G16)</f>
        <v>92</v>
      </c>
      <c r="I12" s="43">
        <f t="shared" ref="I12" si="3">STDEV(G12:G16)</f>
        <v>6.7082039324993694</v>
      </c>
      <c r="J12" s="44">
        <f t="shared" ref="J12" si="4">SUM(100*H12/95)</f>
        <v>96.84210526315789</v>
      </c>
      <c r="K12" s="46">
        <v>0.05</v>
      </c>
      <c r="L12" s="40" t="s">
        <v>19</v>
      </c>
      <c r="M12" s="40" t="s">
        <v>19</v>
      </c>
      <c r="N12" s="48">
        <v>3.5</v>
      </c>
      <c r="O12" s="48">
        <v>0</v>
      </c>
      <c r="P12" s="48">
        <v>0.98</v>
      </c>
      <c r="Q12" s="48">
        <v>0.01</v>
      </c>
    </row>
    <row r="13" spans="1:17" x14ac:dyDescent="0.3">
      <c r="A13" s="6" t="s">
        <v>74</v>
      </c>
      <c r="B13" s="4">
        <v>42979</v>
      </c>
      <c r="C13" s="4">
        <v>42989</v>
      </c>
      <c r="D13" s="17" t="s">
        <v>133</v>
      </c>
      <c r="E13" s="15" t="s">
        <v>76</v>
      </c>
      <c r="F13" s="6" t="s">
        <v>10</v>
      </c>
      <c r="G13" s="6">
        <v>95</v>
      </c>
      <c r="H13" s="40"/>
      <c r="I13" s="43"/>
      <c r="J13" s="44"/>
      <c r="K13" s="46"/>
      <c r="L13" s="40"/>
      <c r="M13" s="40"/>
      <c r="N13" s="48"/>
      <c r="O13" s="48"/>
      <c r="P13" s="48"/>
      <c r="Q13" s="48"/>
    </row>
    <row r="14" spans="1:17" x14ac:dyDescent="0.3">
      <c r="A14" s="6" t="s">
        <v>74</v>
      </c>
      <c r="B14" s="4">
        <v>42979</v>
      </c>
      <c r="C14" s="4">
        <v>42989</v>
      </c>
      <c r="D14" s="17" t="s">
        <v>133</v>
      </c>
      <c r="E14" s="15" t="s">
        <v>76</v>
      </c>
      <c r="F14" s="6" t="s">
        <v>11</v>
      </c>
      <c r="G14" s="6">
        <v>85</v>
      </c>
      <c r="H14" s="40"/>
      <c r="I14" s="43"/>
      <c r="J14" s="44"/>
      <c r="K14" s="46"/>
      <c r="L14" s="40"/>
      <c r="M14" s="40"/>
      <c r="N14" s="48"/>
      <c r="O14" s="48"/>
      <c r="P14" s="48"/>
      <c r="Q14" s="48"/>
    </row>
    <row r="15" spans="1:17" x14ac:dyDescent="0.3">
      <c r="A15" s="6" t="s">
        <v>74</v>
      </c>
      <c r="B15" s="4">
        <v>42979</v>
      </c>
      <c r="C15" s="4">
        <v>42989</v>
      </c>
      <c r="D15" s="17" t="s">
        <v>133</v>
      </c>
      <c r="E15" s="15" t="s">
        <v>76</v>
      </c>
      <c r="F15" s="6" t="s">
        <v>12</v>
      </c>
      <c r="G15" s="6">
        <v>100</v>
      </c>
      <c r="H15" s="40"/>
      <c r="I15" s="43"/>
      <c r="J15" s="44"/>
      <c r="K15" s="46"/>
      <c r="L15" s="40"/>
      <c r="M15" s="40"/>
      <c r="N15" s="48"/>
      <c r="O15" s="48"/>
      <c r="P15" s="48"/>
      <c r="Q15" s="48"/>
    </row>
    <row r="16" spans="1:17" x14ac:dyDescent="0.3">
      <c r="A16" s="6" t="s">
        <v>74</v>
      </c>
      <c r="B16" s="4">
        <v>42979</v>
      </c>
      <c r="C16" s="4">
        <v>42989</v>
      </c>
      <c r="D16" s="17" t="s">
        <v>133</v>
      </c>
      <c r="E16" s="15" t="s">
        <v>76</v>
      </c>
      <c r="F16" s="6" t="s">
        <v>13</v>
      </c>
      <c r="G16" s="6">
        <v>95</v>
      </c>
      <c r="H16" s="40"/>
      <c r="I16" s="43"/>
      <c r="J16" s="44"/>
      <c r="K16" s="46"/>
      <c r="L16" s="40"/>
      <c r="M16" s="40"/>
      <c r="N16" s="48"/>
      <c r="O16" s="48"/>
      <c r="P16" s="48"/>
      <c r="Q16" s="48"/>
    </row>
    <row r="17" spans="1:17" x14ac:dyDescent="0.3">
      <c r="A17" s="6" t="s">
        <v>74</v>
      </c>
      <c r="B17" s="4">
        <v>42979</v>
      </c>
      <c r="C17" s="4">
        <v>42989</v>
      </c>
      <c r="D17" s="6" t="s">
        <v>134</v>
      </c>
      <c r="E17" s="15" t="s">
        <v>77</v>
      </c>
      <c r="F17" s="6" t="s">
        <v>9</v>
      </c>
      <c r="G17" s="6">
        <v>90</v>
      </c>
      <c r="H17" s="40">
        <f t="shared" ref="H17" si="5">AVERAGE(G17:G21)</f>
        <v>86</v>
      </c>
      <c r="I17" s="43">
        <f t="shared" ref="I17" si="6">STDEV(G17:G21)</f>
        <v>8.9442719099991592</v>
      </c>
      <c r="J17" s="44">
        <f t="shared" ref="J17" si="7">SUM(100*H17/95)</f>
        <v>90.526315789473685</v>
      </c>
      <c r="K17" s="46">
        <v>0.05</v>
      </c>
      <c r="L17" s="40" t="s">
        <v>19</v>
      </c>
      <c r="M17" s="40" t="s">
        <v>19</v>
      </c>
      <c r="N17" s="48">
        <v>7.5</v>
      </c>
      <c r="O17" s="48">
        <v>0.01</v>
      </c>
      <c r="P17" s="47">
        <v>2.44</v>
      </c>
      <c r="Q17" s="47">
        <v>0.02</v>
      </c>
    </row>
    <row r="18" spans="1:17" x14ac:dyDescent="0.3">
      <c r="A18" s="6" t="s">
        <v>74</v>
      </c>
      <c r="B18" s="4">
        <v>42979</v>
      </c>
      <c r="C18" s="4">
        <v>42989</v>
      </c>
      <c r="D18" s="17" t="s">
        <v>134</v>
      </c>
      <c r="E18" s="15" t="s">
        <v>77</v>
      </c>
      <c r="F18" s="6" t="s">
        <v>10</v>
      </c>
      <c r="G18" s="6">
        <v>100</v>
      </c>
      <c r="H18" s="40"/>
      <c r="I18" s="43"/>
      <c r="J18" s="44"/>
      <c r="K18" s="46"/>
      <c r="L18" s="40"/>
      <c r="M18" s="40"/>
      <c r="N18" s="48"/>
      <c r="O18" s="48"/>
      <c r="P18" s="47"/>
      <c r="Q18" s="47"/>
    </row>
    <row r="19" spans="1:17" x14ac:dyDescent="0.3">
      <c r="A19" s="6" t="s">
        <v>74</v>
      </c>
      <c r="B19" s="4">
        <v>42979</v>
      </c>
      <c r="C19" s="4">
        <v>42989</v>
      </c>
      <c r="D19" s="17" t="s">
        <v>134</v>
      </c>
      <c r="E19" s="15" t="s">
        <v>77</v>
      </c>
      <c r="F19" s="6" t="s">
        <v>11</v>
      </c>
      <c r="G19" s="6">
        <v>80</v>
      </c>
      <c r="H19" s="40"/>
      <c r="I19" s="43"/>
      <c r="J19" s="44"/>
      <c r="K19" s="46"/>
      <c r="L19" s="40"/>
      <c r="M19" s="40"/>
      <c r="N19" s="48"/>
      <c r="O19" s="48"/>
      <c r="P19" s="47"/>
      <c r="Q19" s="47"/>
    </row>
    <row r="20" spans="1:17" x14ac:dyDescent="0.3">
      <c r="A20" s="6" t="s">
        <v>74</v>
      </c>
      <c r="B20" s="4">
        <v>42979</v>
      </c>
      <c r="C20" s="4">
        <v>42989</v>
      </c>
      <c r="D20" s="17" t="s">
        <v>134</v>
      </c>
      <c r="E20" s="15" t="s">
        <v>77</v>
      </c>
      <c r="F20" s="6" t="s">
        <v>12</v>
      </c>
      <c r="G20" s="6">
        <v>80</v>
      </c>
      <c r="H20" s="40"/>
      <c r="I20" s="43"/>
      <c r="J20" s="44"/>
      <c r="K20" s="46"/>
      <c r="L20" s="40"/>
      <c r="M20" s="40"/>
      <c r="N20" s="48"/>
      <c r="O20" s="48"/>
      <c r="P20" s="47"/>
      <c r="Q20" s="47"/>
    </row>
    <row r="21" spans="1:17" x14ac:dyDescent="0.3">
      <c r="A21" s="6" t="s">
        <v>74</v>
      </c>
      <c r="B21" s="4">
        <v>42979</v>
      </c>
      <c r="C21" s="4">
        <v>42989</v>
      </c>
      <c r="D21" s="17" t="s">
        <v>134</v>
      </c>
      <c r="E21" s="15" t="s">
        <v>77</v>
      </c>
      <c r="F21" s="6" t="s">
        <v>13</v>
      </c>
      <c r="G21" s="6">
        <v>80</v>
      </c>
      <c r="H21" s="40"/>
      <c r="I21" s="43"/>
      <c r="J21" s="44"/>
      <c r="K21" s="46"/>
      <c r="L21" s="40"/>
      <c r="M21" s="40"/>
      <c r="N21" s="48"/>
      <c r="O21" s="48"/>
      <c r="P21" s="47"/>
      <c r="Q21" s="47"/>
    </row>
    <row r="22" spans="1:17" x14ac:dyDescent="0.3">
      <c r="A22" s="6" t="s">
        <v>74</v>
      </c>
      <c r="B22" s="4">
        <v>42979</v>
      </c>
      <c r="C22" s="4">
        <v>42989</v>
      </c>
      <c r="D22" s="6" t="s">
        <v>135</v>
      </c>
      <c r="E22" s="15" t="s">
        <v>78</v>
      </c>
      <c r="F22" s="6" t="s">
        <v>9</v>
      </c>
      <c r="G22" s="6">
        <v>75</v>
      </c>
      <c r="H22" s="40">
        <f t="shared" ref="H22" si="8">AVERAGE(G22:G26)</f>
        <v>80</v>
      </c>
      <c r="I22" s="43">
        <f t="shared" ref="I22" si="9">STDEV(G22:G26)</f>
        <v>7.0710678118654755</v>
      </c>
      <c r="J22" s="44">
        <f t="shared" ref="J22" si="10">SUM(100*H22/95)</f>
        <v>84.21052631578948</v>
      </c>
      <c r="K22" s="46">
        <v>0.05</v>
      </c>
      <c r="L22" s="40" t="s">
        <v>18</v>
      </c>
      <c r="M22" s="40" t="s">
        <v>19</v>
      </c>
      <c r="N22" s="48">
        <v>3.5</v>
      </c>
      <c r="O22" s="48">
        <v>0</v>
      </c>
      <c r="P22" s="47">
        <v>1.46</v>
      </c>
      <c r="Q22" s="47">
        <v>0.02</v>
      </c>
    </row>
    <row r="23" spans="1:17" x14ac:dyDescent="0.3">
      <c r="A23" s="6" t="s">
        <v>74</v>
      </c>
      <c r="B23" s="4">
        <v>42979</v>
      </c>
      <c r="C23" s="4">
        <v>42989</v>
      </c>
      <c r="D23" s="17" t="s">
        <v>135</v>
      </c>
      <c r="E23" s="15" t="s">
        <v>78</v>
      </c>
      <c r="F23" s="6" t="s">
        <v>10</v>
      </c>
      <c r="G23" s="6">
        <v>85</v>
      </c>
      <c r="H23" s="40"/>
      <c r="I23" s="43"/>
      <c r="J23" s="44"/>
      <c r="K23" s="46"/>
      <c r="L23" s="40"/>
      <c r="M23" s="40"/>
      <c r="N23" s="48"/>
      <c r="O23" s="48"/>
      <c r="P23" s="47"/>
      <c r="Q23" s="47"/>
    </row>
    <row r="24" spans="1:17" x14ac:dyDescent="0.3">
      <c r="A24" s="6" t="s">
        <v>74</v>
      </c>
      <c r="B24" s="4">
        <v>42979</v>
      </c>
      <c r="C24" s="4">
        <v>42989</v>
      </c>
      <c r="D24" s="17" t="s">
        <v>135</v>
      </c>
      <c r="E24" s="15" t="s">
        <v>78</v>
      </c>
      <c r="F24" s="6" t="s">
        <v>11</v>
      </c>
      <c r="G24" s="6">
        <v>70</v>
      </c>
      <c r="H24" s="40"/>
      <c r="I24" s="43"/>
      <c r="J24" s="44"/>
      <c r="K24" s="46"/>
      <c r="L24" s="40"/>
      <c r="M24" s="40"/>
      <c r="N24" s="48"/>
      <c r="O24" s="48"/>
      <c r="P24" s="47"/>
      <c r="Q24" s="47"/>
    </row>
    <row r="25" spans="1:17" x14ac:dyDescent="0.3">
      <c r="A25" s="6" t="s">
        <v>74</v>
      </c>
      <c r="B25" s="4">
        <v>42979</v>
      </c>
      <c r="C25" s="4">
        <v>42989</v>
      </c>
      <c r="D25" s="17" t="s">
        <v>135</v>
      </c>
      <c r="E25" s="15" t="s">
        <v>78</v>
      </c>
      <c r="F25" s="6" t="s">
        <v>12</v>
      </c>
      <c r="G25" s="6">
        <v>85</v>
      </c>
      <c r="H25" s="40"/>
      <c r="I25" s="43"/>
      <c r="J25" s="44"/>
      <c r="K25" s="46"/>
      <c r="L25" s="40"/>
      <c r="M25" s="40"/>
      <c r="N25" s="48"/>
      <c r="O25" s="48"/>
      <c r="P25" s="47"/>
      <c r="Q25" s="47"/>
    </row>
    <row r="26" spans="1:17" x14ac:dyDescent="0.3">
      <c r="A26" s="6" t="s">
        <v>74</v>
      </c>
      <c r="B26" s="4">
        <v>42979</v>
      </c>
      <c r="C26" s="4">
        <v>42989</v>
      </c>
      <c r="D26" s="17" t="s">
        <v>135</v>
      </c>
      <c r="E26" s="15" t="s">
        <v>78</v>
      </c>
      <c r="F26" s="6" t="s">
        <v>13</v>
      </c>
      <c r="G26" s="6">
        <v>85</v>
      </c>
      <c r="H26" s="40"/>
      <c r="I26" s="43"/>
      <c r="J26" s="44"/>
      <c r="K26" s="46"/>
      <c r="L26" s="40"/>
      <c r="M26" s="40"/>
      <c r="N26" s="48"/>
      <c r="O26" s="48"/>
      <c r="P26" s="47"/>
      <c r="Q26" s="47"/>
    </row>
    <row r="27" spans="1:17" x14ac:dyDescent="0.3">
      <c r="A27" s="6" t="s">
        <v>74</v>
      </c>
      <c r="B27" s="4">
        <v>42979</v>
      </c>
      <c r="C27" s="4">
        <v>42989</v>
      </c>
      <c r="D27" s="6" t="s">
        <v>136</v>
      </c>
      <c r="E27" s="15" t="s">
        <v>79</v>
      </c>
      <c r="F27" s="6" t="s">
        <v>9</v>
      </c>
      <c r="G27" s="6">
        <v>95</v>
      </c>
      <c r="H27" s="40">
        <f t="shared" ref="H27" si="11">AVERAGE(G27:G31)</f>
        <v>90</v>
      </c>
      <c r="I27" s="43">
        <f t="shared" ref="I27" si="12">STDEV(G27:G31)</f>
        <v>9.354143466934854</v>
      </c>
      <c r="J27" s="44">
        <f t="shared" ref="J27" si="13">SUM(100*H27/95)</f>
        <v>94.736842105263165</v>
      </c>
      <c r="K27" s="46">
        <v>0.05</v>
      </c>
      <c r="L27" s="40" t="s">
        <v>19</v>
      </c>
      <c r="M27" s="40" t="s">
        <v>19</v>
      </c>
      <c r="N27" s="48">
        <v>3.5</v>
      </c>
      <c r="O27" s="48">
        <v>0</v>
      </c>
      <c r="P27" s="47">
        <v>1.05</v>
      </c>
      <c r="Q27" s="47">
        <v>0.01</v>
      </c>
    </row>
    <row r="28" spans="1:17" x14ac:dyDescent="0.3">
      <c r="A28" s="6" t="s">
        <v>74</v>
      </c>
      <c r="B28" s="4">
        <v>42979</v>
      </c>
      <c r="C28" s="4">
        <v>42989</v>
      </c>
      <c r="D28" s="17" t="s">
        <v>136</v>
      </c>
      <c r="E28" s="15" t="s">
        <v>79</v>
      </c>
      <c r="F28" s="6" t="s">
        <v>10</v>
      </c>
      <c r="G28" s="6">
        <v>90</v>
      </c>
      <c r="H28" s="40"/>
      <c r="I28" s="43"/>
      <c r="J28" s="44"/>
      <c r="K28" s="46"/>
      <c r="L28" s="40"/>
      <c r="M28" s="40"/>
      <c r="N28" s="48"/>
      <c r="O28" s="48"/>
      <c r="P28" s="47"/>
      <c r="Q28" s="47"/>
    </row>
    <row r="29" spans="1:17" x14ac:dyDescent="0.3">
      <c r="A29" s="6" t="s">
        <v>74</v>
      </c>
      <c r="B29" s="4">
        <v>42979</v>
      </c>
      <c r="C29" s="4">
        <v>42989</v>
      </c>
      <c r="D29" s="17" t="s">
        <v>136</v>
      </c>
      <c r="E29" s="15" t="s">
        <v>79</v>
      </c>
      <c r="F29" s="6" t="s">
        <v>11</v>
      </c>
      <c r="G29" s="6">
        <v>100</v>
      </c>
      <c r="H29" s="40"/>
      <c r="I29" s="43"/>
      <c r="J29" s="44"/>
      <c r="K29" s="46"/>
      <c r="L29" s="40"/>
      <c r="M29" s="40"/>
      <c r="N29" s="48"/>
      <c r="O29" s="48"/>
      <c r="P29" s="47"/>
      <c r="Q29" s="47"/>
    </row>
    <row r="30" spans="1:17" x14ac:dyDescent="0.3">
      <c r="A30" s="6" t="s">
        <v>74</v>
      </c>
      <c r="B30" s="4">
        <v>42979</v>
      </c>
      <c r="C30" s="4">
        <v>42989</v>
      </c>
      <c r="D30" s="17" t="s">
        <v>136</v>
      </c>
      <c r="E30" s="15" t="s">
        <v>79</v>
      </c>
      <c r="F30" s="6" t="s">
        <v>12</v>
      </c>
      <c r="G30" s="6">
        <v>75</v>
      </c>
      <c r="H30" s="40"/>
      <c r="I30" s="43"/>
      <c r="J30" s="44"/>
      <c r="K30" s="46"/>
      <c r="L30" s="40"/>
      <c r="M30" s="40"/>
      <c r="N30" s="48"/>
      <c r="O30" s="48"/>
      <c r="P30" s="47"/>
      <c r="Q30" s="47"/>
    </row>
    <row r="31" spans="1:17" x14ac:dyDescent="0.3">
      <c r="A31" s="6" t="s">
        <v>74</v>
      </c>
      <c r="B31" s="4">
        <v>42979</v>
      </c>
      <c r="C31" s="4">
        <v>42989</v>
      </c>
      <c r="D31" s="17" t="s">
        <v>136</v>
      </c>
      <c r="E31" s="15" t="s">
        <v>79</v>
      </c>
      <c r="F31" s="6" t="s">
        <v>13</v>
      </c>
      <c r="G31" s="6">
        <v>90</v>
      </c>
      <c r="H31" s="40"/>
      <c r="I31" s="43"/>
      <c r="J31" s="44"/>
      <c r="K31" s="46"/>
      <c r="L31" s="40"/>
      <c r="M31" s="40"/>
      <c r="N31" s="48"/>
      <c r="O31" s="48"/>
      <c r="P31" s="47"/>
      <c r="Q31" s="47"/>
    </row>
    <row r="32" spans="1:17" x14ac:dyDescent="0.3">
      <c r="A32" s="6" t="s">
        <v>74</v>
      </c>
      <c r="B32" s="4">
        <v>42979</v>
      </c>
      <c r="C32" s="4">
        <v>42989</v>
      </c>
      <c r="D32" s="6" t="s">
        <v>137</v>
      </c>
      <c r="E32" s="15" t="s">
        <v>80</v>
      </c>
      <c r="F32" s="6" t="s">
        <v>9</v>
      </c>
      <c r="G32" s="6">
        <v>100</v>
      </c>
      <c r="H32" s="40">
        <f t="shared" ref="H32" si="14">AVERAGE(G32:G36)</f>
        <v>99</v>
      </c>
      <c r="I32" s="43">
        <f t="shared" ref="I32" si="15">STDEV(G32:G36)</f>
        <v>2.2360679774997898</v>
      </c>
      <c r="J32" s="44">
        <f t="shared" ref="J32" si="16">SUM(100*H32/95)</f>
        <v>104.21052631578948</v>
      </c>
      <c r="K32" s="46">
        <v>0.05</v>
      </c>
      <c r="L32" s="40" t="s">
        <v>19</v>
      </c>
      <c r="M32" s="40" t="s">
        <v>19</v>
      </c>
      <c r="N32" s="48">
        <v>3.2</v>
      </c>
      <c r="O32" s="48">
        <v>0.01</v>
      </c>
      <c r="P32" s="47">
        <v>1</v>
      </c>
      <c r="Q32" s="47">
        <v>0.01</v>
      </c>
    </row>
    <row r="33" spans="1:17" x14ac:dyDescent="0.3">
      <c r="A33" s="6" t="s">
        <v>74</v>
      </c>
      <c r="B33" s="4">
        <v>42979</v>
      </c>
      <c r="C33" s="4">
        <v>42989</v>
      </c>
      <c r="D33" s="17" t="s">
        <v>137</v>
      </c>
      <c r="E33" s="15" t="s">
        <v>80</v>
      </c>
      <c r="F33" s="6" t="s">
        <v>10</v>
      </c>
      <c r="G33" s="6">
        <v>100</v>
      </c>
      <c r="H33" s="40"/>
      <c r="I33" s="43"/>
      <c r="J33" s="44"/>
      <c r="K33" s="46"/>
      <c r="L33" s="40"/>
      <c r="M33" s="40"/>
      <c r="N33" s="48"/>
      <c r="O33" s="48"/>
      <c r="P33" s="47"/>
      <c r="Q33" s="47"/>
    </row>
    <row r="34" spans="1:17" x14ac:dyDescent="0.3">
      <c r="A34" s="6" t="s">
        <v>74</v>
      </c>
      <c r="B34" s="4">
        <v>42979</v>
      </c>
      <c r="C34" s="4">
        <v>42989</v>
      </c>
      <c r="D34" s="17" t="s">
        <v>137</v>
      </c>
      <c r="E34" s="15" t="s">
        <v>80</v>
      </c>
      <c r="F34" s="6" t="s">
        <v>11</v>
      </c>
      <c r="G34" s="6">
        <v>100</v>
      </c>
      <c r="H34" s="40"/>
      <c r="I34" s="43"/>
      <c r="J34" s="44"/>
      <c r="K34" s="46"/>
      <c r="L34" s="40"/>
      <c r="M34" s="40"/>
      <c r="N34" s="48"/>
      <c r="O34" s="48"/>
      <c r="P34" s="47"/>
      <c r="Q34" s="47"/>
    </row>
    <row r="35" spans="1:17" x14ac:dyDescent="0.3">
      <c r="A35" s="6" t="s">
        <v>74</v>
      </c>
      <c r="B35" s="4">
        <v>42979</v>
      </c>
      <c r="C35" s="4">
        <v>42989</v>
      </c>
      <c r="D35" s="17" t="s">
        <v>137</v>
      </c>
      <c r="E35" s="15" t="s">
        <v>80</v>
      </c>
      <c r="F35" s="6" t="s">
        <v>12</v>
      </c>
      <c r="G35" s="6">
        <v>100</v>
      </c>
      <c r="H35" s="40"/>
      <c r="I35" s="43"/>
      <c r="J35" s="44"/>
      <c r="K35" s="46"/>
      <c r="L35" s="40"/>
      <c r="M35" s="40"/>
      <c r="N35" s="48"/>
      <c r="O35" s="48"/>
      <c r="P35" s="47"/>
      <c r="Q35" s="47"/>
    </row>
    <row r="36" spans="1:17" x14ac:dyDescent="0.3">
      <c r="A36" s="6" t="s">
        <v>74</v>
      </c>
      <c r="B36" s="4">
        <v>42979</v>
      </c>
      <c r="C36" s="4">
        <v>42989</v>
      </c>
      <c r="D36" s="17" t="s">
        <v>137</v>
      </c>
      <c r="E36" s="15" t="s">
        <v>80</v>
      </c>
      <c r="F36" s="6" t="s">
        <v>13</v>
      </c>
      <c r="G36" s="6">
        <v>95</v>
      </c>
      <c r="H36" s="40"/>
      <c r="I36" s="43"/>
      <c r="J36" s="44"/>
      <c r="K36" s="46"/>
      <c r="L36" s="40"/>
      <c r="M36" s="40"/>
      <c r="N36" s="48"/>
      <c r="O36" s="48"/>
      <c r="P36" s="47"/>
      <c r="Q36" s="47"/>
    </row>
    <row r="37" spans="1:17" x14ac:dyDescent="0.3">
      <c r="A37" s="15" t="s">
        <v>74</v>
      </c>
      <c r="B37" s="4">
        <v>42979</v>
      </c>
      <c r="C37" s="4">
        <v>42989</v>
      </c>
      <c r="D37" s="15" t="s">
        <v>138</v>
      </c>
      <c r="E37" s="15" t="s">
        <v>81</v>
      </c>
      <c r="F37" s="15" t="s">
        <v>9</v>
      </c>
      <c r="G37" s="15">
        <v>80</v>
      </c>
      <c r="H37" s="40">
        <f t="shared" ref="H37" si="17">AVERAGE(G37:G41)</f>
        <v>86</v>
      </c>
      <c r="I37" s="43">
        <f t="shared" ref="I37" si="18">STDEV(G37:G41)</f>
        <v>5.4772255750516612</v>
      </c>
      <c r="J37" s="44">
        <f t="shared" ref="J37" si="19">SUM(100*H37/95)</f>
        <v>90.526315789473685</v>
      </c>
      <c r="K37" s="46">
        <v>0.05</v>
      </c>
      <c r="L37" s="40" t="s">
        <v>18</v>
      </c>
      <c r="M37" s="40" t="s">
        <v>19</v>
      </c>
      <c r="N37" s="48">
        <v>3.1</v>
      </c>
      <c r="O37" s="48">
        <v>0.01</v>
      </c>
      <c r="P37" s="47">
        <v>1.64</v>
      </c>
      <c r="Q37" s="47">
        <v>0.02</v>
      </c>
    </row>
    <row r="38" spans="1:17" x14ac:dyDescent="0.3">
      <c r="A38" s="15" t="s">
        <v>74</v>
      </c>
      <c r="B38" s="4">
        <v>42979</v>
      </c>
      <c r="C38" s="4">
        <v>42989</v>
      </c>
      <c r="D38" s="17" t="s">
        <v>138</v>
      </c>
      <c r="E38" s="15" t="s">
        <v>81</v>
      </c>
      <c r="F38" s="15" t="s">
        <v>10</v>
      </c>
      <c r="G38" s="15">
        <v>80</v>
      </c>
      <c r="H38" s="40"/>
      <c r="I38" s="43"/>
      <c r="J38" s="44"/>
      <c r="K38" s="46"/>
      <c r="L38" s="40"/>
      <c r="M38" s="40"/>
      <c r="N38" s="48"/>
      <c r="O38" s="48"/>
      <c r="P38" s="47"/>
      <c r="Q38" s="47"/>
    </row>
    <row r="39" spans="1:17" x14ac:dyDescent="0.3">
      <c r="A39" s="15" t="s">
        <v>74</v>
      </c>
      <c r="B39" s="4">
        <v>42979</v>
      </c>
      <c r="C39" s="4">
        <v>42989</v>
      </c>
      <c r="D39" s="17" t="s">
        <v>138</v>
      </c>
      <c r="E39" s="15" t="s">
        <v>81</v>
      </c>
      <c r="F39" s="15" t="s">
        <v>11</v>
      </c>
      <c r="G39" s="15">
        <v>90</v>
      </c>
      <c r="H39" s="40"/>
      <c r="I39" s="43"/>
      <c r="J39" s="44"/>
      <c r="K39" s="46"/>
      <c r="L39" s="40"/>
      <c r="M39" s="40"/>
      <c r="N39" s="48"/>
      <c r="O39" s="48"/>
      <c r="P39" s="47"/>
      <c r="Q39" s="47"/>
    </row>
    <row r="40" spans="1:17" x14ac:dyDescent="0.3">
      <c r="A40" s="15" t="s">
        <v>74</v>
      </c>
      <c r="B40" s="4">
        <v>42979</v>
      </c>
      <c r="C40" s="4">
        <v>42989</v>
      </c>
      <c r="D40" s="17" t="s">
        <v>138</v>
      </c>
      <c r="E40" s="15" t="s">
        <v>81</v>
      </c>
      <c r="F40" s="15" t="s">
        <v>12</v>
      </c>
      <c r="G40" s="15">
        <v>90</v>
      </c>
      <c r="H40" s="40"/>
      <c r="I40" s="43"/>
      <c r="J40" s="44"/>
      <c r="K40" s="46"/>
      <c r="L40" s="40"/>
      <c r="M40" s="40"/>
      <c r="N40" s="48"/>
      <c r="O40" s="48"/>
      <c r="P40" s="47"/>
      <c r="Q40" s="47"/>
    </row>
    <row r="41" spans="1:17" x14ac:dyDescent="0.3">
      <c r="A41" s="15" t="s">
        <v>74</v>
      </c>
      <c r="B41" s="4">
        <v>42979</v>
      </c>
      <c r="C41" s="4">
        <v>42989</v>
      </c>
      <c r="D41" s="17" t="s">
        <v>138</v>
      </c>
      <c r="E41" s="15" t="s">
        <v>81</v>
      </c>
      <c r="F41" s="15" t="s">
        <v>13</v>
      </c>
      <c r="G41" s="15">
        <v>90</v>
      </c>
      <c r="H41" s="40"/>
      <c r="I41" s="43"/>
      <c r="J41" s="44"/>
      <c r="K41" s="46"/>
      <c r="L41" s="40"/>
      <c r="M41" s="40"/>
      <c r="N41" s="48"/>
      <c r="O41" s="48"/>
      <c r="P41" s="47"/>
      <c r="Q41" s="47"/>
    </row>
    <row r="42" spans="1:17" ht="15" customHeight="1" x14ac:dyDescent="0.3"/>
    <row r="47" spans="1:17" ht="15" customHeight="1" x14ac:dyDescent="0.3"/>
  </sheetData>
  <mergeCells count="80">
    <mergeCell ref="Q32:Q36"/>
    <mergeCell ref="P27:P31"/>
    <mergeCell ref="Q27:Q31"/>
    <mergeCell ref="H32:H36"/>
    <mergeCell ref="I32:I36"/>
    <mergeCell ref="J32:J36"/>
    <mergeCell ref="L32:L36"/>
    <mergeCell ref="M32:M36"/>
    <mergeCell ref="N32:N36"/>
    <mergeCell ref="O32:O36"/>
    <mergeCell ref="P32:P36"/>
    <mergeCell ref="N27:N31"/>
    <mergeCell ref="O27:O31"/>
    <mergeCell ref="K32:K36"/>
    <mergeCell ref="H27:H31"/>
    <mergeCell ref="I27:I31"/>
    <mergeCell ref="H22:H26"/>
    <mergeCell ref="I22:I26"/>
    <mergeCell ref="J22:J26"/>
    <mergeCell ref="L22:L26"/>
    <mergeCell ref="M22:M26"/>
    <mergeCell ref="J27:J31"/>
    <mergeCell ref="L27:L31"/>
    <mergeCell ref="M27:M31"/>
    <mergeCell ref="K27:K31"/>
    <mergeCell ref="N17:N21"/>
    <mergeCell ref="N22:N26"/>
    <mergeCell ref="O17:O21"/>
    <mergeCell ref="P17:P21"/>
    <mergeCell ref="Q17:Q21"/>
    <mergeCell ref="O22:O26"/>
    <mergeCell ref="P22:P26"/>
    <mergeCell ref="Q22:Q26"/>
    <mergeCell ref="H17:H21"/>
    <mergeCell ref="I17:I21"/>
    <mergeCell ref="J17:J21"/>
    <mergeCell ref="L17:L21"/>
    <mergeCell ref="M17:M21"/>
    <mergeCell ref="P7:P11"/>
    <mergeCell ref="Q7:Q11"/>
    <mergeCell ref="H12:H16"/>
    <mergeCell ref="I12:I16"/>
    <mergeCell ref="J12:J16"/>
    <mergeCell ref="L12:L16"/>
    <mergeCell ref="M12:M16"/>
    <mergeCell ref="N12:N16"/>
    <mergeCell ref="O12:O16"/>
    <mergeCell ref="P12:P16"/>
    <mergeCell ref="Q12:Q16"/>
    <mergeCell ref="O2:O6"/>
    <mergeCell ref="P2:P6"/>
    <mergeCell ref="Q2:Q6"/>
    <mergeCell ref="H7:H11"/>
    <mergeCell ref="I7:I11"/>
    <mergeCell ref="J7:J11"/>
    <mergeCell ref="L7:L11"/>
    <mergeCell ref="M7:M11"/>
    <mergeCell ref="N7:N11"/>
    <mergeCell ref="O7:O11"/>
    <mergeCell ref="H2:H6"/>
    <mergeCell ref="I2:I6"/>
    <mergeCell ref="J2:J6"/>
    <mergeCell ref="L2:L6"/>
    <mergeCell ref="M2:M6"/>
    <mergeCell ref="N2:N6"/>
    <mergeCell ref="K2:K6"/>
    <mergeCell ref="K7:K11"/>
    <mergeCell ref="K12:K16"/>
    <mergeCell ref="K17:K21"/>
    <mergeCell ref="K22:K26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</mergeCells>
  <pageMargins left="0.7" right="0.7" top="0.75" bottom="0.75" header="0.3" footer="0.3"/>
  <pageSetup scale="63" orientation="landscape" r:id="rId1"/>
  <headerFooter>
    <oddHeader>&amp;L&amp;"-,Bold"EA Engineering, Science, and Technology, Inc., PBC&amp;R&amp;"-,Bold"VADEQ Toxicity Testing Results 2017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view="pageLayout" zoomScaleNormal="100" workbookViewId="0">
      <selection activeCell="D1" sqref="D1:D1048576"/>
    </sheetView>
  </sheetViews>
  <sheetFormatPr defaultRowHeight="14.4" x14ac:dyDescent="0.3"/>
  <cols>
    <col min="1" max="1" width="10.6640625" customWidth="1"/>
    <col min="2" max="2" width="9.44140625" customWidth="1"/>
    <col min="3" max="3" width="10.5546875" bestFit="1" customWidth="1"/>
    <col min="4" max="4" width="11.109375" customWidth="1"/>
    <col min="5" max="5" width="9.5546875" customWidth="1"/>
    <col min="6" max="6" width="8.33203125" customWidth="1"/>
    <col min="7" max="7" width="13.88671875" customWidth="1"/>
    <col min="8" max="8" width="10" customWidth="1"/>
    <col min="9" max="9" width="9.109375" customWidth="1"/>
    <col min="10" max="10" width="8.5546875" customWidth="1"/>
    <col min="11" max="11" width="9.88671875" customWidth="1"/>
    <col min="12" max="12" width="14.109375" customWidth="1"/>
    <col min="13" max="13" width="11.33203125" customWidth="1"/>
    <col min="14" max="14" width="13.88671875" customWidth="1"/>
    <col min="15" max="15" width="14.6640625" customWidth="1"/>
    <col min="16" max="16" width="15" customWidth="1"/>
    <col min="17" max="17" width="14.88671875" customWidth="1"/>
  </cols>
  <sheetData>
    <row r="1" spans="1:17" s="1" customFormat="1" ht="46.5" customHeight="1" x14ac:dyDescent="0.3">
      <c r="A1" s="24" t="s">
        <v>2</v>
      </c>
      <c r="B1" s="24" t="s">
        <v>3</v>
      </c>
      <c r="C1" s="24" t="s">
        <v>4</v>
      </c>
      <c r="D1" s="24" t="s">
        <v>0</v>
      </c>
      <c r="E1" s="24" t="s">
        <v>1</v>
      </c>
      <c r="F1" s="24" t="s">
        <v>5</v>
      </c>
      <c r="G1" s="21" t="s">
        <v>7</v>
      </c>
      <c r="H1" s="21" t="s">
        <v>24</v>
      </c>
      <c r="I1" s="21" t="s">
        <v>6</v>
      </c>
      <c r="J1" s="21" t="s">
        <v>8</v>
      </c>
      <c r="K1" s="21" t="s">
        <v>15</v>
      </c>
      <c r="L1" s="21" t="s">
        <v>16</v>
      </c>
      <c r="M1" s="21" t="s">
        <v>25</v>
      </c>
      <c r="N1" s="21" t="s">
        <v>20</v>
      </c>
      <c r="O1" s="21" t="s">
        <v>21</v>
      </c>
      <c r="P1" s="21" t="s">
        <v>22</v>
      </c>
      <c r="Q1" s="21" t="s">
        <v>23</v>
      </c>
    </row>
    <row r="2" spans="1:17" s="36" customFormat="1" x14ac:dyDescent="0.3">
      <c r="A2" s="35" t="s">
        <v>151</v>
      </c>
      <c r="B2" s="34">
        <v>43014</v>
      </c>
      <c r="C2" s="34">
        <v>43024</v>
      </c>
      <c r="D2" s="35" t="s">
        <v>14</v>
      </c>
      <c r="E2" s="35" t="s">
        <v>32</v>
      </c>
      <c r="F2" s="35" t="s">
        <v>9</v>
      </c>
      <c r="G2" s="35">
        <v>90</v>
      </c>
      <c r="H2" s="41">
        <f>AVERAGE(G2:G6)</f>
        <v>90</v>
      </c>
      <c r="I2" s="42">
        <f>STDEV(G2:G6)</f>
        <v>7.0710678118654755</v>
      </c>
      <c r="J2" s="41">
        <v>100</v>
      </c>
      <c r="K2" s="41" t="s">
        <v>17</v>
      </c>
      <c r="L2" s="41" t="s">
        <v>17</v>
      </c>
      <c r="M2" s="41" t="s">
        <v>17</v>
      </c>
      <c r="N2" s="41" t="s">
        <v>17</v>
      </c>
      <c r="O2" s="41" t="s">
        <v>17</v>
      </c>
      <c r="P2" s="41">
        <v>15.04</v>
      </c>
      <c r="Q2" s="41">
        <v>0.2</v>
      </c>
    </row>
    <row r="3" spans="1:17" s="36" customFormat="1" x14ac:dyDescent="0.3">
      <c r="A3" s="35" t="s">
        <v>151</v>
      </c>
      <c r="B3" s="34">
        <v>43014</v>
      </c>
      <c r="C3" s="34">
        <v>43024</v>
      </c>
      <c r="D3" s="35" t="s">
        <v>14</v>
      </c>
      <c r="E3" s="35" t="s">
        <v>32</v>
      </c>
      <c r="F3" s="35" t="s">
        <v>10</v>
      </c>
      <c r="G3" s="35">
        <v>90</v>
      </c>
      <c r="H3" s="41"/>
      <c r="I3" s="42"/>
      <c r="J3" s="41"/>
      <c r="K3" s="41"/>
      <c r="L3" s="41"/>
      <c r="M3" s="41"/>
      <c r="N3" s="41"/>
      <c r="O3" s="41"/>
      <c r="P3" s="41"/>
      <c r="Q3" s="41"/>
    </row>
    <row r="4" spans="1:17" s="36" customFormat="1" x14ac:dyDescent="0.3">
      <c r="A4" s="35" t="s">
        <v>151</v>
      </c>
      <c r="B4" s="34">
        <v>43014</v>
      </c>
      <c r="C4" s="34">
        <v>43024</v>
      </c>
      <c r="D4" s="35" t="s">
        <v>14</v>
      </c>
      <c r="E4" s="35" t="s">
        <v>32</v>
      </c>
      <c r="F4" s="35" t="s">
        <v>11</v>
      </c>
      <c r="G4" s="35">
        <v>100</v>
      </c>
      <c r="H4" s="41"/>
      <c r="I4" s="42"/>
      <c r="J4" s="41"/>
      <c r="K4" s="41"/>
      <c r="L4" s="41"/>
      <c r="M4" s="41"/>
      <c r="N4" s="41"/>
      <c r="O4" s="41"/>
      <c r="P4" s="41"/>
      <c r="Q4" s="41"/>
    </row>
    <row r="5" spans="1:17" s="36" customFormat="1" x14ac:dyDescent="0.3">
      <c r="A5" s="35" t="s">
        <v>151</v>
      </c>
      <c r="B5" s="34">
        <v>43014</v>
      </c>
      <c r="C5" s="34">
        <v>43024</v>
      </c>
      <c r="D5" s="35" t="s">
        <v>14</v>
      </c>
      <c r="E5" s="35" t="s">
        <v>32</v>
      </c>
      <c r="F5" s="35" t="s">
        <v>12</v>
      </c>
      <c r="G5" s="35">
        <v>80</v>
      </c>
      <c r="H5" s="41"/>
      <c r="I5" s="42"/>
      <c r="J5" s="41"/>
      <c r="K5" s="41"/>
      <c r="L5" s="41"/>
      <c r="M5" s="41"/>
      <c r="N5" s="41"/>
      <c r="O5" s="41"/>
      <c r="P5" s="41"/>
      <c r="Q5" s="41"/>
    </row>
    <row r="6" spans="1:17" s="36" customFormat="1" x14ac:dyDescent="0.3">
      <c r="A6" s="35" t="s">
        <v>151</v>
      </c>
      <c r="B6" s="34">
        <v>43014</v>
      </c>
      <c r="C6" s="34">
        <v>43024</v>
      </c>
      <c r="D6" s="35" t="s">
        <v>14</v>
      </c>
      <c r="E6" s="35" t="s">
        <v>32</v>
      </c>
      <c r="F6" s="35" t="s">
        <v>13</v>
      </c>
      <c r="G6" s="35">
        <v>90</v>
      </c>
      <c r="H6" s="41"/>
      <c r="I6" s="42"/>
      <c r="J6" s="41"/>
      <c r="K6" s="41"/>
      <c r="L6" s="41"/>
      <c r="M6" s="41"/>
      <c r="N6" s="41"/>
      <c r="O6" s="41"/>
      <c r="P6" s="41"/>
      <c r="Q6" s="41"/>
    </row>
    <row r="7" spans="1:17" x14ac:dyDescent="0.3">
      <c r="A7" s="22" t="s">
        <v>151</v>
      </c>
      <c r="B7" s="4">
        <v>43014</v>
      </c>
      <c r="C7" s="4">
        <v>43024</v>
      </c>
      <c r="D7" s="20" t="s">
        <v>156</v>
      </c>
      <c r="E7" s="20" t="s">
        <v>152</v>
      </c>
      <c r="F7" s="20" t="s">
        <v>9</v>
      </c>
      <c r="G7" s="20">
        <v>100</v>
      </c>
      <c r="H7" s="40">
        <f t="shared" ref="H7" si="0">AVERAGE(G7:G11)</f>
        <v>96</v>
      </c>
      <c r="I7" s="43">
        <f t="shared" ref="I7" si="1">STDEV(G7:G11)</f>
        <v>8.9442719099991592</v>
      </c>
      <c r="J7" s="44">
        <f>SUM(100*H7/95)</f>
        <v>101.05263157894737</v>
      </c>
      <c r="K7" s="46">
        <v>0.05</v>
      </c>
      <c r="L7" s="40" t="s">
        <v>19</v>
      </c>
      <c r="M7" s="40" t="s">
        <v>19</v>
      </c>
      <c r="N7" s="48">
        <v>1.66</v>
      </c>
      <c r="O7" s="48">
        <v>0</v>
      </c>
      <c r="P7" s="48">
        <v>2.5</v>
      </c>
      <c r="Q7" s="48">
        <v>0.02</v>
      </c>
    </row>
    <row r="8" spans="1:17" x14ac:dyDescent="0.3">
      <c r="A8" s="22" t="s">
        <v>151</v>
      </c>
      <c r="B8" s="4">
        <v>43014</v>
      </c>
      <c r="C8" s="4">
        <v>43024</v>
      </c>
      <c r="D8" s="22" t="s">
        <v>156</v>
      </c>
      <c r="E8" s="22" t="s">
        <v>152</v>
      </c>
      <c r="F8" s="20" t="s">
        <v>10</v>
      </c>
      <c r="G8" s="20">
        <v>100</v>
      </c>
      <c r="H8" s="40"/>
      <c r="I8" s="43"/>
      <c r="J8" s="44"/>
      <c r="K8" s="46"/>
      <c r="L8" s="40"/>
      <c r="M8" s="40"/>
      <c r="N8" s="48"/>
      <c r="O8" s="48"/>
      <c r="P8" s="48"/>
      <c r="Q8" s="48"/>
    </row>
    <row r="9" spans="1:17" x14ac:dyDescent="0.3">
      <c r="A9" s="22" t="s">
        <v>151</v>
      </c>
      <c r="B9" s="4">
        <v>43014</v>
      </c>
      <c r="C9" s="4">
        <v>43024</v>
      </c>
      <c r="D9" s="22" t="s">
        <v>156</v>
      </c>
      <c r="E9" s="22" t="s">
        <v>152</v>
      </c>
      <c r="F9" s="20" t="s">
        <v>11</v>
      </c>
      <c r="G9" s="20">
        <v>100</v>
      </c>
      <c r="H9" s="40"/>
      <c r="I9" s="43"/>
      <c r="J9" s="44"/>
      <c r="K9" s="46"/>
      <c r="L9" s="40"/>
      <c r="M9" s="40"/>
      <c r="N9" s="48"/>
      <c r="O9" s="48"/>
      <c r="P9" s="48"/>
      <c r="Q9" s="48"/>
    </row>
    <row r="10" spans="1:17" x14ac:dyDescent="0.3">
      <c r="A10" s="22" t="s">
        <v>151</v>
      </c>
      <c r="B10" s="4">
        <v>43014</v>
      </c>
      <c r="C10" s="4">
        <v>43024</v>
      </c>
      <c r="D10" s="22" t="s">
        <v>156</v>
      </c>
      <c r="E10" s="22" t="s">
        <v>152</v>
      </c>
      <c r="F10" s="20" t="s">
        <v>12</v>
      </c>
      <c r="G10" s="20">
        <v>80</v>
      </c>
      <c r="H10" s="40"/>
      <c r="I10" s="43"/>
      <c r="J10" s="44"/>
      <c r="K10" s="46"/>
      <c r="L10" s="40"/>
      <c r="M10" s="40"/>
      <c r="N10" s="48"/>
      <c r="O10" s="48"/>
      <c r="P10" s="48"/>
      <c r="Q10" s="48"/>
    </row>
    <row r="11" spans="1:17" x14ac:dyDescent="0.3">
      <c r="A11" s="22" t="s">
        <v>151</v>
      </c>
      <c r="B11" s="4">
        <v>43014</v>
      </c>
      <c r="C11" s="4">
        <v>43024</v>
      </c>
      <c r="D11" s="22" t="s">
        <v>156</v>
      </c>
      <c r="E11" s="22" t="s">
        <v>152</v>
      </c>
      <c r="F11" s="20" t="s">
        <v>13</v>
      </c>
      <c r="G11" s="20">
        <v>100</v>
      </c>
      <c r="H11" s="40"/>
      <c r="I11" s="43"/>
      <c r="J11" s="44"/>
      <c r="K11" s="46"/>
      <c r="L11" s="40"/>
      <c r="M11" s="40"/>
      <c r="N11" s="48"/>
      <c r="O11" s="48"/>
      <c r="P11" s="48"/>
      <c r="Q11" s="48"/>
    </row>
    <row r="12" spans="1:17" x14ac:dyDescent="0.3">
      <c r="A12" s="22" t="s">
        <v>151</v>
      </c>
      <c r="B12" s="4">
        <v>43014</v>
      </c>
      <c r="C12" s="4">
        <v>43024</v>
      </c>
      <c r="D12" s="20" t="s">
        <v>157</v>
      </c>
      <c r="E12" s="22" t="s">
        <v>153</v>
      </c>
      <c r="F12" s="20" t="s">
        <v>9</v>
      </c>
      <c r="G12" s="20">
        <v>100</v>
      </c>
      <c r="H12" s="40">
        <f t="shared" ref="H12" si="2">AVERAGE(G12:G16)</f>
        <v>98</v>
      </c>
      <c r="I12" s="43">
        <f t="shared" ref="I12" si="3">STDEV(G12:G16)</f>
        <v>4.4721359549995796</v>
      </c>
      <c r="J12" s="44">
        <f t="shared" ref="J12" si="4">SUM(100*H12/95)</f>
        <v>103.15789473684211</v>
      </c>
      <c r="K12" s="46">
        <v>0.05</v>
      </c>
      <c r="L12" s="40" t="s">
        <v>19</v>
      </c>
      <c r="M12" s="40" t="s">
        <v>19</v>
      </c>
      <c r="N12" s="48">
        <v>1.43</v>
      </c>
      <c r="O12" s="48">
        <v>0</v>
      </c>
      <c r="P12" s="47" t="s">
        <v>26</v>
      </c>
      <c r="Q12" s="47" t="s">
        <v>26</v>
      </c>
    </row>
    <row r="13" spans="1:17" x14ac:dyDescent="0.3">
      <c r="A13" s="22" t="s">
        <v>151</v>
      </c>
      <c r="B13" s="4">
        <v>43014</v>
      </c>
      <c r="C13" s="4">
        <v>43024</v>
      </c>
      <c r="D13" s="22" t="s">
        <v>157</v>
      </c>
      <c r="E13" s="22" t="s">
        <v>153</v>
      </c>
      <c r="F13" s="20" t="s">
        <v>10</v>
      </c>
      <c r="G13" s="20">
        <v>100</v>
      </c>
      <c r="H13" s="40"/>
      <c r="I13" s="43"/>
      <c r="J13" s="44"/>
      <c r="K13" s="46"/>
      <c r="L13" s="40"/>
      <c r="M13" s="40"/>
      <c r="N13" s="48"/>
      <c r="O13" s="48"/>
      <c r="P13" s="47"/>
      <c r="Q13" s="47"/>
    </row>
    <row r="14" spans="1:17" x14ac:dyDescent="0.3">
      <c r="A14" s="22" t="s">
        <v>151</v>
      </c>
      <c r="B14" s="4">
        <v>43014</v>
      </c>
      <c r="C14" s="4">
        <v>43024</v>
      </c>
      <c r="D14" s="22" t="s">
        <v>157</v>
      </c>
      <c r="E14" s="22" t="s">
        <v>153</v>
      </c>
      <c r="F14" s="20" t="s">
        <v>11</v>
      </c>
      <c r="G14" s="20">
        <v>100</v>
      </c>
      <c r="H14" s="40"/>
      <c r="I14" s="43"/>
      <c r="J14" s="44"/>
      <c r="K14" s="46"/>
      <c r="L14" s="40"/>
      <c r="M14" s="40"/>
      <c r="N14" s="48"/>
      <c r="O14" s="48"/>
      <c r="P14" s="47"/>
      <c r="Q14" s="47"/>
    </row>
    <row r="15" spans="1:17" x14ac:dyDescent="0.3">
      <c r="A15" s="22" t="s">
        <v>151</v>
      </c>
      <c r="B15" s="4">
        <v>43014</v>
      </c>
      <c r="C15" s="4">
        <v>43024</v>
      </c>
      <c r="D15" s="22" t="s">
        <v>157</v>
      </c>
      <c r="E15" s="22" t="s">
        <v>153</v>
      </c>
      <c r="F15" s="20" t="s">
        <v>12</v>
      </c>
      <c r="G15" s="20">
        <v>90</v>
      </c>
      <c r="H15" s="40"/>
      <c r="I15" s="43"/>
      <c r="J15" s="44"/>
      <c r="K15" s="46"/>
      <c r="L15" s="40"/>
      <c r="M15" s="40"/>
      <c r="N15" s="48"/>
      <c r="O15" s="48"/>
      <c r="P15" s="47"/>
      <c r="Q15" s="47"/>
    </row>
    <row r="16" spans="1:17" x14ac:dyDescent="0.3">
      <c r="A16" s="22" t="s">
        <v>151</v>
      </c>
      <c r="B16" s="4">
        <v>43014</v>
      </c>
      <c r="C16" s="4">
        <v>43024</v>
      </c>
      <c r="D16" s="22" t="s">
        <v>157</v>
      </c>
      <c r="E16" s="22" t="s">
        <v>153</v>
      </c>
      <c r="F16" s="20" t="s">
        <v>13</v>
      </c>
      <c r="G16" s="20">
        <v>100</v>
      </c>
      <c r="H16" s="40"/>
      <c r="I16" s="43"/>
      <c r="J16" s="44"/>
      <c r="K16" s="46"/>
      <c r="L16" s="40"/>
      <c r="M16" s="40"/>
      <c r="N16" s="48"/>
      <c r="O16" s="48"/>
      <c r="P16" s="47"/>
      <c r="Q16" s="47"/>
    </row>
    <row r="17" spans="1:17" x14ac:dyDescent="0.3">
      <c r="A17" s="22" t="s">
        <v>151</v>
      </c>
      <c r="B17" s="4">
        <v>43014</v>
      </c>
      <c r="C17" s="4">
        <v>43024</v>
      </c>
      <c r="D17" s="20" t="s">
        <v>158</v>
      </c>
      <c r="E17" s="22" t="s">
        <v>154</v>
      </c>
      <c r="F17" s="20" t="s">
        <v>9</v>
      </c>
      <c r="G17" s="20">
        <v>100</v>
      </c>
      <c r="H17" s="40">
        <f t="shared" ref="H17" si="5">AVERAGE(G17:G21)</f>
        <v>98</v>
      </c>
      <c r="I17" s="43">
        <f t="shared" ref="I17" si="6">STDEV(G17:G21)</f>
        <v>2.7386127875258306</v>
      </c>
      <c r="J17" s="44">
        <f t="shared" ref="J17" si="7">SUM(100*H17/95)</f>
        <v>103.15789473684211</v>
      </c>
      <c r="K17" s="46">
        <v>0.05</v>
      </c>
      <c r="L17" s="40" t="s">
        <v>19</v>
      </c>
      <c r="M17" s="40" t="s">
        <v>19</v>
      </c>
      <c r="N17" s="48">
        <v>2.13</v>
      </c>
      <c r="O17" s="48">
        <v>0</v>
      </c>
      <c r="P17" s="47">
        <v>3.28</v>
      </c>
      <c r="Q17" s="47">
        <v>0.02</v>
      </c>
    </row>
    <row r="18" spans="1:17" x14ac:dyDescent="0.3">
      <c r="A18" s="22" t="s">
        <v>151</v>
      </c>
      <c r="B18" s="4">
        <v>43014</v>
      </c>
      <c r="C18" s="4">
        <v>43024</v>
      </c>
      <c r="D18" s="22" t="s">
        <v>158</v>
      </c>
      <c r="E18" s="22" t="s">
        <v>154</v>
      </c>
      <c r="F18" s="20" t="s">
        <v>10</v>
      </c>
      <c r="G18" s="20">
        <v>100</v>
      </c>
      <c r="H18" s="40"/>
      <c r="I18" s="43"/>
      <c r="J18" s="44"/>
      <c r="K18" s="46"/>
      <c r="L18" s="40"/>
      <c r="M18" s="40"/>
      <c r="N18" s="48"/>
      <c r="O18" s="48"/>
      <c r="P18" s="47"/>
      <c r="Q18" s="47"/>
    </row>
    <row r="19" spans="1:17" x14ac:dyDescent="0.3">
      <c r="A19" s="22" t="s">
        <v>151</v>
      </c>
      <c r="B19" s="4">
        <v>43014</v>
      </c>
      <c r="C19" s="4">
        <v>43024</v>
      </c>
      <c r="D19" s="22" t="s">
        <v>158</v>
      </c>
      <c r="E19" s="22" t="s">
        <v>154</v>
      </c>
      <c r="F19" s="20" t="s">
        <v>11</v>
      </c>
      <c r="G19" s="20">
        <v>95</v>
      </c>
      <c r="H19" s="40"/>
      <c r="I19" s="43"/>
      <c r="J19" s="44"/>
      <c r="K19" s="46"/>
      <c r="L19" s="40"/>
      <c r="M19" s="40"/>
      <c r="N19" s="48"/>
      <c r="O19" s="48"/>
      <c r="P19" s="47"/>
      <c r="Q19" s="47"/>
    </row>
    <row r="20" spans="1:17" x14ac:dyDescent="0.3">
      <c r="A20" s="22" t="s">
        <v>151</v>
      </c>
      <c r="B20" s="4">
        <v>43014</v>
      </c>
      <c r="C20" s="4">
        <v>43024</v>
      </c>
      <c r="D20" s="22" t="s">
        <v>158</v>
      </c>
      <c r="E20" s="22" t="s">
        <v>154</v>
      </c>
      <c r="F20" s="20" t="s">
        <v>12</v>
      </c>
      <c r="G20" s="20">
        <v>100</v>
      </c>
      <c r="H20" s="40"/>
      <c r="I20" s="43"/>
      <c r="J20" s="44"/>
      <c r="K20" s="46"/>
      <c r="L20" s="40"/>
      <c r="M20" s="40"/>
      <c r="N20" s="48"/>
      <c r="O20" s="48"/>
      <c r="P20" s="47"/>
      <c r="Q20" s="47"/>
    </row>
    <row r="21" spans="1:17" x14ac:dyDescent="0.3">
      <c r="A21" s="22" t="s">
        <v>151</v>
      </c>
      <c r="B21" s="4">
        <v>43014</v>
      </c>
      <c r="C21" s="4">
        <v>43024</v>
      </c>
      <c r="D21" s="22" t="s">
        <v>158</v>
      </c>
      <c r="E21" s="22" t="s">
        <v>154</v>
      </c>
      <c r="F21" s="20" t="s">
        <v>13</v>
      </c>
      <c r="G21" s="20">
        <v>95</v>
      </c>
      <c r="H21" s="40"/>
      <c r="I21" s="43"/>
      <c r="J21" s="44"/>
      <c r="K21" s="46"/>
      <c r="L21" s="40"/>
      <c r="M21" s="40"/>
      <c r="N21" s="48"/>
      <c r="O21" s="48"/>
      <c r="P21" s="47"/>
      <c r="Q21" s="47"/>
    </row>
    <row r="22" spans="1:17" x14ac:dyDescent="0.3">
      <c r="A22" s="22" t="s">
        <v>151</v>
      </c>
      <c r="B22" s="4">
        <v>43014</v>
      </c>
      <c r="C22" s="4">
        <v>43024</v>
      </c>
      <c r="D22" s="20" t="s">
        <v>159</v>
      </c>
      <c r="E22" s="22" t="s">
        <v>155</v>
      </c>
      <c r="F22" s="20" t="s">
        <v>9</v>
      </c>
      <c r="G22" s="20">
        <v>100</v>
      </c>
      <c r="H22" s="40">
        <f t="shared" ref="H22" si="8">AVERAGE(G22:G26)</f>
        <v>100</v>
      </c>
      <c r="I22" s="43">
        <f t="shared" ref="I22" si="9">STDEV(G22:G26)</f>
        <v>0</v>
      </c>
      <c r="J22" s="44">
        <f t="shared" ref="J22" si="10">SUM(100*H22/95)</f>
        <v>105.26315789473684</v>
      </c>
      <c r="K22" s="46">
        <v>0.05</v>
      </c>
      <c r="L22" s="40" t="s">
        <v>19</v>
      </c>
      <c r="M22" s="40" t="s">
        <v>19</v>
      </c>
      <c r="N22" s="48">
        <v>2.97</v>
      </c>
      <c r="O22" s="48">
        <v>0</v>
      </c>
      <c r="P22" s="47" t="s">
        <v>26</v>
      </c>
      <c r="Q22" s="47" t="s">
        <v>26</v>
      </c>
    </row>
    <row r="23" spans="1:17" x14ac:dyDescent="0.3">
      <c r="A23" s="22" t="s">
        <v>151</v>
      </c>
      <c r="B23" s="4">
        <v>43014</v>
      </c>
      <c r="C23" s="4">
        <v>43024</v>
      </c>
      <c r="D23" s="22" t="s">
        <v>159</v>
      </c>
      <c r="E23" s="22" t="s">
        <v>155</v>
      </c>
      <c r="F23" s="20" t="s">
        <v>10</v>
      </c>
      <c r="G23" s="20">
        <v>100</v>
      </c>
      <c r="H23" s="40"/>
      <c r="I23" s="43"/>
      <c r="J23" s="44"/>
      <c r="K23" s="46"/>
      <c r="L23" s="40"/>
      <c r="M23" s="40"/>
      <c r="N23" s="48"/>
      <c r="O23" s="48"/>
      <c r="P23" s="47"/>
      <c r="Q23" s="47"/>
    </row>
    <row r="24" spans="1:17" x14ac:dyDescent="0.3">
      <c r="A24" s="22" t="s">
        <v>151</v>
      </c>
      <c r="B24" s="4">
        <v>43014</v>
      </c>
      <c r="C24" s="4">
        <v>43024</v>
      </c>
      <c r="D24" s="22" t="s">
        <v>159</v>
      </c>
      <c r="E24" s="20" t="s">
        <v>155</v>
      </c>
      <c r="F24" s="20" t="s">
        <v>11</v>
      </c>
      <c r="G24" s="20">
        <v>100</v>
      </c>
      <c r="H24" s="40"/>
      <c r="I24" s="43"/>
      <c r="J24" s="44"/>
      <c r="K24" s="46"/>
      <c r="L24" s="40"/>
      <c r="M24" s="40"/>
      <c r="N24" s="48"/>
      <c r="O24" s="48"/>
      <c r="P24" s="47"/>
      <c r="Q24" s="47"/>
    </row>
    <row r="25" spans="1:17" x14ac:dyDescent="0.3">
      <c r="A25" s="22" t="s">
        <v>151</v>
      </c>
      <c r="B25" s="4">
        <v>43014</v>
      </c>
      <c r="C25" s="4">
        <v>43024</v>
      </c>
      <c r="D25" s="22" t="s">
        <v>159</v>
      </c>
      <c r="E25" s="22" t="s">
        <v>155</v>
      </c>
      <c r="F25" s="20" t="s">
        <v>12</v>
      </c>
      <c r="G25" s="20">
        <v>100</v>
      </c>
      <c r="H25" s="40"/>
      <c r="I25" s="43"/>
      <c r="J25" s="44"/>
      <c r="K25" s="46"/>
      <c r="L25" s="40"/>
      <c r="M25" s="40"/>
      <c r="N25" s="48"/>
      <c r="O25" s="48"/>
      <c r="P25" s="47"/>
      <c r="Q25" s="47"/>
    </row>
    <row r="26" spans="1:17" x14ac:dyDescent="0.3">
      <c r="A26" s="22" t="s">
        <v>151</v>
      </c>
      <c r="B26" s="4">
        <v>43014</v>
      </c>
      <c r="C26" s="4">
        <v>43024</v>
      </c>
      <c r="D26" s="22" t="s">
        <v>159</v>
      </c>
      <c r="E26" s="22" t="s">
        <v>155</v>
      </c>
      <c r="F26" s="20" t="s">
        <v>13</v>
      </c>
      <c r="G26" s="20">
        <v>100</v>
      </c>
      <c r="H26" s="40"/>
      <c r="I26" s="43"/>
      <c r="J26" s="44"/>
      <c r="K26" s="46"/>
      <c r="L26" s="40"/>
      <c r="M26" s="40"/>
      <c r="N26" s="48"/>
      <c r="O26" s="48"/>
      <c r="P26" s="47"/>
      <c r="Q26" s="47"/>
    </row>
    <row r="27" spans="1:17" x14ac:dyDescent="0.3">
      <c r="A27" s="22"/>
      <c r="B27" s="4"/>
      <c r="C27" s="4"/>
      <c r="D27" s="20"/>
      <c r="E27" s="20"/>
      <c r="F27" s="20"/>
      <c r="G27" s="20"/>
      <c r="H27" s="40"/>
      <c r="I27" s="43"/>
      <c r="J27" s="44"/>
      <c r="K27" s="46"/>
      <c r="L27" s="40"/>
      <c r="M27" s="40"/>
      <c r="N27" s="48"/>
      <c r="O27" s="48"/>
      <c r="P27" s="47"/>
      <c r="Q27" s="47"/>
    </row>
    <row r="28" spans="1:17" x14ac:dyDescent="0.3">
      <c r="A28" s="22"/>
      <c r="B28" s="4"/>
      <c r="C28" s="4"/>
      <c r="D28" s="20"/>
      <c r="E28" s="20"/>
      <c r="F28" s="20"/>
      <c r="G28" s="20"/>
      <c r="H28" s="40"/>
      <c r="I28" s="43"/>
      <c r="J28" s="44"/>
      <c r="K28" s="46"/>
      <c r="L28" s="40"/>
      <c r="M28" s="40"/>
      <c r="N28" s="48"/>
      <c r="O28" s="48"/>
      <c r="P28" s="47"/>
      <c r="Q28" s="47"/>
    </row>
    <row r="29" spans="1:17" x14ac:dyDescent="0.3">
      <c r="A29" s="22"/>
      <c r="B29" s="4"/>
      <c r="C29" s="4"/>
      <c r="D29" s="20"/>
      <c r="E29" s="20"/>
      <c r="F29" s="20"/>
      <c r="G29" s="20"/>
      <c r="H29" s="40"/>
      <c r="I29" s="43"/>
      <c r="J29" s="44"/>
      <c r="K29" s="46"/>
      <c r="L29" s="40"/>
      <c r="M29" s="40"/>
      <c r="N29" s="48"/>
      <c r="O29" s="48"/>
      <c r="P29" s="47"/>
      <c r="Q29" s="47"/>
    </row>
    <row r="30" spans="1:17" x14ac:dyDescent="0.3">
      <c r="A30" s="22"/>
      <c r="B30" s="4"/>
      <c r="C30" s="4"/>
      <c r="D30" s="20"/>
      <c r="E30" s="20"/>
      <c r="F30" s="20"/>
      <c r="G30" s="20"/>
      <c r="H30" s="40"/>
      <c r="I30" s="43"/>
      <c r="J30" s="44"/>
      <c r="K30" s="46"/>
      <c r="L30" s="40"/>
      <c r="M30" s="40"/>
      <c r="N30" s="48"/>
      <c r="O30" s="48"/>
      <c r="P30" s="47"/>
      <c r="Q30" s="47"/>
    </row>
    <row r="31" spans="1:17" x14ac:dyDescent="0.3">
      <c r="A31" s="22"/>
      <c r="B31" s="4"/>
      <c r="C31" s="4"/>
      <c r="D31" s="20"/>
      <c r="E31" s="20"/>
      <c r="F31" s="20"/>
      <c r="G31" s="20"/>
      <c r="H31" s="40"/>
      <c r="I31" s="43"/>
      <c r="J31" s="44"/>
      <c r="K31" s="46"/>
      <c r="L31" s="40"/>
      <c r="M31" s="40"/>
      <c r="N31" s="48"/>
      <c r="O31" s="48"/>
      <c r="P31" s="47"/>
      <c r="Q31" s="47"/>
    </row>
    <row r="32" spans="1:17" x14ac:dyDescent="0.3">
      <c r="A32" s="22"/>
      <c r="B32" s="4"/>
      <c r="C32" s="4"/>
      <c r="D32" s="20"/>
      <c r="E32" s="20"/>
      <c r="F32" s="20"/>
      <c r="G32" s="20"/>
      <c r="H32" s="40"/>
      <c r="I32" s="43"/>
      <c r="J32" s="44"/>
      <c r="K32" s="46"/>
      <c r="L32" s="40"/>
      <c r="M32" s="40"/>
      <c r="N32" s="48"/>
      <c r="O32" s="48"/>
      <c r="P32" s="47"/>
      <c r="Q32" s="47"/>
    </row>
    <row r="33" spans="1:17" x14ac:dyDescent="0.3">
      <c r="A33" s="22"/>
      <c r="B33" s="4"/>
      <c r="C33" s="4"/>
      <c r="D33" s="20"/>
      <c r="E33" s="20"/>
      <c r="F33" s="20"/>
      <c r="G33" s="20"/>
      <c r="H33" s="40"/>
      <c r="I33" s="43"/>
      <c r="J33" s="44"/>
      <c r="K33" s="46"/>
      <c r="L33" s="40"/>
      <c r="M33" s="40"/>
      <c r="N33" s="48"/>
      <c r="O33" s="48"/>
      <c r="P33" s="47"/>
      <c r="Q33" s="47"/>
    </row>
    <row r="34" spans="1:17" x14ac:dyDescent="0.3">
      <c r="A34" s="22"/>
      <c r="B34" s="4"/>
      <c r="C34" s="4"/>
      <c r="D34" s="20"/>
      <c r="E34" s="20"/>
      <c r="F34" s="20"/>
      <c r="G34" s="20"/>
      <c r="H34" s="40"/>
      <c r="I34" s="43"/>
      <c r="J34" s="44"/>
      <c r="K34" s="46"/>
      <c r="L34" s="40"/>
      <c r="M34" s="40"/>
      <c r="N34" s="48"/>
      <c r="O34" s="48"/>
      <c r="P34" s="47"/>
      <c r="Q34" s="47"/>
    </row>
    <row r="35" spans="1:17" x14ac:dyDescent="0.3">
      <c r="A35" s="22"/>
      <c r="B35" s="4"/>
      <c r="C35" s="4"/>
      <c r="D35" s="20"/>
      <c r="E35" s="20"/>
      <c r="F35" s="20"/>
      <c r="G35" s="20"/>
      <c r="H35" s="40"/>
      <c r="I35" s="43"/>
      <c r="J35" s="44"/>
      <c r="K35" s="46"/>
      <c r="L35" s="40"/>
      <c r="M35" s="40"/>
      <c r="N35" s="48"/>
      <c r="O35" s="48"/>
      <c r="P35" s="47"/>
      <c r="Q35" s="47"/>
    </row>
    <row r="36" spans="1:17" x14ac:dyDescent="0.3">
      <c r="A36" s="22"/>
      <c r="B36" s="4"/>
      <c r="C36" s="4"/>
      <c r="D36" s="20"/>
      <c r="E36" s="20"/>
      <c r="F36" s="20"/>
      <c r="G36" s="20"/>
      <c r="H36" s="40"/>
      <c r="I36" s="43"/>
      <c r="J36" s="44"/>
      <c r="K36" s="46"/>
      <c r="L36" s="40"/>
      <c r="M36" s="40"/>
      <c r="N36" s="48"/>
      <c r="O36" s="48"/>
      <c r="P36" s="47"/>
      <c r="Q36" s="47"/>
    </row>
    <row r="37" spans="1:17" x14ac:dyDescent="0.3">
      <c r="A37" s="22"/>
      <c r="B37" s="4"/>
      <c r="C37" s="4"/>
      <c r="D37" s="20"/>
      <c r="E37" s="20"/>
      <c r="F37" s="20"/>
      <c r="G37" s="20"/>
      <c r="H37" s="40"/>
      <c r="I37" s="43"/>
      <c r="J37" s="44"/>
      <c r="K37" s="46"/>
      <c r="L37" s="40"/>
      <c r="M37" s="40"/>
      <c r="N37" s="48"/>
      <c r="O37" s="48"/>
      <c r="P37" s="47"/>
      <c r="Q37" s="47"/>
    </row>
    <row r="38" spans="1:17" x14ac:dyDescent="0.3">
      <c r="A38" s="22"/>
      <c r="B38" s="4"/>
      <c r="C38" s="4"/>
      <c r="D38" s="20"/>
      <c r="E38" s="20"/>
      <c r="F38" s="20"/>
      <c r="G38" s="20"/>
      <c r="H38" s="40"/>
      <c r="I38" s="43"/>
      <c r="J38" s="44"/>
      <c r="K38" s="46"/>
      <c r="L38" s="40"/>
      <c r="M38" s="40"/>
      <c r="N38" s="48"/>
      <c r="O38" s="48"/>
      <c r="P38" s="47"/>
      <c r="Q38" s="47"/>
    </row>
    <row r="39" spans="1:17" x14ac:dyDescent="0.3">
      <c r="A39" s="22"/>
      <c r="B39" s="4"/>
      <c r="C39" s="4"/>
      <c r="D39" s="20"/>
      <c r="E39" s="20"/>
      <c r="F39" s="20"/>
      <c r="G39" s="20"/>
      <c r="H39" s="40"/>
      <c r="I39" s="43"/>
      <c r="J39" s="44"/>
      <c r="K39" s="46"/>
      <c r="L39" s="40"/>
      <c r="M39" s="40"/>
      <c r="N39" s="48"/>
      <c r="O39" s="48"/>
      <c r="P39" s="47"/>
      <c r="Q39" s="47"/>
    </row>
    <row r="40" spans="1:17" x14ac:dyDescent="0.3">
      <c r="A40" s="22"/>
      <c r="B40" s="4"/>
      <c r="C40" s="4"/>
      <c r="D40" s="20"/>
      <c r="E40" s="20"/>
      <c r="F40" s="20"/>
      <c r="G40" s="20"/>
      <c r="H40" s="40"/>
      <c r="I40" s="43"/>
      <c r="J40" s="44"/>
      <c r="K40" s="46"/>
      <c r="L40" s="40"/>
      <c r="M40" s="40"/>
      <c r="N40" s="48"/>
      <c r="O40" s="48"/>
      <c r="P40" s="47"/>
      <c r="Q40" s="47"/>
    </row>
    <row r="41" spans="1:17" x14ac:dyDescent="0.3">
      <c r="A41" s="22"/>
      <c r="B41" s="4"/>
      <c r="C41" s="4"/>
      <c r="D41" s="20"/>
      <c r="E41" s="20"/>
      <c r="F41" s="20"/>
      <c r="G41" s="20"/>
      <c r="H41" s="40"/>
      <c r="I41" s="43"/>
      <c r="J41" s="44"/>
      <c r="K41" s="46"/>
      <c r="L41" s="40"/>
      <c r="M41" s="40"/>
      <c r="N41" s="48"/>
      <c r="O41" s="48"/>
      <c r="P41" s="47"/>
      <c r="Q41" s="47"/>
    </row>
    <row r="42" spans="1:17" ht="15" customHeight="1" x14ac:dyDescent="0.3">
      <c r="A42" s="22"/>
    </row>
    <row r="43" spans="1:17" x14ac:dyDescent="0.3">
      <c r="A43" s="22"/>
    </row>
    <row r="44" spans="1:17" x14ac:dyDescent="0.3">
      <c r="A44" s="22"/>
    </row>
    <row r="45" spans="1:17" x14ac:dyDescent="0.3">
      <c r="A45" s="22"/>
    </row>
    <row r="46" spans="1:17" x14ac:dyDescent="0.3">
      <c r="A46" s="22"/>
    </row>
    <row r="47" spans="1:17" ht="15" customHeight="1" x14ac:dyDescent="0.3">
      <c r="A47" s="22"/>
    </row>
  </sheetData>
  <mergeCells count="80"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K17:K21"/>
    <mergeCell ref="L17:L21"/>
    <mergeCell ref="M17:M21"/>
    <mergeCell ref="N17:N21"/>
    <mergeCell ref="O17:O21"/>
    <mergeCell ref="P17:P21"/>
    <mergeCell ref="Q17:Q21"/>
    <mergeCell ref="H22:H26"/>
    <mergeCell ref="I22:I26"/>
    <mergeCell ref="J22:J26"/>
    <mergeCell ref="K22:K26"/>
    <mergeCell ref="L22:L26"/>
    <mergeCell ref="M22:M26"/>
    <mergeCell ref="N22:N26"/>
    <mergeCell ref="O22:O26"/>
    <mergeCell ref="P22:P26"/>
    <mergeCell ref="Q22:Q26"/>
    <mergeCell ref="H27:H31"/>
    <mergeCell ref="I27:I31"/>
    <mergeCell ref="J27:J31"/>
    <mergeCell ref="K27:K31"/>
    <mergeCell ref="L27:L31"/>
    <mergeCell ref="H32:H36"/>
    <mergeCell ref="I32:I36"/>
    <mergeCell ref="J32:J36"/>
    <mergeCell ref="K32:K36"/>
    <mergeCell ref="L32:L36"/>
    <mergeCell ref="M37:M41"/>
    <mergeCell ref="N27:N31"/>
    <mergeCell ref="O27:O31"/>
    <mergeCell ref="P27:P31"/>
    <mergeCell ref="Q27:Q31"/>
    <mergeCell ref="M32:M36"/>
    <mergeCell ref="N37:N41"/>
    <mergeCell ref="O37:O41"/>
    <mergeCell ref="P37:P41"/>
    <mergeCell ref="Q37:Q41"/>
    <mergeCell ref="N32:N36"/>
    <mergeCell ref="O32:O36"/>
    <mergeCell ref="P32:P36"/>
    <mergeCell ref="Q32:Q36"/>
    <mergeCell ref="M27:M31"/>
    <mergeCell ref="H37:H41"/>
    <mergeCell ref="I37:I41"/>
    <mergeCell ref="J37:J41"/>
    <mergeCell ref="K37:K41"/>
    <mergeCell ref="L37:L41"/>
  </mergeCells>
  <pageMargins left="0.7" right="0.7" top="0.75" bottom="0.75" header="0.3" footer="0.3"/>
  <pageSetup scale="62" orientation="landscape" r:id="rId1"/>
  <headerFooter>
    <oddHeader>&amp;L&amp;"-,Bold"EA Engineering, Science, and Technology, Inc., PBC&amp;R&amp;"-,Bold"VADEQ Toxicity Testing Results 2017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view="pageLayout" zoomScaleNormal="100" workbookViewId="0">
      <selection activeCell="H17" sqref="H17:H21"/>
    </sheetView>
  </sheetViews>
  <sheetFormatPr defaultRowHeight="14.4" x14ac:dyDescent="0.3"/>
  <cols>
    <col min="1" max="1" width="10.6640625" bestFit="1" customWidth="1"/>
    <col min="2" max="2" width="10.44140625" bestFit="1" customWidth="1"/>
    <col min="3" max="3" width="10.33203125" customWidth="1"/>
    <col min="4" max="4" width="11.109375" customWidth="1"/>
    <col min="5" max="5" width="9.5546875" bestFit="1" customWidth="1"/>
    <col min="6" max="6" width="8.33203125" bestFit="1" customWidth="1"/>
    <col min="7" max="7" width="13.88671875" bestFit="1" customWidth="1"/>
    <col min="8" max="8" width="10" customWidth="1"/>
    <col min="9" max="9" width="9.109375" customWidth="1"/>
    <col min="10" max="10" width="8.5546875" bestFit="1" customWidth="1"/>
    <col min="11" max="11" width="9.88671875" bestFit="1" customWidth="1"/>
    <col min="12" max="12" width="14.109375" bestFit="1" customWidth="1"/>
    <col min="13" max="13" width="11.33203125" bestFit="1" customWidth="1"/>
    <col min="14" max="14" width="13.88671875" customWidth="1"/>
    <col min="15" max="15" width="14.6640625" bestFit="1" customWidth="1"/>
    <col min="16" max="16" width="15" customWidth="1"/>
    <col min="17" max="17" width="14.88671875" bestFit="1" customWidth="1"/>
  </cols>
  <sheetData>
    <row r="1" spans="1:17" s="1" customFormat="1" ht="46.5" customHeight="1" x14ac:dyDescent="0.3">
      <c r="A1" s="29" t="s">
        <v>2</v>
      </c>
      <c r="B1" s="29" t="s">
        <v>3</v>
      </c>
      <c r="C1" s="29" t="s">
        <v>4</v>
      </c>
      <c r="D1" s="29" t="s">
        <v>0</v>
      </c>
      <c r="E1" s="29" t="s">
        <v>1</v>
      </c>
      <c r="F1" s="29" t="s">
        <v>5</v>
      </c>
      <c r="G1" s="14" t="s">
        <v>7</v>
      </c>
      <c r="H1" s="14" t="s">
        <v>24</v>
      </c>
      <c r="I1" s="14" t="s">
        <v>6</v>
      </c>
      <c r="J1" s="14" t="s">
        <v>8</v>
      </c>
      <c r="K1" s="14" t="s">
        <v>15</v>
      </c>
      <c r="L1" s="14" t="s">
        <v>16</v>
      </c>
      <c r="M1" s="14" t="s">
        <v>25</v>
      </c>
      <c r="N1" s="30" t="s">
        <v>20</v>
      </c>
      <c r="O1" s="30" t="s">
        <v>21</v>
      </c>
      <c r="P1" s="30" t="s">
        <v>22</v>
      </c>
      <c r="Q1" s="30" t="s">
        <v>23</v>
      </c>
    </row>
    <row r="2" spans="1:17" s="36" customFormat="1" x14ac:dyDescent="0.3">
      <c r="A2" s="35" t="s">
        <v>160</v>
      </c>
      <c r="B2" s="34">
        <v>43021</v>
      </c>
      <c r="C2" s="34">
        <v>43031</v>
      </c>
      <c r="D2" s="35" t="s">
        <v>14</v>
      </c>
      <c r="E2" s="35" t="s">
        <v>32</v>
      </c>
      <c r="F2" s="35" t="s">
        <v>9</v>
      </c>
      <c r="G2" s="35">
        <v>95</v>
      </c>
      <c r="H2" s="41">
        <f>AVERAGE(G2:G6)</f>
        <v>93</v>
      </c>
      <c r="I2" s="42">
        <f>STDEV(G2:G6)</f>
        <v>5.7008771254956896</v>
      </c>
      <c r="J2" s="41">
        <v>100</v>
      </c>
      <c r="K2" s="41" t="s">
        <v>17</v>
      </c>
      <c r="L2" s="41" t="s">
        <v>17</v>
      </c>
      <c r="M2" s="41" t="s">
        <v>17</v>
      </c>
      <c r="N2" s="41" t="s">
        <v>17</v>
      </c>
      <c r="O2" s="41" t="s">
        <v>17</v>
      </c>
      <c r="P2" s="41">
        <v>12.13</v>
      </c>
      <c r="Q2" s="41">
        <v>0.02</v>
      </c>
    </row>
    <row r="3" spans="1:17" s="36" customFormat="1" x14ac:dyDescent="0.3">
      <c r="A3" s="35" t="s">
        <v>160</v>
      </c>
      <c r="B3" s="34">
        <v>43021</v>
      </c>
      <c r="C3" s="34">
        <v>43031</v>
      </c>
      <c r="D3" s="35" t="s">
        <v>14</v>
      </c>
      <c r="E3" s="35" t="s">
        <v>32</v>
      </c>
      <c r="F3" s="35" t="s">
        <v>10</v>
      </c>
      <c r="G3" s="35">
        <v>85</v>
      </c>
      <c r="H3" s="41"/>
      <c r="I3" s="42"/>
      <c r="J3" s="41"/>
      <c r="K3" s="41"/>
      <c r="L3" s="41"/>
      <c r="M3" s="41"/>
      <c r="N3" s="41"/>
      <c r="O3" s="41"/>
      <c r="P3" s="41"/>
      <c r="Q3" s="41"/>
    </row>
    <row r="4" spans="1:17" s="36" customFormat="1" x14ac:dyDescent="0.3">
      <c r="A4" s="35" t="s">
        <v>160</v>
      </c>
      <c r="B4" s="34">
        <v>43021</v>
      </c>
      <c r="C4" s="34">
        <v>43031</v>
      </c>
      <c r="D4" s="35" t="s">
        <v>14</v>
      </c>
      <c r="E4" s="35" t="s">
        <v>32</v>
      </c>
      <c r="F4" s="35" t="s">
        <v>11</v>
      </c>
      <c r="G4" s="35">
        <v>100</v>
      </c>
      <c r="H4" s="41"/>
      <c r="I4" s="42"/>
      <c r="J4" s="41"/>
      <c r="K4" s="41"/>
      <c r="L4" s="41"/>
      <c r="M4" s="41"/>
      <c r="N4" s="41"/>
      <c r="O4" s="41"/>
      <c r="P4" s="41"/>
      <c r="Q4" s="41"/>
    </row>
    <row r="5" spans="1:17" s="36" customFormat="1" x14ac:dyDescent="0.3">
      <c r="A5" s="35" t="s">
        <v>160</v>
      </c>
      <c r="B5" s="34">
        <v>43021</v>
      </c>
      <c r="C5" s="34">
        <v>43031</v>
      </c>
      <c r="D5" s="35" t="s">
        <v>14</v>
      </c>
      <c r="E5" s="35" t="s">
        <v>32</v>
      </c>
      <c r="F5" s="35" t="s">
        <v>12</v>
      </c>
      <c r="G5" s="35">
        <v>95</v>
      </c>
      <c r="H5" s="41"/>
      <c r="I5" s="42"/>
      <c r="J5" s="41"/>
      <c r="K5" s="41"/>
      <c r="L5" s="41"/>
      <c r="M5" s="41"/>
      <c r="N5" s="41"/>
      <c r="O5" s="41"/>
      <c r="P5" s="41"/>
      <c r="Q5" s="41"/>
    </row>
    <row r="6" spans="1:17" s="36" customFormat="1" x14ac:dyDescent="0.3">
      <c r="A6" s="35" t="s">
        <v>160</v>
      </c>
      <c r="B6" s="34">
        <v>43021</v>
      </c>
      <c r="C6" s="34">
        <v>43031</v>
      </c>
      <c r="D6" s="35" t="s">
        <v>14</v>
      </c>
      <c r="E6" s="35" t="s">
        <v>32</v>
      </c>
      <c r="F6" s="35" t="s">
        <v>13</v>
      </c>
      <c r="G6" s="35">
        <v>90</v>
      </c>
      <c r="H6" s="41"/>
      <c r="I6" s="42"/>
      <c r="J6" s="41"/>
      <c r="K6" s="41"/>
      <c r="L6" s="41"/>
      <c r="M6" s="41"/>
      <c r="N6" s="41"/>
      <c r="O6" s="41"/>
      <c r="P6" s="41"/>
      <c r="Q6" s="41"/>
    </row>
    <row r="7" spans="1:17" x14ac:dyDescent="0.3">
      <c r="A7" s="25" t="s">
        <v>160</v>
      </c>
      <c r="B7" s="4">
        <v>43021</v>
      </c>
      <c r="C7" s="4">
        <v>43031</v>
      </c>
      <c r="D7" s="13" t="s">
        <v>147</v>
      </c>
      <c r="E7" s="13" t="s">
        <v>143</v>
      </c>
      <c r="F7" s="13" t="s">
        <v>9</v>
      </c>
      <c r="G7" s="13">
        <v>100</v>
      </c>
      <c r="H7" s="40">
        <f t="shared" ref="H7" si="0">AVERAGE(G7:G11)</f>
        <v>96</v>
      </c>
      <c r="I7" s="43">
        <f t="shared" ref="I7" si="1">STDEV(G7:G11)</f>
        <v>6.5192024052026492</v>
      </c>
      <c r="J7" s="44">
        <f>SUM(100*H7/93)</f>
        <v>103.2258064516129</v>
      </c>
      <c r="K7" s="46">
        <v>0.05</v>
      </c>
      <c r="L7" s="40" t="s">
        <v>19</v>
      </c>
      <c r="M7" s="40" t="s">
        <v>19</v>
      </c>
      <c r="N7" s="48">
        <v>2</v>
      </c>
      <c r="O7" s="48">
        <v>0</v>
      </c>
      <c r="P7" s="48">
        <v>3.91</v>
      </c>
      <c r="Q7" s="48">
        <v>0.01</v>
      </c>
    </row>
    <row r="8" spans="1:17" x14ac:dyDescent="0.3">
      <c r="A8" s="25" t="s">
        <v>160</v>
      </c>
      <c r="B8" s="4">
        <v>43021</v>
      </c>
      <c r="C8" s="4">
        <v>43031</v>
      </c>
      <c r="D8" s="19" t="s">
        <v>147</v>
      </c>
      <c r="E8" s="19" t="s">
        <v>143</v>
      </c>
      <c r="F8" s="13" t="s">
        <v>10</v>
      </c>
      <c r="G8" s="13">
        <v>100</v>
      </c>
      <c r="H8" s="40"/>
      <c r="I8" s="43"/>
      <c r="J8" s="44"/>
      <c r="K8" s="46"/>
      <c r="L8" s="40"/>
      <c r="M8" s="40"/>
      <c r="N8" s="48"/>
      <c r="O8" s="48"/>
      <c r="P8" s="48"/>
      <c r="Q8" s="48"/>
    </row>
    <row r="9" spans="1:17" x14ac:dyDescent="0.3">
      <c r="A9" s="25" t="s">
        <v>160</v>
      </c>
      <c r="B9" s="4">
        <v>43021</v>
      </c>
      <c r="C9" s="4">
        <v>43031</v>
      </c>
      <c r="D9" s="19" t="s">
        <v>147</v>
      </c>
      <c r="E9" s="19" t="s">
        <v>143</v>
      </c>
      <c r="F9" s="13" t="s">
        <v>11</v>
      </c>
      <c r="G9" s="13">
        <v>85</v>
      </c>
      <c r="H9" s="40"/>
      <c r="I9" s="43"/>
      <c r="J9" s="44"/>
      <c r="K9" s="46"/>
      <c r="L9" s="40"/>
      <c r="M9" s="40"/>
      <c r="N9" s="48"/>
      <c r="O9" s="48"/>
      <c r="P9" s="48"/>
      <c r="Q9" s="48"/>
    </row>
    <row r="10" spans="1:17" x14ac:dyDescent="0.3">
      <c r="A10" s="25" t="s">
        <v>160</v>
      </c>
      <c r="B10" s="4">
        <v>43021</v>
      </c>
      <c r="C10" s="4">
        <v>43031</v>
      </c>
      <c r="D10" s="19" t="s">
        <v>147</v>
      </c>
      <c r="E10" s="19" t="s">
        <v>143</v>
      </c>
      <c r="F10" s="13" t="s">
        <v>12</v>
      </c>
      <c r="G10" s="13">
        <v>100</v>
      </c>
      <c r="H10" s="40"/>
      <c r="I10" s="43"/>
      <c r="J10" s="44"/>
      <c r="K10" s="46"/>
      <c r="L10" s="40"/>
      <c r="M10" s="40"/>
      <c r="N10" s="48"/>
      <c r="O10" s="48"/>
      <c r="P10" s="48"/>
      <c r="Q10" s="48"/>
    </row>
    <row r="11" spans="1:17" x14ac:dyDescent="0.3">
      <c r="A11" s="25" t="s">
        <v>160</v>
      </c>
      <c r="B11" s="4">
        <v>43021</v>
      </c>
      <c r="C11" s="4">
        <v>43031</v>
      </c>
      <c r="D11" s="19" t="s">
        <v>147</v>
      </c>
      <c r="E11" s="19" t="s">
        <v>143</v>
      </c>
      <c r="F11" s="13" t="s">
        <v>13</v>
      </c>
      <c r="G11" s="13">
        <v>95</v>
      </c>
      <c r="H11" s="40"/>
      <c r="I11" s="43"/>
      <c r="J11" s="44"/>
      <c r="K11" s="46"/>
      <c r="L11" s="40"/>
      <c r="M11" s="40"/>
      <c r="N11" s="48"/>
      <c r="O11" s="48"/>
      <c r="P11" s="48"/>
      <c r="Q11" s="48"/>
    </row>
    <row r="12" spans="1:17" x14ac:dyDescent="0.3">
      <c r="A12" s="25" t="s">
        <v>160</v>
      </c>
      <c r="B12" s="4">
        <v>43021</v>
      </c>
      <c r="C12" s="4">
        <v>43031</v>
      </c>
      <c r="D12" s="13" t="s">
        <v>148</v>
      </c>
      <c r="E12" s="19" t="s">
        <v>144</v>
      </c>
      <c r="F12" s="13" t="s">
        <v>9</v>
      </c>
      <c r="G12" s="13">
        <v>80</v>
      </c>
      <c r="H12" s="40">
        <f t="shared" ref="H12" si="2">AVERAGE(G12:G16)</f>
        <v>88</v>
      </c>
      <c r="I12" s="43">
        <f t="shared" ref="I12" si="3">STDEV(G12:G16)</f>
        <v>8.3666002653407556</v>
      </c>
      <c r="J12" s="44">
        <f>SUM(100*H12/93)</f>
        <v>94.623655913978496</v>
      </c>
      <c r="K12" s="46">
        <v>0.05</v>
      </c>
      <c r="L12" s="40" t="s">
        <v>19</v>
      </c>
      <c r="M12" s="40" t="s">
        <v>19</v>
      </c>
      <c r="N12" s="48">
        <v>2.93</v>
      </c>
      <c r="O12" s="48">
        <v>0</v>
      </c>
      <c r="P12" s="48">
        <v>2.86</v>
      </c>
      <c r="Q12" s="48">
        <v>0.03</v>
      </c>
    </row>
    <row r="13" spans="1:17" x14ac:dyDescent="0.3">
      <c r="A13" s="25" t="s">
        <v>160</v>
      </c>
      <c r="B13" s="4">
        <v>43021</v>
      </c>
      <c r="C13" s="4">
        <v>43031</v>
      </c>
      <c r="D13" s="19" t="s">
        <v>148</v>
      </c>
      <c r="E13" s="19" t="s">
        <v>144</v>
      </c>
      <c r="F13" s="13" t="s">
        <v>10</v>
      </c>
      <c r="G13" s="13">
        <v>80</v>
      </c>
      <c r="H13" s="40"/>
      <c r="I13" s="43"/>
      <c r="J13" s="44"/>
      <c r="K13" s="46"/>
      <c r="L13" s="40"/>
      <c r="M13" s="40"/>
      <c r="N13" s="48"/>
      <c r="O13" s="48"/>
      <c r="P13" s="48"/>
      <c r="Q13" s="48"/>
    </row>
    <row r="14" spans="1:17" x14ac:dyDescent="0.3">
      <c r="A14" s="25" t="s">
        <v>160</v>
      </c>
      <c r="B14" s="4">
        <v>43021</v>
      </c>
      <c r="C14" s="4">
        <v>43031</v>
      </c>
      <c r="D14" s="19" t="s">
        <v>148</v>
      </c>
      <c r="E14" s="19" t="s">
        <v>144</v>
      </c>
      <c r="F14" s="13" t="s">
        <v>11</v>
      </c>
      <c r="G14" s="13">
        <v>90</v>
      </c>
      <c r="H14" s="40"/>
      <c r="I14" s="43"/>
      <c r="J14" s="44"/>
      <c r="K14" s="46"/>
      <c r="L14" s="40"/>
      <c r="M14" s="40"/>
      <c r="N14" s="48"/>
      <c r="O14" s="48"/>
      <c r="P14" s="48"/>
      <c r="Q14" s="48"/>
    </row>
    <row r="15" spans="1:17" x14ac:dyDescent="0.3">
      <c r="A15" s="25" t="s">
        <v>160</v>
      </c>
      <c r="B15" s="4">
        <v>43021</v>
      </c>
      <c r="C15" s="4">
        <v>43031</v>
      </c>
      <c r="D15" s="19" t="s">
        <v>148</v>
      </c>
      <c r="E15" s="19" t="s">
        <v>144</v>
      </c>
      <c r="F15" s="13" t="s">
        <v>12</v>
      </c>
      <c r="G15" s="13">
        <v>100</v>
      </c>
      <c r="H15" s="40"/>
      <c r="I15" s="43"/>
      <c r="J15" s="44"/>
      <c r="K15" s="46"/>
      <c r="L15" s="40"/>
      <c r="M15" s="40"/>
      <c r="N15" s="48"/>
      <c r="O15" s="48"/>
      <c r="P15" s="48"/>
      <c r="Q15" s="48"/>
    </row>
    <row r="16" spans="1:17" x14ac:dyDescent="0.3">
      <c r="A16" s="25" t="s">
        <v>160</v>
      </c>
      <c r="B16" s="4">
        <v>43021</v>
      </c>
      <c r="C16" s="4">
        <v>43031</v>
      </c>
      <c r="D16" s="19" t="s">
        <v>148</v>
      </c>
      <c r="E16" s="19" t="s">
        <v>144</v>
      </c>
      <c r="F16" s="13" t="s">
        <v>13</v>
      </c>
      <c r="G16" s="13">
        <v>90</v>
      </c>
      <c r="H16" s="40"/>
      <c r="I16" s="43"/>
      <c r="J16" s="44"/>
      <c r="K16" s="46"/>
      <c r="L16" s="40"/>
      <c r="M16" s="40"/>
      <c r="N16" s="48"/>
      <c r="O16" s="48"/>
      <c r="P16" s="48"/>
      <c r="Q16" s="48"/>
    </row>
    <row r="17" spans="1:17" ht="15" customHeight="1" x14ac:dyDescent="0.3">
      <c r="A17" s="25" t="s">
        <v>160</v>
      </c>
      <c r="B17" s="4">
        <v>43021</v>
      </c>
      <c r="C17" s="4">
        <v>43031</v>
      </c>
      <c r="D17" s="19" t="s">
        <v>149</v>
      </c>
      <c r="E17" s="19" t="s">
        <v>145</v>
      </c>
      <c r="F17" s="19" t="s">
        <v>9</v>
      </c>
      <c r="G17" s="19">
        <v>100</v>
      </c>
      <c r="H17" s="40">
        <f t="shared" ref="H17" si="4">AVERAGE(G17:G21)</f>
        <v>92</v>
      </c>
      <c r="I17" s="43">
        <f t="shared" ref="I17" si="5">STDEV(G17:G21)</f>
        <v>7.5828754440515507</v>
      </c>
      <c r="J17" s="44">
        <f>SUM(100*H17/93)</f>
        <v>98.924731182795696</v>
      </c>
      <c r="K17" s="46">
        <v>0.05</v>
      </c>
      <c r="L17" s="40" t="s">
        <v>19</v>
      </c>
      <c r="M17" s="40" t="s">
        <v>19</v>
      </c>
      <c r="N17" s="48">
        <v>4.37</v>
      </c>
      <c r="O17" s="48">
        <v>0.1</v>
      </c>
      <c r="P17" s="47" t="s">
        <v>26</v>
      </c>
      <c r="Q17" s="47" t="s">
        <v>26</v>
      </c>
    </row>
    <row r="18" spans="1:17" x14ac:dyDescent="0.3">
      <c r="A18" s="25" t="s">
        <v>160</v>
      </c>
      <c r="B18" s="4">
        <v>43021</v>
      </c>
      <c r="C18" s="4">
        <v>43031</v>
      </c>
      <c r="D18" s="19" t="s">
        <v>149</v>
      </c>
      <c r="E18" s="19" t="s">
        <v>145</v>
      </c>
      <c r="F18" s="19" t="s">
        <v>10</v>
      </c>
      <c r="G18" s="19">
        <v>85</v>
      </c>
      <c r="H18" s="40"/>
      <c r="I18" s="43"/>
      <c r="J18" s="44"/>
      <c r="K18" s="46"/>
      <c r="L18" s="40"/>
      <c r="M18" s="40"/>
      <c r="N18" s="48"/>
      <c r="O18" s="48"/>
      <c r="P18" s="47"/>
      <c r="Q18" s="47"/>
    </row>
    <row r="19" spans="1:17" x14ac:dyDescent="0.3">
      <c r="A19" s="25" t="s">
        <v>160</v>
      </c>
      <c r="B19" s="4">
        <v>43021</v>
      </c>
      <c r="C19" s="4">
        <v>43031</v>
      </c>
      <c r="D19" s="19" t="s">
        <v>149</v>
      </c>
      <c r="E19" s="19" t="s">
        <v>145</v>
      </c>
      <c r="F19" s="19" t="s">
        <v>11</v>
      </c>
      <c r="G19" s="19">
        <v>90</v>
      </c>
      <c r="H19" s="40"/>
      <c r="I19" s="43"/>
      <c r="J19" s="44"/>
      <c r="K19" s="46"/>
      <c r="L19" s="40"/>
      <c r="M19" s="40"/>
      <c r="N19" s="48"/>
      <c r="O19" s="48"/>
      <c r="P19" s="47"/>
      <c r="Q19" s="47"/>
    </row>
    <row r="20" spans="1:17" x14ac:dyDescent="0.3">
      <c r="A20" s="25" t="s">
        <v>160</v>
      </c>
      <c r="B20" s="4">
        <v>43021</v>
      </c>
      <c r="C20" s="4">
        <v>43031</v>
      </c>
      <c r="D20" s="19" t="s">
        <v>149</v>
      </c>
      <c r="E20" s="19" t="s">
        <v>145</v>
      </c>
      <c r="F20" s="19" t="s">
        <v>12</v>
      </c>
      <c r="G20" s="19">
        <v>100</v>
      </c>
      <c r="H20" s="40"/>
      <c r="I20" s="43"/>
      <c r="J20" s="44"/>
      <c r="K20" s="46"/>
      <c r="L20" s="40"/>
      <c r="M20" s="40"/>
      <c r="N20" s="48"/>
      <c r="O20" s="48"/>
      <c r="P20" s="47"/>
      <c r="Q20" s="47"/>
    </row>
    <row r="21" spans="1:17" x14ac:dyDescent="0.3">
      <c r="A21" s="25" t="s">
        <v>160</v>
      </c>
      <c r="B21" s="4">
        <v>43021</v>
      </c>
      <c r="C21" s="4">
        <v>43031</v>
      </c>
      <c r="D21" s="19" t="s">
        <v>149</v>
      </c>
      <c r="E21" s="19" t="s">
        <v>145</v>
      </c>
      <c r="F21" s="19" t="s">
        <v>13</v>
      </c>
      <c r="G21" s="19">
        <v>85</v>
      </c>
      <c r="H21" s="40"/>
      <c r="I21" s="43"/>
      <c r="J21" s="44"/>
      <c r="K21" s="46"/>
      <c r="L21" s="40"/>
      <c r="M21" s="40"/>
      <c r="N21" s="48"/>
      <c r="O21" s="48"/>
      <c r="P21" s="47"/>
      <c r="Q21" s="47"/>
    </row>
    <row r="22" spans="1:17" ht="15" customHeight="1" x14ac:dyDescent="0.3">
      <c r="A22" s="25" t="s">
        <v>160</v>
      </c>
      <c r="B22" s="4">
        <v>43021</v>
      </c>
      <c r="C22" s="4">
        <v>43031</v>
      </c>
      <c r="D22" s="19" t="s">
        <v>150</v>
      </c>
      <c r="E22" s="19" t="s">
        <v>146</v>
      </c>
      <c r="F22" s="19" t="s">
        <v>9</v>
      </c>
      <c r="G22" s="19">
        <v>85</v>
      </c>
      <c r="H22" s="40">
        <f t="shared" ref="H22" si="6">AVERAGE(G22:G26)</f>
        <v>83</v>
      </c>
      <c r="I22" s="43">
        <f t="shared" ref="I22" si="7">STDEV(G22:G26)</f>
        <v>10.954451150103322</v>
      </c>
      <c r="J22" s="44">
        <f>SUM(100*H22/93)</f>
        <v>89.247311827956992</v>
      </c>
      <c r="K22" s="46">
        <v>0.05</v>
      </c>
      <c r="L22" s="40" t="s">
        <v>19</v>
      </c>
      <c r="M22" s="40" t="s">
        <v>19</v>
      </c>
      <c r="N22" s="48">
        <v>0.96</v>
      </c>
      <c r="O22" s="48">
        <v>0</v>
      </c>
      <c r="P22" s="48">
        <v>0.89</v>
      </c>
      <c r="Q22" s="48">
        <v>0.01</v>
      </c>
    </row>
    <row r="23" spans="1:17" x14ac:dyDescent="0.3">
      <c r="A23" s="25" t="s">
        <v>160</v>
      </c>
      <c r="B23" s="4">
        <v>43021</v>
      </c>
      <c r="C23" s="4">
        <v>43031</v>
      </c>
      <c r="D23" s="19" t="s">
        <v>150</v>
      </c>
      <c r="E23" s="19" t="s">
        <v>146</v>
      </c>
      <c r="F23" s="19" t="s">
        <v>10</v>
      </c>
      <c r="G23" s="19">
        <v>100</v>
      </c>
      <c r="H23" s="40"/>
      <c r="I23" s="43"/>
      <c r="J23" s="44"/>
      <c r="K23" s="46"/>
      <c r="L23" s="40"/>
      <c r="M23" s="40"/>
      <c r="N23" s="48"/>
      <c r="O23" s="48"/>
      <c r="P23" s="48"/>
      <c r="Q23" s="48"/>
    </row>
    <row r="24" spans="1:17" x14ac:dyDescent="0.3">
      <c r="A24" s="25" t="s">
        <v>160</v>
      </c>
      <c r="B24" s="4">
        <v>43021</v>
      </c>
      <c r="C24" s="4">
        <v>43031</v>
      </c>
      <c r="D24" s="19" t="s">
        <v>150</v>
      </c>
      <c r="E24" s="19" t="s">
        <v>146</v>
      </c>
      <c r="F24" s="19" t="s">
        <v>11</v>
      </c>
      <c r="G24" s="19">
        <v>80</v>
      </c>
      <c r="H24" s="40"/>
      <c r="I24" s="43"/>
      <c r="J24" s="44"/>
      <c r="K24" s="46"/>
      <c r="L24" s="40"/>
      <c r="M24" s="40"/>
      <c r="N24" s="48"/>
      <c r="O24" s="48"/>
      <c r="P24" s="48"/>
      <c r="Q24" s="48"/>
    </row>
    <row r="25" spans="1:17" x14ac:dyDescent="0.3">
      <c r="A25" s="25" t="s">
        <v>160</v>
      </c>
      <c r="B25" s="4">
        <v>43021</v>
      </c>
      <c r="C25" s="4">
        <v>43031</v>
      </c>
      <c r="D25" s="19" t="s">
        <v>150</v>
      </c>
      <c r="E25" s="19" t="s">
        <v>146</v>
      </c>
      <c r="F25" s="19" t="s">
        <v>12</v>
      </c>
      <c r="G25" s="19">
        <v>80</v>
      </c>
      <c r="H25" s="40"/>
      <c r="I25" s="43"/>
      <c r="J25" s="44"/>
      <c r="K25" s="46"/>
      <c r="L25" s="40"/>
      <c r="M25" s="40"/>
      <c r="N25" s="48"/>
      <c r="O25" s="48"/>
      <c r="P25" s="48"/>
      <c r="Q25" s="48"/>
    </row>
    <row r="26" spans="1:17" x14ac:dyDescent="0.3">
      <c r="A26" s="25" t="s">
        <v>160</v>
      </c>
      <c r="B26" s="4">
        <v>43021</v>
      </c>
      <c r="C26" s="4">
        <v>43031</v>
      </c>
      <c r="D26" s="19" t="s">
        <v>150</v>
      </c>
      <c r="E26" s="19" t="s">
        <v>146</v>
      </c>
      <c r="F26" s="19" t="s">
        <v>13</v>
      </c>
      <c r="G26" s="19">
        <v>70</v>
      </c>
      <c r="H26" s="40"/>
      <c r="I26" s="43"/>
      <c r="J26" s="44"/>
      <c r="K26" s="46"/>
      <c r="L26" s="40"/>
      <c r="M26" s="40"/>
      <c r="N26" s="48"/>
      <c r="O26" s="48"/>
      <c r="P26" s="48"/>
      <c r="Q26" s="48"/>
    </row>
    <row r="27" spans="1:17" ht="15" customHeight="1" x14ac:dyDescent="0.3"/>
    <row r="42" ht="15" customHeight="1" x14ac:dyDescent="0.3"/>
    <row r="47" ht="15" customHeight="1" x14ac:dyDescent="0.3"/>
  </sheetData>
  <mergeCells count="50">
    <mergeCell ref="H2:H6"/>
    <mergeCell ref="I2:I6"/>
    <mergeCell ref="J2:J6"/>
    <mergeCell ref="K2:K6"/>
    <mergeCell ref="L2:L6"/>
    <mergeCell ref="H7:H11"/>
    <mergeCell ref="I7:I11"/>
    <mergeCell ref="J7:J11"/>
    <mergeCell ref="K7:K11"/>
    <mergeCell ref="L7:L11"/>
    <mergeCell ref="M12:M16"/>
    <mergeCell ref="N2:N6"/>
    <mergeCell ref="O2:O6"/>
    <mergeCell ref="P2:P6"/>
    <mergeCell ref="Q2:Q6"/>
    <mergeCell ref="M7:M11"/>
    <mergeCell ref="M2:M6"/>
    <mergeCell ref="N12:N16"/>
    <mergeCell ref="O12:O16"/>
    <mergeCell ref="P12:P16"/>
    <mergeCell ref="Q12:Q16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H17:H21"/>
    <mergeCell ref="I17:I21"/>
    <mergeCell ref="J17:J21"/>
    <mergeCell ref="K17:K21"/>
    <mergeCell ref="L17:L21"/>
    <mergeCell ref="M17:M21"/>
    <mergeCell ref="N17:N21"/>
    <mergeCell ref="O17:O21"/>
    <mergeCell ref="P17:P21"/>
    <mergeCell ref="Q17:Q21"/>
    <mergeCell ref="H22:H26"/>
    <mergeCell ref="I22:I26"/>
    <mergeCell ref="J22:J26"/>
    <mergeCell ref="K22:K26"/>
    <mergeCell ref="L22:L26"/>
    <mergeCell ref="M22:M26"/>
    <mergeCell ref="N22:N26"/>
    <mergeCell ref="O22:O26"/>
    <mergeCell ref="P22:P26"/>
    <mergeCell ref="Q22:Q26"/>
  </mergeCells>
  <pageMargins left="0.7" right="0.7" top="0.75" bottom="0.75" header="0.3" footer="0.3"/>
  <pageSetup scale="62" orientation="landscape" r:id="rId1"/>
  <headerFooter>
    <oddHeader>&amp;L&amp;"-,Bold"EA Engineering, Science, and Technology, Inc., PBC&amp;R&amp;"-,Bold"VADEQ Toxicity Testing Results 2017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view="pageLayout" zoomScale="85" zoomScaleNormal="100" zoomScalePageLayoutView="85" workbookViewId="0">
      <selection activeCell="G23" sqref="G23"/>
    </sheetView>
  </sheetViews>
  <sheetFormatPr defaultRowHeight="14.4" x14ac:dyDescent="0.3"/>
  <cols>
    <col min="1" max="1" width="11.44140625" bestFit="1" customWidth="1"/>
    <col min="2" max="3" width="10.5546875" bestFit="1" customWidth="1"/>
    <col min="4" max="4" width="10.6640625" bestFit="1" customWidth="1"/>
    <col min="5" max="5" width="10" bestFit="1" customWidth="1"/>
    <col min="6" max="6" width="8.6640625" bestFit="1" customWidth="1"/>
    <col min="7" max="7" width="14.33203125" bestFit="1" customWidth="1"/>
    <col min="8" max="8" width="10.109375" bestFit="1" customWidth="1"/>
    <col min="9" max="10" width="9" bestFit="1" customWidth="1"/>
    <col min="11" max="11" width="10" bestFit="1" customWidth="1"/>
    <col min="12" max="12" width="14.33203125" bestFit="1" customWidth="1"/>
    <col min="13" max="13" width="11.33203125" customWidth="1"/>
    <col min="14" max="14" width="15" bestFit="1" customWidth="1"/>
    <col min="15" max="15" width="15.109375" bestFit="1" customWidth="1"/>
    <col min="16" max="17" width="37.5546875" bestFit="1" customWidth="1"/>
  </cols>
  <sheetData>
    <row r="1" spans="1:17" s="1" customFormat="1" ht="46.5" customHeight="1" x14ac:dyDescent="0.3">
      <c r="A1" s="29" t="s">
        <v>2</v>
      </c>
      <c r="B1" s="29" t="s">
        <v>3</v>
      </c>
      <c r="C1" s="29" t="s">
        <v>4</v>
      </c>
      <c r="D1" s="29" t="s">
        <v>0</v>
      </c>
      <c r="E1" s="29" t="s">
        <v>1</v>
      </c>
      <c r="F1" s="29" t="s">
        <v>5</v>
      </c>
      <c r="G1" s="27" t="s">
        <v>7</v>
      </c>
      <c r="H1" s="27" t="s">
        <v>24</v>
      </c>
      <c r="I1" s="27" t="s">
        <v>6</v>
      </c>
      <c r="J1" s="27" t="s">
        <v>8</v>
      </c>
      <c r="K1" s="27" t="s">
        <v>15</v>
      </c>
      <c r="L1" s="27" t="s">
        <v>16</v>
      </c>
      <c r="M1" s="27" t="s">
        <v>25</v>
      </c>
      <c r="N1" s="30" t="s">
        <v>20</v>
      </c>
      <c r="O1" s="30" t="s">
        <v>21</v>
      </c>
      <c r="P1" s="30" t="s">
        <v>22</v>
      </c>
      <c r="Q1" s="30" t="s">
        <v>23</v>
      </c>
    </row>
    <row r="2" spans="1:17" s="36" customFormat="1" x14ac:dyDescent="0.3">
      <c r="A2" s="35" t="s">
        <v>161</v>
      </c>
      <c r="B2" s="34">
        <v>42656</v>
      </c>
      <c r="C2" s="34">
        <v>43031</v>
      </c>
      <c r="D2" s="35" t="s">
        <v>14</v>
      </c>
      <c r="E2" s="35" t="s">
        <v>32</v>
      </c>
      <c r="F2" s="35" t="s">
        <v>9</v>
      </c>
      <c r="G2" s="35">
        <v>95</v>
      </c>
      <c r="H2" s="41">
        <f>AVERAGE(G2:G6)</f>
        <v>92</v>
      </c>
      <c r="I2" s="42">
        <f>STDEV(G2:G6)</f>
        <v>12.549900398011133</v>
      </c>
      <c r="J2" s="41">
        <v>100</v>
      </c>
      <c r="K2" s="41" t="s">
        <v>17</v>
      </c>
      <c r="L2" s="41" t="s">
        <v>17</v>
      </c>
      <c r="M2" s="41" t="s">
        <v>17</v>
      </c>
      <c r="N2" s="41" t="s">
        <v>17</v>
      </c>
      <c r="O2" s="41" t="s">
        <v>17</v>
      </c>
      <c r="P2" s="41">
        <v>10.4</v>
      </c>
      <c r="Q2" s="41">
        <v>0.09</v>
      </c>
    </row>
    <row r="3" spans="1:17" s="36" customFormat="1" x14ac:dyDescent="0.3">
      <c r="A3" s="35" t="s">
        <v>161</v>
      </c>
      <c r="B3" s="34">
        <v>43021</v>
      </c>
      <c r="C3" s="34">
        <v>43031</v>
      </c>
      <c r="D3" s="35" t="s">
        <v>14</v>
      </c>
      <c r="E3" s="35" t="s">
        <v>32</v>
      </c>
      <c r="F3" s="35" t="s">
        <v>10</v>
      </c>
      <c r="G3" s="35">
        <v>70</v>
      </c>
      <c r="H3" s="41"/>
      <c r="I3" s="42"/>
      <c r="J3" s="41"/>
      <c r="K3" s="41"/>
      <c r="L3" s="41"/>
      <c r="M3" s="41"/>
      <c r="N3" s="41"/>
      <c r="O3" s="41"/>
      <c r="P3" s="41"/>
      <c r="Q3" s="41"/>
    </row>
    <row r="4" spans="1:17" s="36" customFormat="1" x14ac:dyDescent="0.3">
      <c r="A4" s="35" t="s">
        <v>161</v>
      </c>
      <c r="B4" s="34">
        <v>43021</v>
      </c>
      <c r="C4" s="34">
        <v>43031</v>
      </c>
      <c r="D4" s="35" t="s">
        <v>14</v>
      </c>
      <c r="E4" s="35" t="s">
        <v>32</v>
      </c>
      <c r="F4" s="35" t="s">
        <v>11</v>
      </c>
      <c r="G4" s="35">
        <v>100</v>
      </c>
      <c r="H4" s="41"/>
      <c r="I4" s="42"/>
      <c r="J4" s="41"/>
      <c r="K4" s="41"/>
      <c r="L4" s="41"/>
      <c r="M4" s="41"/>
      <c r="N4" s="41"/>
      <c r="O4" s="41"/>
      <c r="P4" s="41"/>
      <c r="Q4" s="41"/>
    </row>
    <row r="5" spans="1:17" s="36" customFormat="1" x14ac:dyDescent="0.3">
      <c r="A5" s="35" t="s">
        <v>161</v>
      </c>
      <c r="B5" s="34">
        <v>43021</v>
      </c>
      <c r="C5" s="34">
        <v>43031</v>
      </c>
      <c r="D5" s="35" t="s">
        <v>14</v>
      </c>
      <c r="E5" s="35" t="s">
        <v>32</v>
      </c>
      <c r="F5" s="35" t="s">
        <v>12</v>
      </c>
      <c r="G5" s="35">
        <v>95</v>
      </c>
      <c r="H5" s="41"/>
      <c r="I5" s="42"/>
      <c r="J5" s="41"/>
      <c r="K5" s="41"/>
      <c r="L5" s="41"/>
      <c r="M5" s="41"/>
      <c r="N5" s="41"/>
      <c r="O5" s="41"/>
      <c r="P5" s="41"/>
      <c r="Q5" s="41"/>
    </row>
    <row r="6" spans="1:17" s="36" customFormat="1" x14ac:dyDescent="0.3">
      <c r="A6" s="35" t="s">
        <v>161</v>
      </c>
      <c r="B6" s="34">
        <v>43021</v>
      </c>
      <c r="C6" s="34">
        <v>43031</v>
      </c>
      <c r="D6" s="35" t="s">
        <v>14</v>
      </c>
      <c r="E6" s="35" t="s">
        <v>32</v>
      </c>
      <c r="F6" s="35" t="s">
        <v>13</v>
      </c>
      <c r="G6" s="35">
        <v>100</v>
      </c>
      <c r="H6" s="41"/>
      <c r="I6" s="42"/>
      <c r="J6" s="41"/>
      <c r="K6" s="41"/>
      <c r="L6" s="41"/>
      <c r="M6" s="41"/>
      <c r="N6" s="41"/>
      <c r="O6" s="41"/>
      <c r="P6" s="41"/>
      <c r="Q6" s="41"/>
    </row>
    <row r="7" spans="1:17" x14ac:dyDescent="0.3">
      <c r="A7" s="26" t="s">
        <v>161</v>
      </c>
      <c r="B7" s="4">
        <v>43021</v>
      </c>
      <c r="C7" s="4">
        <v>43031</v>
      </c>
      <c r="D7" s="26" t="s">
        <v>164</v>
      </c>
      <c r="E7" s="26" t="s">
        <v>162</v>
      </c>
      <c r="F7" s="26" t="s">
        <v>9</v>
      </c>
      <c r="G7" s="26">
        <v>100</v>
      </c>
      <c r="H7" s="40">
        <f t="shared" ref="H7" si="0">AVERAGE(G7:G11)</f>
        <v>100</v>
      </c>
      <c r="I7" s="43">
        <f t="shared" ref="I7" si="1">STDEV(G7:G11)</f>
        <v>0</v>
      </c>
      <c r="J7" s="44">
        <f>SUM(100*H7/92)</f>
        <v>108.69565217391305</v>
      </c>
      <c r="K7" s="46">
        <v>0.05</v>
      </c>
      <c r="L7" s="40" t="s">
        <v>19</v>
      </c>
      <c r="M7" s="40" t="s">
        <v>19</v>
      </c>
      <c r="N7" s="48">
        <v>1</v>
      </c>
      <c r="O7" s="48">
        <v>0.01</v>
      </c>
      <c r="P7" s="47" t="s">
        <v>26</v>
      </c>
      <c r="Q7" s="47" t="s">
        <v>26</v>
      </c>
    </row>
    <row r="8" spans="1:17" x14ac:dyDescent="0.3">
      <c r="A8" s="26" t="s">
        <v>161</v>
      </c>
      <c r="B8" s="4">
        <v>43021</v>
      </c>
      <c r="C8" s="4">
        <v>43031</v>
      </c>
      <c r="D8" s="26" t="s">
        <v>164</v>
      </c>
      <c r="E8" s="26" t="s">
        <v>162</v>
      </c>
      <c r="F8" s="26" t="s">
        <v>10</v>
      </c>
      <c r="G8" s="26">
        <v>100</v>
      </c>
      <c r="H8" s="40"/>
      <c r="I8" s="43"/>
      <c r="J8" s="44"/>
      <c r="K8" s="46"/>
      <c r="L8" s="40"/>
      <c r="M8" s="40"/>
      <c r="N8" s="48"/>
      <c r="O8" s="48"/>
      <c r="P8" s="47"/>
      <c r="Q8" s="47"/>
    </row>
    <row r="9" spans="1:17" x14ac:dyDescent="0.3">
      <c r="A9" s="26" t="s">
        <v>161</v>
      </c>
      <c r="B9" s="4">
        <v>43021</v>
      </c>
      <c r="C9" s="4">
        <v>43031</v>
      </c>
      <c r="D9" s="26" t="s">
        <v>164</v>
      </c>
      <c r="E9" s="26" t="s">
        <v>162</v>
      </c>
      <c r="F9" s="26" t="s">
        <v>11</v>
      </c>
      <c r="G9" s="26">
        <v>100</v>
      </c>
      <c r="H9" s="40"/>
      <c r="I9" s="43"/>
      <c r="J9" s="44"/>
      <c r="K9" s="46"/>
      <c r="L9" s="40"/>
      <c r="M9" s="40"/>
      <c r="N9" s="48"/>
      <c r="O9" s="48"/>
      <c r="P9" s="47"/>
      <c r="Q9" s="47"/>
    </row>
    <row r="10" spans="1:17" x14ac:dyDescent="0.3">
      <c r="A10" s="26" t="s">
        <v>161</v>
      </c>
      <c r="B10" s="4">
        <v>43021</v>
      </c>
      <c r="C10" s="4">
        <v>43031</v>
      </c>
      <c r="D10" s="26" t="s">
        <v>164</v>
      </c>
      <c r="E10" s="26" t="s">
        <v>162</v>
      </c>
      <c r="F10" s="26" t="s">
        <v>12</v>
      </c>
      <c r="G10" s="26">
        <v>100</v>
      </c>
      <c r="H10" s="40"/>
      <c r="I10" s="43"/>
      <c r="J10" s="44"/>
      <c r="K10" s="46"/>
      <c r="L10" s="40"/>
      <c r="M10" s="40"/>
      <c r="N10" s="48"/>
      <c r="O10" s="48"/>
      <c r="P10" s="47"/>
      <c r="Q10" s="47"/>
    </row>
    <row r="11" spans="1:17" x14ac:dyDescent="0.3">
      <c r="A11" s="26" t="s">
        <v>161</v>
      </c>
      <c r="B11" s="4">
        <v>43021</v>
      </c>
      <c r="C11" s="4">
        <v>43031</v>
      </c>
      <c r="D11" s="26" t="s">
        <v>164</v>
      </c>
      <c r="E11" s="26" t="s">
        <v>162</v>
      </c>
      <c r="F11" s="26" t="s">
        <v>13</v>
      </c>
      <c r="G11" s="26">
        <v>100</v>
      </c>
      <c r="H11" s="40"/>
      <c r="I11" s="43"/>
      <c r="J11" s="44"/>
      <c r="K11" s="46"/>
      <c r="L11" s="40"/>
      <c r="M11" s="40"/>
      <c r="N11" s="48"/>
      <c r="O11" s="48"/>
      <c r="P11" s="47"/>
      <c r="Q11" s="47"/>
    </row>
    <row r="12" spans="1:17" x14ac:dyDescent="0.3">
      <c r="A12" s="26" t="s">
        <v>161</v>
      </c>
      <c r="B12" s="4">
        <v>43021</v>
      </c>
      <c r="C12" s="4">
        <v>43031</v>
      </c>
      <c r="D12" s="26" t="s">
        <v>165</v>
      </c>
      <c r="E12" s="26" t="s">
        <v>163</v>
      </c>
      <c r="F12" s="26" t="s">
        <v>9</v>
      </c>
      <c r="G12" s="26">
        <v>80</v>
      </c>
      <c r="H12" s="40">
        <f t="shared" ref="H12" si="2">AVERAGE(G12:G16)</f>
        <v>91</v>
      </c>
      <c r="I12" s="43">
        <f t="shared" ref="I12" si="3">STDEV(G12:G16)</f>
        <v>8.9442719099991592</v>
      </c>
      <c r="J12" s="44">
        <f>SUM(100*H12/92)</f>
        <v>98.913043478260875</v>
      </c>
      <c r="K12" s="46">
        <v>0.05</v>
      </c>
      <c r="L12" s="40" t="s">
        <v>19</v>
      </c>
      <c r="M12" s="40" t="s">
        <v>19</v>
      </c>
      <c r="N12" s="48">
        <v>3.35</v>
      </c>
      <c r="O12" s="48">
        <v>0.03</v>
      </c>
      <c r="P12" s="47" t="s">
        <v>26</v>
      </c>
      <c r="Q12" s="47" t="s">
        <v>26</v>
      </c>
    </row>
    <row r="13" spans="1:17" x14ac:dyDescent="0.3">
      <c r="A13" s="26" t="s">
        <v>161</v>
      </c>
      <c r="B13" s="4">
        <v>43021</v>
      </c>
      <c r="C13" s="4">
        <v>43031</v>
      </c>
      <c r="D13" s="26" t="s">
        <v>165</v>
      </c>
      <c r="E13" s="26" t="s">
        <v>163</v>
      </c>
      <c r="F13" s="26" t="s">
        <v>10</v>
      </c>
      <c r="G13" s="26">
        <v>100</v>
      </c>
      <c r="H13" s="40"/>
      <c r="I13" s="43"/>
      <c r="J13" s="44"/>
      <c r="K13" s="46"/>
      <c r="L13" s="40"/>
      <c r="M13" s="40"/>
      <c r="N13" s="48"/>
      <c r="O13" s="48"/>
      <c r="P13" s="47"/>
      <c r="Q13" s="47"/>
    </row>
    <row r="14" spans="1:17" x14ac:dyDescent="0.3">
      <c r="A14" s="26" t="s">
        <v>161</v>
      </c>
      <c r="B14" s="4">
        <v>43021</v>
      </c>
      <c r="C14" s="4">
        <v>43031</v>
      </c>
      <c r="D14" s="26" t="s">
        <v>165</v>
      </c>
      <c r="E14" s="26" t="s">
        <v>163</v>
      </c>
      <c r="F14" s="26" t="s">
        <v>11</v>
      </c>
      <c r="G14" s="26">
        <v>85</v>
      </c>
      <c r="H14" s="40"/>
      <c r="I14" s="43"/>
      <c r="J14" s="44"/>
      <c r="K14" s="46"/>
      <c r="L14" s="40"/>
      <c r="M14" s="40"/>
      <c r="N14" s="48"/>
      <c r="O14" s="48"/>
      <c r="P14" s="47"/>
      <c r="Q14" s="47"/>
    </row>
    <row r="15" spans="1:17" x14ac:dyDescent="0.3">
      <c r="A15" s="26" t="s">
        <v>161</v>
      </c>
      <c r="B15" s="4">
        <v>43021</v>
      </c>
      <c r="C15" s="4">
        <v>43031</v>
      </c>
      <c r="D15" s="26" t="s">
        <v>165</v>
      </c>
      <c r="E15" s="26" t="s">
        <v>163</v>
      </c>
      <c r="F15" s="26" t="s">
        <v>12</v>
      </c>
      <c r="G15" s="26">
        <v>100</v>
      </c>
      <c r="H15" s="40"/>
      <c r="I15" s="43"/>
      <c r="J15" s="44"/>
      <c r="K15" s="46"/>
      <c r="L15" s="40"/>
      <c r="M15" s="40"/>
      <c r="N15" s="48"/>
      <c r="O15" s="48"/>
      <c r="P15" s="47"/>
      <c r="Q15" s="47"/>
    </row>
    <row r="16" spans="1:17" x14ac:dyDescent="0.3">
      <c r="A16" s="26" t="s">
        <v>161</v>
      </c>
      <c r="B16" s="4">
        <v>43021</v>
      </c>
      <c r="C16" s="4">
        <v>43031</v>
      </c>
      <c r="D16" s="26" t="s">
        <v>165</v>
      </c>
      <c r="E16" s="26" t="s">
        <v>163</v>
      </c>
      <c r="F16" s="26" t="s">
        <v>13</v>
      </c>
      <c r="G16" s="26">
        <v>90</v>
      </c>
      <c r="H16" s="40"/>
      <c r="I16" s="43"/>
      <c r="J16" s="44"/>
      <c r="K16" s="46"/>
      <c r="L16" s="40"/>
      <c r="M16" s="40"/>
      <c r="N16" s="48"/>
      <c r="O16" s="48"/>
      <c r="P16" s="47"/>
      <c r="Q16" s="47"/>
    </row>
    <row r="17" spans="1:17" ht="15" customHeight="1" x14ac:dyDescent="0.3">
      <c r="A17" s="26"/>
      <c r="B17" s="31"/>
      <c r="C17" s="31"/>
      <c r="D17" s="28"/>
      <c r="E17" s="28"/>
      <c r="F17" s="28"/>
      <c r="G17" s="28"/>
      <c r="H17" s="48"/>
      <c r="I17" s="53"/>
      <c r="J17" s="54"/>
      <c r="K17" s="52"/>
      <c r="L17" s="48"/>
      <c r="M17" s="48"/>
      <c r="N17" s="48"/>
      <c r="O17" s="48"/>
      <c r="P17" s="48"/>
      <c r="Q17" s="48"/>
    </row>
    <row r="18" spans="1:17" x14ac:dyDescent="0.3">
      <c r="A18" s="28"/>
      <c r="B18" s="31"/>
      <c r="C18" s="31"/>
      <c r="D18" s="28"/>
      <c r="E18" s="28"/>
      <c r="F18" s="28"/>
      <c r="G18" s="28"/>
      <c r="H18" s="48"/>
      <c r="I18" s="53"/>
      <c r="J18" s="54"/>
      <c r="K18" s="52"/>
      <c r="L18" s="48"/>
      <c r="M18" s="48"/>
      <c r="N18" s="48"/>
      <c r="O18" s="48"/>
      <c r="P18" s="48"/>
      <c r="Q18" s="48"/>
    </row>
    <row r="19" spans="1:17" x14ac:dyDescent="0.3">
      <c r="A19" s="28"/>
      <c r="B19" s="31"/>
      <c r="C19" s="31"/>
      <c r="D19" s="28"/>
      <c r="E19" s="28"/>
      <c r="F19" s="28"/>
      <c r="G19" s="28"/>
      <c r="H19" s="48"/>
      <c r="I19" s="53"/>
      <c r="J19" s="54"/>
      <c r="K19" s="52"/>
      <c r="L19" s="48"/>
      <c r="M19" s="48"/>
      <c r="N19" s="48"/>
      <c r="O19" s="48"/>
      <c r="P19" s="48"/>
      <c r="Q19" s="48"/>
    </row>
    <row r="20" spans="1:17" x14ac:dyDescent="0.3">
      <c r="A20" s="28"/>
      <c r="B20" s="31"/>
      <c r="C20" s="31"/>
      <c r="D20" s="28"/>
      <c r="E20" s="28"/>
      <c r="F20" s="28"/>
      <c r="G20" s="28"/>
      <c r="H20" s="48"/>
      <c r="I20" s="53"/>
      <c r="J20" s="54"/>
      <c r="K20" s="52"/>
      <c r="L20" s="48"/>
      <c r="M20" s="48"/>
      <c r="N20" s="48"/>
      <c r="O20" s="48"/>
      <c r="P20" s="48"/>
      <c r="Q20" s="48"/>
    </row>
    <row r="21" spans="1:17" x14ac:dyDescent="0.3">
      <c r="A21" s="28"/>
      <c r="B21" s="31"/>
      <c r="C21" s="31"/>
      <c r="D21" s="28"/>
      <c r="E21" s="28"/>
      <c r="F21" s="28"/>
      <c r="G21" s="28"/>
      <c r="H21" s="48"/>
      <c r="I21" s="53"/>
      <c r="J21" s="54"/>
      <c r="K21" s="52"/>
      <c r="L21" s="48"/>
      <c r="M21" s="48"/>
      <c r="N21" s="48"/>
      <c r="O21" s="48"/>
      <c r="P21" s="48"/>
      <c r="Q21" s="48"/>
    </row>
    <row r="22" spans="1:17" ht="15" customHeight="1" x14ac:dyDescent="0.3">
      <c r="A22" s="28"/>
      <c r="B22" s="31"/>
      <c r="C22" s="31"/>
      <c r="D22" s="28"/>
      <c r="E22" s="28"/>
      <c r="F22" s="28"/>
      <c r="G22" s="28"/>
      <c r="H22" s="48"/>
      <c r="I22" s="53"/>
      <c r="J22" s="54"/>
      <c r="K22" s="52"/>
      <c r="L22" s="48"/>
      <c r="M22" s="48"/>
      <c r="N22" s="48"/>
      <c r="O22" s="48"/>
      <c r="P22" s="48"/>
      <c r="Q22" s="48"/>
    </row>
    <row r="23" spans="1:17" x14ac:dyDescent="0.3">
      <c r="A23" s="28"/>
      <c r="B23" s="31"/>
      <c r="C23" s="31"/>
      <c r="D23" s="28"/>
      <c r="E23" s="28"/>
      <c r="F23" s="28"/>
      <c r="G23" s="28"/>
      <c r="H23" s="48"/>
      <c r="I23" s="53"/>
      <c r="J23" s="54"/>
      <c r="K23" s="52"/>
      <c r="L23" s="48"/>
      <c r="M23" s="48"/>
      <c r="N23" s="48"/>
      <c r="O23" s="48"/>
      <c r="P23" s="48"/>
      <c r="Q23" s="48"/>
    </row>
    <row r="24" spans="1:17" x14ac:dyDescent="0.3">
      <c r="A24" s="28"/>
      <c r="B24" s="31"/>
      <c r="C24" s="31"/>
      <c r="D24" s="28"/>
      <c r="E24" s="28"/>
      <c r="F24" s="28"/>
      <c r="G24" s="28"/>
      <c r="H24" s="48"/>
      <c r="I24" s="53"/>
      <c r="J24" s="54"/>
      <c r="K24" s="52"/>
      <c r="L24" s="48"/>
      <c r="M24" s="48"/>
      <c r="N24" s="48"/>
      <c r="O24" s="48"/>
      <c r="P24" s="48"/>
      <c r="Q24" s="48"/>
    </row>
    <row r="25" spans="1:17" x14ac:dyDescent="0.3">
      <c r="A25" s="28"/>
      <c r="B25" s="31"/>
      <c r="C25" s="31"/>
      <c r="D25" s="28"/>
      <c r="E25" s="28"/>
      <c r="F25" s="28"/>
      <c r="G25" s="28"/>
      <c r="H25" s="48"/>
      <c r="I25" s="53"/>
      <c r="J25" s="54"/>
      <c r="K25" s="52"/>
      <c r="L25" s="48"/>
      <c r="M25" s="48"/>
      <c r="N25" s="48"/>
      <c r="O25" s="48"/>
      <c r="P25" s="48"/>
      <c r="Q25" s="48"/>
    </row>
    <row r="26" spans="1:17" x14ac:dyDescent="0.3">
      <c r="A26" s="28"/>
      <c r="B26" s="31"/>
      <c r="C26" s="31"/>
      <c r="D26" s="28"/>
      <c r="E26" s="28"/>
      <c r="F26" s="28"/>
      <c r="G26" s="28"/>
      <c r="H26" s="48"/>
      <c r="I26" s="53"/>
      <c r="J26" s="54"/>
      <c r="K26" s="52"/>
      <c r="L26" s="48"/>
      <c r="M26" s="48"/>
      <c r="N26" s="48"/>
      <c r="O26" s="48"/>
      <c r="P26" s="48"/>
      <c r="Q26" s="48"/>
    </row>
    <row r="27" spans="1:17" ht="15" customHeight="1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1:17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1:17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1:17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</row>
    <row r="34" spans="1:17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42" spans="1:17" ht="15" customHeight="1" x14ac:dyDescent="0.3"/>
    <row r="47" spans="1:17" ht="15" customHeight="1" x14ac:dyDescent="0.3"/>
  </sheetData>
  <mergeCells count="50">
    <mergeCell ref="H22:H26"/>
    <mergeCell ref="I22:I26"/>
    <mergeCell ref="J22:J26"/>
    <mergeCell ref="K22:K26"/>
    <mergeCell ref="L22:L26"/>
    <mergeCell ref="M22:M26"/>
    <mergeCell ref="N12:N16"/>
    <mergeCell ref="O12:O16"/>
    <mergeCell ref="P12:P16"/>
    <mergeCell ref="Q12:Q16"/>
    <mergeCell ref="M17:M21"/>
    <mergeCell ref="N22:N26"/>
    <mergeCell ref="O22:O26"/>
    <mergeCell ref="P22:P26"/>
    <mergeCell ref="Q22:Q26"/>
    <mergeCell ref="N17:N21"/>
    <mergeCell ref="O17:O21"/>
    <mergeCell ref="P17:P21"/>
    <mergeCell ref="Q17:Q21"/>
    <mergeCell ref="H17:H21"/>
    <mergeCell ref="I17:I21"/>
    <mergeCell ref="J17:J21"/>
    <mergeCell ref="K17:K21"/>
    <mergeCell ref="L17:L21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</mergeCells>
  <pageMargins left="0.7" right="0.7" top="0.75" bottom="0.75" header="0.3" footer="0.3"/>
  <pageSetup scale="49" orientation="landscape" r:id="rId1"/>
  <headerFooter>
    <oddHeader>&amp;L&amp;"-,Bold"EA Engineering, Science, and Technology, Inc., PBC&amp;R&amp;"-,Bold"VADEQ Toxicity Testing Results 2017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Round 1-LP</vt:lpstr>
      <vt:lpstr>Round 2-LP (1) </vt:lpstr>
      <vt:lpstr>Round 2-LP (2)</vt:lpstr>
      <vt:lpstr>Round 3-LP </vt:lpstr>
      <vt:lpstr>Round 4-LP</vt:lpstr>
      <vt:lpstr>Round 5-LP</vt:lpstr>
      <vt:lpstr>Round 6-LP</vt:lpstr>
      <vt:lpstr>Round 7-LP </vt:lpstr>
      <vt:lpstr>Round 8-LP </vt:lpstr>
      <vt:lpstr>Round 1-HA</vt:lpstr>
      <vt:lpstr>Round 2-HA</vt:lpstr>
      <vt:lpstr>Sheet2</vt:lpstr>
    </vt:vector>
  </TitlesOfParts>
  <Company>EA Engineering, Science,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Chanov, Michael</dc:creator>
  <cp:lastModifiedBy>Donald H. Smith</cp:lastModifiedBy>
  <cp:lastPrinted>2017-11-10T18:50:30Z</cp:lastPrinted>
  <dcterms:created xsi:type="dcterms:W3CDTF">2016-08-03T12:58:08Z</dcterms:created>
  <dcterms:modified xsi:type="dcterms:W3CDTF">2017-12-14T12:48:19Z</dcterms:modified>
</cp:coreProperties>
</file>