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gmainternationalza.sharepoint.com/sites/SATSATourismIncubatorA/Shared Documents/2 POE/SATSA 3/ZPOE/Helper/Tshepiso Branding/"/>
    </mc:Choice>
  </mc:AlternateContent>
  <xr:revisionPtr revIDLastSave="33" documentId="13_ncr:1_{D72843F3-811F-1C4F-BF44-DA0A79EA47A8}" xr6:coauthVersionLast="47" xr6:coauthVersionMax="47" xr10:uidLastSave="{14477CF6-E776-403F-819D-CC325FDB6525}"/>
  <bookViews>
    <workbookView xWindow="-108" yWindow="-108" windowWidth="23256" windowHeight="12456" activeTab="5" xr2:uid="{00000000-000D-0000-FFFF-FFFF00000000}"/>
  </bookViews>
  <sheets>
    <sheet name="GIFTS" sheetId="1" r:id="rId1"/>
    <sheet name="PAPERBAGS2" sheetId="14" r:id="rId2"/>
    <sheet name="DATA" sheetId="13" r:id="rId3"/>
    <sheet name="PET BAGS" sheetId="3" r:id="rId4"/>
    <sheet name="COLLATERAL BANNERS ETC" sheetId="4" r:id="rId5"/>
    <sheet name="LARGE FORMAT PRINTS" sheetId="5" r:id="rId6"/>
    <sheet name="CLOTHING" sheetId="7" r:id="rId7"/>
    <sheet name="SIGNAGE" sheetId="8" r:id="rId8"/>
    <sheet name="ESG CONSULTING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I12" i="1" s="1"/>
  <c r="I14" i="1"/>
  <c r="G10" i="1"/>
  <c r="B8" i="13"/>
  <c r="A9" i="13"/>
  <c r="A10" i="13"/>
  <c r="A11" i="13"/>
  <c r="A12" i="13"/>
  <c r="A13" i="13"/>
  <c r="A14" i="13"/>
  <c r="A15" i="13"/>
  <c r="A16" i="13"/>
  <c r="A17" i="13"/>
  <c r="A18" i="13"/>
  <c r="A8" i="13"/>
  <c r="A7" i="13"/>
  <c r="B38" i="14"/>
  <c r="B31" i="14"/>
  <c r="B30" i="14"/>
  <c r="C25" i="14"/>
  <c r="C22" i="14"/>
  <c r="C20" i="14"/>
  <c r="C19" i="14"/>
  <c r="C18" i="14"/>
  <c r="C14" i="14"/>
  <c r="C13" i="14"/>
  <c r="C10" i="14"/>
  <c r="B36" i="3"/>
  <c r="B29" i="3"/>
  <c r="B28" i="3"/>
  <c r="C23" i="3"/>
  <c r="C22" i="3"/>
  <c r="C20" i="3"/>
  <c r="C18" i="3"/>
  <c r="C17" i="3"/>
  <c r="C16" i="3"/>
  <c r="C14" i="3"/>
  <c r="C13" i="3"/>
  <c r="C10" i="3"/>
  <c r="C23" i="1"/>
  <c r="C18" i="1"/>
  <c r="B36" i="1"/>
  <c r="B29" i="1"/>
  <c r="B28" i="1"/>
  <c r="C17" i="1"/>
  <c r="C16" i="1"/>
  <c r="C20" i="1"/>
  <c r="C13" i="1"/>
  <c r="C14" i="1"/>
  <c r="C10" i="1"/>
  <c r="I15" i="1" l="1"/>
  <c r="C26" i="14"/>
  <c r="C29" i="14" s="1"/>
  <c r="C24" i="1"/>
  <c r="C27" i="1" s="1"/>
  <c r="C29" i="1" s="1"/>
  <c r="C31" i="1" s="1"/>
  <c r="C24" i="3"/>
  <c r="C27" i="3" s="1"/>
  <c r="C31" i="14" l="1"/>
  <c r="C35" i="14" s="1"/>
  <c r="C38" i="14" s="1"/>
  <c r="C40" i="14" s="1"/>
  <c r="C30" i="14"/>
  <c r="C28" i="1"/>
  <c r="C29" i="3"/>
  <c r="C28" i="3"/>
  <c r="C33" i="1"/>
  <c r="C36" i="1" s="1"/>
  <c r="C38" i="1" s="1"/>
  <c r="C33" i="14" l="1"/>
  <c r="C33" i="3"/>
  <c r="C36" i="3" s="1"/>
  <c r="C38" i="3" s="1"/>
  <c r="C31" i="3"/>
</calcChain>
</file>

<file path=xl/sharedStrings.xml><?xml version="1.0" encoding="utf-8"?>
<sst xmlns="http://schemas.openxmlformats.org/spreadsheetml/2006/main" count="349" uniqueCount="128">
  <si>
    <t>Description</t>
  </si>
  <si>
    <t>Value (R)</t>
  </si>
  <si>
    <t>Product Name</t>
  </si>
  <si>
    <t>Unit Cost</t>
  </si>
  <si>
    <t>Total Units Purchased</t>
  </si>
  <si>
    <t>Total Direct Cost</t>
  </si>
  <si>
    <t>Staff (%)</t>
  </si>
  <si>
    <t>Accounting System (%)</t>
  </si>
  <si>
    <t>Domain (%)</t>
  </si>
  <si>
    <t>Data (%)</t>
  </si>
  <si>
    <t>Total Cost</t>
  </si>
  <si>
    <t>Enter unit cost</t>
  </si>
  <si>
    <t>Enter total units</t>
  </si>
  <si>
    <t>Pens</t>
  </si>
  <si>
    <t>Directors Salary</t>
  </si>
  <si>
    <t>Staff/Admin Salary</t>
  </si>
  <si>
    <t>Director (%)</t>
  </si>
  <si>
    <t xml:space="preserve">Other </t>
  </si>
  <si>
    <t xml:space="preserve">Airtime </t>
  </si>
  <si>
    <t xml:space="preserve">Actual Amount </t>
  </si>
  <si>
    <t xml:space="preserve"> Actual  amount</t>
  </si>
  <si>
    <t>Other Actual Cost</t>
  </si>
  <si>
    <t>Quoted Selling Price (number of Units x either break even costs or percentage of Profit</t>
  </si>
  <si>
    <t>Costing &amp; Pricing  Customised</t>
  </si>
  <si>
    <t xml:space="preserve">Actual Cost </t>
  </si>
  <si>
    <t xml:space="preserve">Total Selling Price at Cost or Break Even </t>
  </si>
  <si>
    <t xml:space="preserve">Product Inputs </t>
  </si>
  <si>
    <t>Operating Expenses (as % of Direct Cost or Actual Cost )</t>
  </si>
  <si>
    <t xml:space="preserve">Total Operating Expenses </t>
  </si>
  <si>
    <r>
      <rPr>
        <b/>
        <sz val="14"/>
        <color theme="1"/>
        <rFont val="Calibri"/>
        <family val="2"/>
        <scheme val="minor"/>
      </rPr>
      <t>Costs</t>
    </r>
    <r>
      <rPr>
        <sz val="14"/>
        <color theme="1"/>
        <rFont val="Calibri"/>
        <family val="2"/>
        <scheme val="minor"/>
      </rPr>
      <t xml:space="preserve"> </t>
    </r>
  </si>
  <si>
    <t>Total Cost After Operating Expenses</t>
  </si>
  <si>
    <t>Example (1.10, 1.15, 1.20,1.30 etc) (For different Percentagesof Profit)</t>
  </si>
  <si>
    <t xml:space="preserve">Net Profit After costs </t>
  </si>
  <si>
    <t>Cost Per Unit After Operating Costs</t>
  </si>
  <si>
    <t>Break Even After Operating Costs</t>
  </si>
  <si>
    <t>Selling  Price  At Different  Profit  Margins</t>
  </si>
  <si>
    <t>RENTAL</t>
  </si>
  <si>
    <t>Mother Vehicle Expenses (Km's)/Delivery to client</t>
  </si>
  <si>
    <t>Mother Vehicle Expenses (Km's)/business car use</t>
  </si>
  <si>
    <t>Other Direct Costs/courier</t>
  </si>
  <si>
    <t>Other /Car insurance</t>
  </si>
  <si>
    <t>ca install, insurance , petrol</t>
  </si>
  <si>
    <r>
      <t>Costs</t>
    </r>
    <r>
      <rPr>
        <sz val="14"/>
        <color rgb="FF000000"/>
        <rFont val="Calibri"/>
        <family val="2"/>
        <scheme val="minor"/>
      </rPr>
      <t xml:space="preserve"> </t>
    </r>
  </si>
  <si>
    <t>INK</t>
  </si>
  <si>
    <t>ECO BAGS</t>
  </si>
  <si>
    <t>Other Direct Costs/courier/collect from judy to Thomas back to Judy</t>
  </si>
  <si>
    <t xml:space="preserve"> Actual  amount/total costs from Thomas</t>
  </si>
  <si>
    <t>Philllip</t>
  </si>
  <si>
    <t>Other Direct Costs/courier from mohammed to kew</t>
  </si>
  <si>
    <t>PAPERBAGS</t>
  </si>
  <si>
    <t>COLLATERAL</t>
  </si>
  <si>
    <t>GIFTS (10-100)</t>
  </si>
  <si>
    <t>GIFTS (101-500)</t>
  </si>
  <si>
    <t>GIFTS (501-1000)</t>
  </si>
  <si>
    <t>PRODUCT INPUTS</t>
  </si>
  <si>
    <t>PRODUCT NAMES</t>
  </si>
  <si>
    <t xml:space="preserve">PRINTING </t>
  </si>
  <si>
    <t>ELECTRICITY</t>
  </si>
  <si>
    <t>PENS</t>
  </si>
  <si>
    <t>MUGS</t>
  </si>
  <si>
    <t>BUFFS</t>
  </si>
  <si>
    <t>BAGS</t>
  </si>
  <si>
    <t>PHILLIP</t>
  </si>
  <si>
    <t>PULL UPS</t>
  </si>
  <si>
    <t>GAZEBO</t>
  </si>
  <si>
    <t>XBANNER</t>
  </si>
  <si>
    <t>SPEAKERS</t>
  </si>
  <si>
    <t>BOTTLES</t>
  </si>
  <si>
    <t>MEMOSETS</t>
  </si>
  <si>
    <t>POWERBANKS</t>
  </si>
  <si>
    <t>CHARGING CABLES</t>
  </si>
  <si>
    <t>GIFTS (1001+)</t>
  </si>
  <si>
    <t>PAPERBAGS (501-1000)</t>
  </si>
  <si>
    <t>PAPERBAGS(1001-5000)</t>
  </si>
  <si>
    <t>PAPERBAGS  (5000+)</t>
  </si>
  <si>
    <t>PET BAGS (10-50)</t>
  </si>
  <si>
    <t>PET BAGS (51-100)</t>
  </si>
  <si>
    <t>PET BAGS(101-500)</t>
  </si>
  <si>
    <t>PET BAGS  (501-1000)</t>
  </si>
  <si>
    <t>PAPERBAGS (100-500)</t>
  </si>
  <si>
    <t>BACKPACK</t>
  </si>
  <si>
    <t>SHOPPERBAG</t>
  </si>
  <si>
    <t>TOTEBAG</t>
  </si>
  <si>
    <t>WINEBAG</t>
  </si>
  <si>
    <t>COOLERBAG</t>
  </si>
  <si>
    <t>OVERNIGHT BAG</t>
  </si>
  <si>
    <t>LAPTOP BAG</t>
  </si>
  <si>
    <t>ACCESSORIES</t>
  </si>
  <si>
    <t xml:space="preserve">BANNERS TO BAGS </t>
  </si>
  <si>
    <t>SPAS/OUTDOOR ADVERTISING</t>
  </si>
  <si>
    <t>ESG CONSULTING</t>
  </si>
  <si>
    <t>POP UPS</t>
  </si>
  <si>
    <t>TABLECLOTS</t>
  </si>
  <si>
    <t>SLIMLINE SMALL/LARGE</t>
  </si>
  <si>
    <t>STICKERS</t>
  </si>
  <si>
    <t>BOOKLETS</t>
  </si>
  <si>
    <t>PAMPHLETS/FLYERS</t>
  </si>
  <si>
    <t>BILLBOARDS</t>
  </si>
  <si>
    <t>PVC</t>
  </si>
  <si>
    <t>CHROMADEK</t>
  </si>
  <si>
    <t>FABRIC</t>
  </si>
  <si>
    <t>SPAS</t>
  </si>
  <si>
    <t>SUPALITES</t>
  </si>
  <si>
    <t>STRATEGY</t>
  </si>
  <si>
    <t xml:space="preserve">EXPO STANDS </t>
  </si>
  <si>
    <t>DIGITAL BUSINESS CARDS</t>
  </si>
  <si>
    <t>LARGET FORMAT PRINTS/PAPER/VINYL/GROWING PAPER</t>
  </si>
  <si>
    <t>CLOTHING</t>
  </si>
  <si>
    <t>BUSINESS CARD</t>
  </si>
  <si>
    <t>3X3</t>
  </si>
  <si>
    <t>6X3</t>
  </si>
  <si>
    <t>CUSTOM</t>
  </si>
  <si>
    <t>TSHIRTS</t>
  </si>
  <si>
    <t>CAPS</t>
  </si>
  <si>
    <t>HOODIES</t>
  </si>
  <si>
    <t>GIFT PACKS/YATTA</t>
  </si>
  <si>
    <t>APRONS</t>
  </si>
  <si>
    <t>UTILITYBAG</t>
  </si>
  <si>
    <t>Cost of Sales</t>
  </si>
  <si>
    <t>Purchases</t>
  </si>
  <si>
    <t>Qty</t>
  </si>
  <si>
    <t>Unit P</t>
  </si>
  <si>
    <t>Total</t>
  </si>
  <si>
    <t>Sales</t>
  </si>
  <si>
    <t>mark-up</t>
  </si>
  <si>
    <t>Gross Profit</t>
  </si>
  <si>
    <t>Overheads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</si>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</sst>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FF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1" xfId="0" applyFont="1" applyFill="1" applyBorder="1"/>
    <xf numFmtId="9" fontId="1" fillId="2" borderId="1" xfId="0" applyNumberFormat="1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3" borderId="1" xfId="0" applyNumberFormat="1" applyFont="1" applyFill="1" applyBorder="1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4" xfId="0" applyBorder="1"/>
    <xf numFmtId="2" fontId="0" fillId="0" borderId="0" xfId="0" applyNumberFormat="1"/>
    <xf numFmtId="0" fontId="0" fillId="0" borderId="9" xfId="0" applyBorder="1"/>
    <xf numFmtId="0" fontId="1" fillId="4" borderId="10" xfId="0" applyFont="1" applyFill="1" applyBorder="1"/>
    <xf numFmtId="0" fontId="0" fillId="0" borderId="11" xfId="0" applyBorder="1"/>
    <xf numFmtId="0" fontId="1" fillId="2" borderId="12" xfId="0" applyFont="1" applyFill="1" applyBorder="1"/>
    <xf numFmtId="0" fontId="1" fillId="2" borderId="10" xfId="0" applyFont="1" applyFill="1" applyBorder="1"/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6" borderId="10" xfId="0" applyFont="1" applyFill="1" applyBorder="1"/>
    <xf numFmtId="0" fontId="1" fillId="6" borderId="1" xfId="0" applyFont="1" applyFill="1" applyBorder="1"/>
    <xf numFmtId="2" fontId="1" fillId="6" borderId="1" xfId="0" applyNumberFormat="1" applyFont="1" applyFill="1" applyBorder="1"/>
    <xf numFmtId="0" fontId="0" fillId="6" borderId="0" xfId="0" applyFill="1"/>
    <xf numFmtId="0" fontId="0" fillId="6" borderId="9" xfId="0" applyFill="1" applyBorder="1"/>
    <xf numFmtId="0" fontId="1" fillId="6" borderId="10" xfId="0" applyFont="1" applyFill="1" applyBorder="1" applyAlignment="1">
      <alignment wrapText="1"/>
    </xf>
    <xf numFmtId="0" fontId="1" fillId="6" borderId="0" xfId="0" applyFont="1" applyFill="1"/>
    <xf numFmtId="2" fontId="1" fillId="6" borderId="0" xfId="0" applyNumberFormat="1" applyFont="1" applyFill="1"/>
    <xf numFmtId="0" fontId="4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 vertical="top"/>
    </xf>
    <xf numFmtId="0" fontId="0" fillId="4" borderId="19" xfId="0" applyFill="1" applyBorder="1"/>
    <xf numFmtId="0" fontId="9" fillId="0" borderId="0" xfId="0" applyFont="1"/>
    <xf numFmtId="0" fontId="11" fillId="10" borderId="18" xfId="0" applyFont="1" applyFill="1" applyBorder="1" applyAlignment="1">
      <alignment horizontal="center"/>
    </xf>
    <xf numFmtId="0" fontId="11" fillId="10" borderId="26" xfId="0" applyFont="1" applyFill="1" applyBorder="1" applyAlignment="1">
      <alignment horizontal="center" vertical="top"/>
    </xf>
    <xf numFmtId="0" fontId="9" fillId="10" borderId="26" xfId="0" applyFont="1" applyFill="1" applyBorder="1"/>
    <xf numFmtId="0" fontId="9" fillId="0" borderId="9" xfId="0" applyFont="1" applyBorder="1"/>
    <xf numFmtId="0" fontId="12" fillId="10" borderId="18" xfId="0" applyFont="1" applyFill="1" applyBorder="1"/>
    <xf numFmtId="0" fontId="12" fillId="10" borderId="26" xfId="0" applyFont="1" applyFill="1" applyBorder="1"/>
    <xf numFmtId="2" fontId="12" fillId="10" borderId="26" xfId="0" applyNumberFormat="1" applyFont="1" applyFill="1" applyBorder="1"/>
    <xf numFmtId="2" fontId="12" fillId="11" borderId="26" xfId="0" applyNumberFormat="1" applyFont="1" applyFill="1" applyBorder="1"/>
    <xf numFmtId="0" fontId="9" fillId="0" borderId="11" xfId="0" applyFont="1" applyBorder="1"/>
    <xf numFmtId="0" fontId="9" fillId="0" borderId="27" xfId="0" applyFont="1" applyBorder="1"/>
    <xf numFmtId="0" fontId="12" fillId="13" borderId="18" xfId="0" applyFont="1" applyFill="1" applyBorder="1"/>
    <xf numFmtId="9" fontId="12" fillId="13" borderId="26" xfId="0" applyNumberFormat="1" applyFont="1" applyFill="1" applyBorder="1"/>
    <xf numFmtId="0" fontId="12" fillId="13" borderId="26" xfId="0" applyFont="1" applyFill="1" applyBorder="1"/>
    <xf numFmtId="3" fontId="12" fillId="13" borderId="26" xfId="0" applyNumberFormat="1" applyFont="1" applyFill="1" applyBorder="1" applyAlignment="1">
      <alignment horizontal="left"/>
    </xf>
    <xf numFmtId="0" fontId="12" fillId="13" borderId="29" xfId="0" applyFont="1" applyFill="1" applyBorder="1"/>
    <xf numFmtId="0" fontId="12" fillId="13" borderId="26" xfId="0" applyFont="1" applyFill="1" applyBorder="1" applyAlignment="1">
      <alignment horizontal="left"/>
    </xf>
    <xf numFmtId="0" fontId="12" fillId="15" borderId="10" xfId="0" applyFont="1" applyFill="1" applyBorder="1"/>
    <xf numFmtId="0" fontId="12" fillId="15" borderId="20" xfId="0" applyFont="1" applyFill="1" applyBorder="1"/>
    <xf numFmtId="2" fontId="12" fillId="15" borderId="20" xfId="0" applyNumberFormat="1" applyFont="1" applyFill="1" applyBorder="1"/>
    <xf numFmtId="0" fontId="9" fillId="15" borderId="0" xfId="0" applyFont="1" applyFill="1"/>
    <xf numFmtId="0" fontId="9" fillId="15" borderId="9" xfId="0" applyFont="1" applyFill="1" applyBorder="1"/>
    <xf numFmtId="0" fontId="12" fillId="15" borderId="18" xfId="0" applyFont="1" applyFill="1" applyBorder="1"/>
    <xf numFmtId="0" fontId="12" fillId="15" borderId="26" xfId="0" applyFont="1" applyFill="1" applyBorder="1"/>
    <xf numFmtId="2" fontId="12" fillId="15" borderId="26" xfId="0" applyNumberFormat="1" applyFont="1" applyFill="1" applyBorder="1"/>
    <xf numFmtId="0" fontId="12" fillId="15" borderId="18" xfId="0" applyFont="1" applyFill="1" applyBorder="1" applyAlignment="1">
      <alignment wrapText="1"/>
    </xf>
    <xf numFmtId="0" fontId="9" fillId="0" borderId="8" xfId="0" applyFont="1" applyBorder="1"/>
    <xf numFmtId="0" fontId="12" fillId="15" borderId="0" xfId="0" applyFont="1" applyFill="1"/>
    <xf numFmtId="2" fontId="12" fillId="15" borderId="0" xfId="0" applyNumberFormat="1" applyFont="1" applyFill="1"/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/>
    <xf numFmtId="0" fontId="0" fillId="16" borderId="0" xfId="0" applyFill="1"/>
    <xf numFmtId="0" fontId="0" fillId="4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2" fillId="7" borderId="13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20" xfId="0" applyFont="1" applyFill="1" applyBorder="1" applyAlignment="1">
      <alignment horizontal="center"/>
    </xf>
    <xf numFmtId="0" fontId="0" fillId="7" borderId="2" xfId="0" applyFill="1" applyBorder="1"/>
    <xf numFmtId="0" fontId="0" fillId="7" borderId="21" xfId="0" applyFill="1" applyBorder="1"/>
    <xf numFmtId="0" fontId="0" fillId="5" borderId="8" xfId="0" applyFill="1" applyBorder="1"/>
    <xf numFmtId="0" fontId="0" fillId="5" borderId="0" xfId="0" applyFill="1"/>
    <xf numFmtId="0" fontId="0" fillId="5" borderId="9" xfId="0" applyFill="1" applyBorder="1"/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6" fillId="8" borderId="6" xfId="0" applyFont="1" applyFill="1" applyBorder="1"/>
    <xf numFmtId="0" fontId="0" fillId="8" borderId="7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8" fillId="9" borderId="5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8" fillId="9" borderId="22" xfId="0" applyFont="1" applyFill="1" applyBorder="1" applyAlignment="1">
      <alignment horizontal="center"/>
    </xf>
    <xf numFmtId="0" fontId="8" fillId="9" borderId="23" xfId="0" applyFont="1" applyFill="1" applyBorder="1" applyAlignment="1">
      <alignment horizontal="center"/>
    </xf>
    <xf numFmtId="0" fontId="8" fillId="9" borderId="24" xfId="0" applyFont="1" applyFill="1" applyBorder="1" applyAlignment="1">
      <alignment horizontal="center"/>
    </xf>
    <xf numFmtId="0" fontId="8" fillId="9" borderId="25" xfId="0" applyFont="1" applyFill="1" applyBorder="1" applyAlignment="1">
      <alignment horizontal="center"/>
    </xf>
    <xf numFmtId="0" fontId="13" fillId="12" borderId="13" xfId="0" applyFont="1" applyFill="1" applyBorder="1" applyAlignment="1">
      <alignment horizontal="center"/>
    </xf>
    <xf numFmtId="0" fontId="13" fillId="12" borderId="2" xfId="0" applyFont="1" applyFill="1" applyBorder="1" applyAlignment="1">
      <alignment horizontal="center"/>
    </xf>
    <xf numFmtId="0" fontId="13" fillId="12" borderId="28" xfId="0" applyFont="1" applyFill="1" applyBorder="1" applyAlignment="1">
      <alignment horizontal="center"/>
    </xf>
    <xf numFmtId="0" fontId="9" fillId="14" borderId="13" xfId="0" applyFont="1" applyFill="1" applyBorder="1"/>
    <xf numFmtId="0" fontId="9" fillId="14" borderId="2" xfId="0" applyFont="1" applyFill="1" applyBorder="1"/>
    <xf numFmtId="0" fontId="9" fillId="14" borderId="28" xfId="0" applyFont="1" applyFill="1" applyBorder="1"/>
    <xf numFmtId="0" fontId="13" fillId="12" borderId="30" xfId="0" applyFont="1" applyFill="1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  <color rgb="FF73007E"/>
      <color rgb="FFFF99FF"/>
      <color rgb="FFFF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opLeftCell="A9" workbookViewId="0">
      <selection activeCell="I15" sqref="I15"/>
    </sheetView>
  </sheetViews>
  <sheetFormatPr defaultColWidth="8.77734375" defaultRowHeight="14.4" x14ac:dyDescent="0.3"/>
  <cols>
    <col min="1" max="1" width="57.77734375" customWidth="1"/>
    <col min="2" max="2" width="34.44140625" customWidth="1"/>
    <col min="3" max="3" width="13.44140625" customWidth="1"/>
    <col min="4" max="4" width="18" customWidth="1"/>
    <col min="5" max="5" width="18.44140625" customWidth="1"/>
    <col min="6" max="6" width="21.77734375" customWidth="1"/>
  </cols>
  <sheetData>
    <row r="1" spans="1:9" x14ac:dyDescent="0.3">
      <c r="A1" s="83" t="s">
        <v>23</v>
      </c>
      <c r="B1" s="84"/>
      <c r="C1" s="84"/>
      <c r="D1" s="85"/>
      <c r="E1" s="86"/>
    </row>
    <row r="2" spans="1:9" ht="15" thickBot="1" x14ac:dyDescent="0.35">
      <c r="A2" s="87"/>
      <c r="B2" s="88"/>
      <c r="C2" s="88"/>
      <c r="D2" s="88"/>
      <c r="E2" s="89"/>
    </row>
    <row r="3" spans="1:9" ht="18" x14ac:dyDescent="0.35">
      <c r="A3" s="27" t="s">
        <v>29</v>
      </c>
      <c r="B3" s="28" t="s">
        <v>0</v>
      </c>
      <c r="C3" s="28" t="s">
        <v>1</v>
      </c>
      <c r="D3" s="29"/>
      <c r="E3" s="10"/>
    </row>
    <row r="4" spans="1:9" x14ac:dyDescent="0.3">
      <c r="A4" s="11" t="s">
        <v>26</v>
      </c>
      <c r="B4" s="3" t="s">
        <v>59</v>
      </c>
      <c r="C4" s="3"/>
      <c r="D4" s="3"/>
      <c r="E4" s="10"/>
    </row>
    <row r="5" spans="1:9" x14ac:dyDescent="0.3">
      <c r="A5" s="11" t="s">
        <v>2</v>
      </c>
      <c r="B5" s="3" t="s">
        <v>13</v>
      </c>
      <c r="C5" s="3"/>
      <c r="D5" s="3"/>
      <c r="E5" s="10"/>
    </row>
    <row r="6" spans="1:9" x14ac:dyDescent="0.3">
      <c r="A6" s="11" t="s">
        <v>3</v>
      </c>
      <c r="B6" s="3" t="s">
        <v>11</v>
      </c>
      <c r="C6" s="3">
        <v>72.010000000000005</v>
      </c>
      <c r="D6" s="3"/>
      <c r="E6" s="10"/>
    </row>
    <row r="7" spans="1:9" x14ac:dyDescent="0.3">
      <c r="A7" s="11" t="s">
        <v>4</v>
      </c>
      <c r="B7" s="3" t="s">
        <v>12</v>
      </c>
      <c r="C7" s="3">
        <v>250</v>
      </c>
      <c r="D7" s="3"/>
      <c r="E7" s="10"/>
    </row>
    <row r="8" spans="1:9" x14ac:dyDescent="0.3">
      <c r="A8" s="11"/>
      <c r="B8" s="3"/>
      <c r="C8" s="3"/>
      <c r="D8" s="3"/>
      <c r="E8" s="10"/>
    </row>
    <row r="9" spans="1:9" x14ac:dyDescent="0.3">
      <c r="A9" s="11" t="s">
        <v>39</v>
      </c>
      <c r="B9" s="3"/>
      <c r="C9" s="4"/>
      <c r="D9" s="3"/>
      <c r="E9" s="10"/>
    </row>
    <row r="10" spans="1:9" x14ac:dyDescent="0.3">
      <c r="A10" s="11" t="s">
        <v>5</v>
      </c>
      <c r="B10" s="3"/>
      <c r="C10" s="5">
        <f>C6*C7+C9</f>
        <v>18002.5</v>
      </c>
      <c r="D10" s="3" t="s">
        <v>24</v>
      </c>
      <c r="E10" s="10"/>
      <c r="F10" t="s">
        <v>124</v>
      </c>
      <c r="G10" s="103">
        <f>IF(G14&lt;=100,0.25,IF(G14&lt;=500,0.2,0.15))</f>
        <v>0.15</v>
      </c>
    </row>
    <row r="11" spans="1:9" x14ac:dyDescent="0.3">
      <c r="A11" s="12"/>
      <c r="B11" s="8"/>
      <c r="C11" s="8"/>
      <c r="E11" s="10"/>
      <c r="G11" t="s">
        <v>120</v>
      </c>
      <c r="H11" t="s">
        <v>121</v>
      </c>
      <c r="I11" t="s">
        <v>122</v>
      </c>
    </row>
    <row r="12" spans="1:9" ht="15.6" x14ac:dyDescent="0.3">
      <c r="A12" s="72" t="s">
        <v>27</v>
      </c>
      <c r="B12" s="73"/>
      <c r="C12" s="73"/>
      <c r="D12" s="75"/>
      <c r="E12" s="76"/>
      <c r="F12" t="s">
        <v>123</v>
      </c>
      <c r="G12">
        <v>600</v>
      </c>
      <c r="H12">
        <f>G12*(1+G10)</f>
        <v>690</v>
      </c>
      <c r="I12">
        <f>G12*H12</f>
        <v>414000</v>
      </c>
    </row>
    <row r="13" spans="1:9" x14ac:dyDescent="0.3">
      <c r="A13" s="14" t="s">
        <v>16</v>
      </c>
      <c r="B13" s="2">
        <v>0.03</v>
      </c>
      <c r="C13" s="1">
        <f>D13*B13</f>
        <v>300</v>
      </c>
      <c r="D13" s="6">
        <v>10000</v>
      </c>
      <c r="E13" s="13" t="s">
        <v>14</v>
      </c>
      <c r="F13" t="s">
        <v>118</v>
      </c>
    </row>
    <row r="14" spans="1:9" x14ac:dyDescent="0.3">
      <c r="A14" s="14" t="s">
        <v>6</v>
      </c>
      <c r="B14" s="2">
        <v>0.02</v>
      </c>
      <c r="C14" s="1">
        <f>D14*B14</f>
        <v>120</v>
      </c>
      <c r="D14" s="6">
        <v>6000</v>
      </c>
      <c r="E14" s="13" t="s">
        <v>15</v>
      </c>
      <c r="F14" t="s">
        <v>119</v>
      </c>
      <c r="G14">
        <v>600</v>
      </c>
      <c r="H14">
        <v>450</v>
      </c>
      <c r="I14">
        <f>G14*H14</f>
        <v>270000</v>
      </c>
    </row>
    <row r="15" spans="1:9" x14ac:dyDescent="0.3">
      <c r="A15" s="14" t="s">
        <v>18</v>
      </c>
      <c r="B15" s="1" t="s">
        <v>19</v>
      </c>
      <c r="C15" s="1">
        <v>100</v>
      </c>
      <c r="D15" s="1"/>
      <c r="E15" s="13"/>
      <c r="F15" t="s">
        <v>125</v>
      </c>
      <c r="I15">
        <f>I12-I14</f>
        <v>144000</v>
      </c>
    </row>
    <row r="16" spans="1:9" x14ac:dyDescent="0.3">
      <c r="A16" s="14" t="s">
        <v>7</v>
      </c>
      <c r="B16" s="2">
        <v>0.01</v>
      </c>
      <c r="C16" s="1">
        <f>D16*B16</f>
        <v>6</v>
      </c>
      <c r="D16" s="7">
        <v>600</v>
      </c>
      <c r="E16" s="13"/>
    </row>
    <row r="17" spans="1:9" x14ac:dyDescent="0.3">
      <c r="A17" s="14" t="s">
        <v>8</v>
      </c>
      <c r="B17" s="2">
        <v>0.02</v>
      </c>
      <c r="C17" s="1">
        <f>D17*B17</f>
        <v>8</v>
      </c>
      <c r="D17" s="7">
        <v>400</v>
      </c>
      <c r="E17" s="13"/>
      <c r="F17" t="s">
        <v>126</v>
      </c>
    </row>
    <row r="18" spans="1:9" x14ac:dyDescent="0.3">
      <c r="A18" s="14" t="s">
        <v>36</v>
      </c>
      <c r="B18" s="2">
        <v>0.03</v>
      </c>
      <c r="C18" s="1">
        <f>D18*B18</f>
        <v>150</v>
      </c>
      <c r="D18" s="7">
        <v>5000</v>
      </c>
      <c r="E18" s="13"/>
      <c r="F18" t="s">
        <v>127</v>
      </c>
      <c r="I18">
        <v>100000</v>
      </c>
    </row>
    <row r="19" spans="1:9" x14ac:dyDescent="0.3">
      <c r="A19" s="14" t="s">
        <v>40</v>
      </c>
      <c r="B19" s="1" t="s">
        <v>20</v>
      </c>
      <c r="C19" s="1"/>
      <c r="D19" s="1"/>
      <c r="E19" s="13"/>
    </row>
    <row r="20" spans="1:9" x14ac:dyDescent="0.3">
      <c r="A20" s="14" t="s">
        <v>9</v>
      </c>
      <c r="B20" s="2">
        <v>0.1</v>
      </c>
      <c r="C20" s="1">
        <f>D20*B20</f>
        <v>50</v>
      </c>
      <c r="D20" s="7">
        <v>500</v>
      </c>
      <c r="E20" s="13"/>
    </row>
    <row r="21" spans="1:9" x14ac:dyDescent="0.3">
      <c r="A21" s="14" t="s">
        <v>21</v>
      </c>
      <c r="B21" s="1"/>
      <c r="C21" s="1">
        <v>0</v>
      </c>
      <c r="D21" s="1"/>
      <c r="E21" s="13"/>
    </row>
    <row r="22" spans="1:9" x14ac:dyDescent="0.3">
      <c r="A22" s="14" t="s">
        <v>37</v>
      </c>
      <c r="B22" s="1">
        <v>95.61</v>
      </c>
      <c r="C22" s="1">
        <v>95.61</v>
      </c>
      <c r="D22" s="7">
        <v>6.64</v>
      </c>
      <c r="E22" s="13"/>
    </row>
    <row r="23" spans="1:9" x14ac:dyDescent="0.3">
      <c r="A23" s="14" t="s">
        <v>38</v>
      </c>
      <c r="B23" s="1">
        <v>0</v>
      </c>
      <c r="C23" s="1">
        <f>D23*B23</f>
        <v>0</v>
      </c>
      <c r="D23" s="7">
        <v>6.64</v>
      </c>
      <c r="E23" s="13"/>
      <c r="F23" t="s">
        <v>41</v>
      </c>
    </row>
    <row r="24" spans="1:9" x14ac:dyDescent="0.3">
      <c r="A24" s="14" t="s">
        <v>28</v>
      </c>
      <c r="B24" s="1"/>
      <c r="C24" s="1">
        <f>SUM(C13:C22)</f>
        <v>829.61</v>
      </c>
      <c r="D24" s="1"/>
      <c r="E24" s="13"/>
    </row>
    <row r="25" spans="1:9" x14ac:dyDescent="0.3">
      <c r="A25" s="77"/>
      <c r="B25" s="78"/>
      <c r="C25" s="78"/>
      <c r="D25" s="78"/>
      <c r="E25" s="79"/>
    </row>
    <row r="26" spans="1:9" ht="15.6" x14ac:dyDescent="0.3">
      <c r="A26" s="72" t="s">
        <v>30</v>
      </c>
      <c r="B26" s="80"/>
      <c r="C26" s="80"/>
      <c r="D26" s="81"/>
      <c r="E26" s="82"/>
    </row>
    <row r="27" spans="1:9" x14ac:dyDescent="0.3">
      <c r="A27" s="19" t="s">
        <v>10</v>
      </c>
      <c r="B27" s="20"/>
      <c r="C27" s="21">
        <f>C10+C24</f>
        <v>18832.11</v>
      </c>
      <c r="D27" s="22"/>
      <c r="E27" s="23"/>
    </row>
    <row r="28" spans="1:9" x14ac:dyDescent="0.3">
      <c r="A28" s="19" t="s">
        <v>33</v>
      </c>
      <c r="B28" s="20">
        <f>C7</f>
        <v>250</v>
      </c>
      <c r="C28" s="21">
        <f>C27/B28</f>
        <v>75.328440000000001</v>
      </c>
      <c r="D28" s="22"/>
      <c r="E28" s="23"/>
    </row>
    <row r="29" spans="1:9" x14ac:dyDescent="0.3">
      <c r="A29" s="19" t="s">
        <v>34</v>
      </c>
      <c r="B29" s="20">
        <f>C7</f>
        <v>250</v>
      </c>
      <c r="C29" s="21">
        <f>C27/B29</f>
        <v>75.328440000000001</v>
      </c>
      <c r="D29" s="22"/>
      <c r="E29" s="23"/>
    </row>
    <row r="30" spans="1:9" x14ac:dyDescent="0.3">
      <c r="A30" s="19"/>
      <c r="B30" s="20"/>
      <c r="C30" s="21"/>
      <c r="D30" s="22"/>
      <c r="E30" s="23"/>
      <c r="H30" s="9"/>
    </row>
    <row r="31" spans="1:9" x14ac:dyDescent="0.3">
      <c r="A31" s="19" t="s">
        <v>25</v>
      </c>
      <c r="B31" s="20"/>
      <c r="C31" s="21">
        <f>C7*C29</f>
        <v>18832.11</v>
      </c>
      <c r="D31" s="22"/>
      <c r="E31" s="23"/>
      <c r="H31" s="9"/>
    </row>
    <row r="32" spans="1:9" ht="15.6" x14ac:dyDescent="0.3">
      <c r="A32" s="72" t="s">
        <v>35</v>
      </c>
      <c r="B32" s="73"/>
      <c r="C32" s="74"/>
      <c r="D32" s="22"/>
      <c r="E32" s="23"/>
      <c r="H32" s="9"/>
    </row>
    <row r="33" spans="1:8" x14ac:dyDescent="0.3">
      <c r="A33" s="19" t="s">
        <v>31</v>
      </c>
      <c r="B33" s="21">
        <v>1.1000000000000001</v>
      </c>
      <c r="C33" s="21">
        <f>C29*B33</f>
        <v>82.861284000000012</v>
      </c>
      <c r="D33" s="22"/>
      <c r="E33" s="23"/>
      <c r="H33" s="9"/>
    </row>
    <row r="34" spans="1:8" x14ac:dyDescent="0.3">
      <c r="A34" s="19"/>
      <c r="B34" s="20"/>
      <c r="C34" s="20"/>
      <c r="D34" s="22"/>
      <c r="E34" s="23"/>
      <c r="H34" s="9"/>
    </row>
    <row r="35" spans="1:8" x14ac:dyDescent="0.3">
      <c r="A35" s="19"/>
      <c r="B35" s="20"/>
      <c r="C35" s="20"/>
      <c r="D35" s="22"/>
      <c r="E35" s="23"/>
    </row>
    <row r="36" spans="1:8" ht="28.8" x14ac:dyDescent="0.3">
      <c r="A36" s="24" t="s">
        <v>22</v>
      </c>
      <c r="B36" s="20">
        <f>C7</f>
        <v>250</v>
      </c>
      <c r="C36" s="21">
        <f>B36*C33</f>
        <v>20715.321000000004</v>
      </c>
      <c r="D36" s="22"/>
      <c r="E36" s="23"/>
    </row>
    <row r="37" spans="1:8" x14ac:dyDescent="0.3">
      <c r="A37" s="15"/>
      <c r="E37" s="10"/>
    </row>
    <row r="38" spans="1:8" x14ac:dyDescent="0.3">
      <c r="A38" s="15"/>
      <c r="B38" s="25" t="s">
        <v>32</v>
      </c>
      <c r="C38" s="26">
        <f>C36-C27</f>
        <v>1883.211000000003</v>
      </c>
      <c r="E38" s="10"/>
    </row>
    <row r="39" spans="1:8" x14ac:dyDescent="0.3">
      <c r="A39" s="15"/>
      <c r="E39" s="10"/>
    </row>
    <row r="40" spans="1:8" ht="15" thickBot="1" x14ac:dyDescent="0.35">
      <c r="A40" s="16"/>
      <c r="B40" s="17"/>
      <c r="C40" s="17"/>
      <c r="D40" s="17"/>
      <c r="E40" s="18"/>
    </row>
  </sheetData>
  <mergeCells count="5">
    <mergeCell ref="A32:C32"/>
    <mergeCell ref="A12:E12"/>
    <mergeCell ref="A25:E25"/>
    <mergeCell ref="A26:E26"/>
    <mergeCell ref="A1:E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07A614-3090-E349-B108-B59DFD8ECA45}">
          <x14:formula1>
            <xm:f>DATA!$B$26:$B$29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5CB7-73BD-CF4A-B140-D213606526F4}">
  <dimension ref="A1:H42"/>
  <sheetViews>
    <sheetView workbookViewId="0">
      <selection activeCell="D13" sqref="D13"/>
    </sheetView>
  </sheetViews>
  <sheetFormatPr defaultColWidth="8.77734375" defaultRowHeight="14.4" x14ac:dyDescent="0.3"/>
  <cols>
    <col min="1" max="1" width="57.77734375" customWidth="1"/>
    <col min="2" max="2" width="34.44140625" customWidth="1"/>
    <col min="3" max="3" width="13.44140625" customWidth="1"/>
    <col min="4" max="4" width="18" customWidth="1"/>
    <col min="5" max="5" width="18.44140625" customWidth="1"/>
    <col min="6" max="6" width="21.77734375" customWidth="1"/>
  </cols>
  <sheetData>
    <row r="1" spans="1:5" x14ac:dyDescent="0.3">
      <c r="A1" s="83" t="s">
        <v>23</v>
      </c>
      <c r="B1" s="84"/>
      <c r="C1" s="84"/>
      <c r="D1" s="85"/>
      <c r="E1" s="86"/>
    </row>
    <row r="2" spans="1:5" ht="15" thickBot="1" x14ac:dyDescent="0.35">
      <c r="A2" s="87"/>
      <c r="B2" s="88"/>
      <c r="C2" s="88"/>
      <c r="D2" s="88"/>
      <c r="E2" s="89"/>
    </row>
    <row r="3" spans="1:5" ht="18" x14ac:dyDescent="0.35">
      <c r="A3" s="27" t="s">
        <v>29</v>
      </c>
      <c r="B3" s="28" t="s">
        <v>0</v>
      </c>
      <c r="C3" s="28" t="s">
        <v>1</v>
      </c>
      <c r="D3" s="29"/>
      <c r="E3" s="10"/>
    </row>
    <row r="4" spans="1:5" x14ac:dyDescent="0.3">
      <c r="A4" s="11" t="s">
        <v>26</v>
      </c>
      <c r="B4" s="3"/>
      <c r="C4" s="3"/>
      <c r="D4" s="3"/>
      <c r="E4" s="10"/>
    </row>
    <row r="5" spans="1:5" x14ac:dyDescent="0.3">
      <c r="A5" s="11" t="s">
        <v>2</v>
      </c>
      <c r="B5" s="3" t="s">
        <v>13</v>
      </c>
      <c r="C5" s="3"/>
      <c r="D5" s="3"/>
      <c r="E5" s="10"/>
    </row>
    <row r="6" spans="1:5" x14ac:dyDescent="0.3">
      <c r="A6" s="11" t="s">
        <v>3</v>
      </c>
      <c r="B6" s="3" t="s">
        <v>11</v>
      </c>
      <c r="C6" s="3">
        <v>67.19</v>
      </c>
      <c r="D6" s="3"/>
      <c r="E6" s="10"/>
    </row>
    <row r="7" spans="1:5" x14ac:dyDescent="0.3">
      <c r="A7" s="11" t="s">
        <v>4</v>
      </c>
      <c r="B7" s="3" t="s">
        <v>12</v>
      </c>
      <c r="C7" s="3">
        <v>100</v>
      </c>
      <c r="D7" s="3"/>
      <c r="E7" s="10"/>
    </row>
    <row r="8" spans="1:5" x14ac:dyDescent="0.3">
      <c r="A8" s="11"/>
      <c r="B8" s="3"/>
      <c r="C8" s="3"/>
      <c r="D8" s="3"/>
      <c r="E8" s="10"/>
    </row>
    <row r="9" spans="1:5" x14ac:dyDescent="0.3">
      <c r="A9" s="11" t="s">
        <v>48</v>
      </c>
      <c r="B9" s="3"/>
      <c r="C9" s="4">
        <v>200</v>
      </c>
      <c r="D9" s="3"/>
      <c r="E9" s="10"/>
    </row>
    <row r="10" spans="1:5" x14ac:dyDescent="0.3">
      <c r="A10" s="11" t="s">
        <v>5</v>
      </c>
      <c r="B10" s="3"/>
      <c r="C10" s="5">
        <f>C6*C7+C9</f>
        <v>6919</v>
      </c>
      <c r="D10" s="3" t="s">
        <v>24</v>
      </c>
      <c r="E10" s="10"/>
    </row>
    <row r="11" spans="1:5" x14ac:dyDescent="0.3">
      <c r="A11" s="12"/>
      <c r="B11" s="8"/>
      <c r="C11" s="8"/>
      <c r="E11" s="10"/>
    </row>
    <row r="12" spans="1:5" ht="15.6" x14ac:dyDescent="0.3">
      <c r="A12" s="72" t="s">
        <v>27</v>
      </c>
      <c r="B12" s="73"/>
      <c r="C12" s="73"/>
      <c r="D12" s="75"/>
      <c r="E12" s="76"/>
    </row>
    <row r="13" spans="1:5" x14ac:dyDescent="0.3">
      <c r="A13" s="14" t="s">
        <v>16</v>
      </c>
      <c r="B13" s="2">
        <v>0.03</v>
      </c>
      <c r="C13" s="1">
        <f>D13*B13</f>
        <v>300</v>
      </c>
      <c r="D13" s="6">
        <v>10000</v>
      </c>
      <c r="E13" s="13" t="s">
        <v>14</v>
      </c>
    </row>
    <row r="14" spans="1:5" x14ac:dyDescent="0.3">
      <c r="A14" s="14" t="s">
        <v>6</v>
      </c>
      <c r="B14" s="2">
        <v>0.01</v>
      </c>
      <c r="C14" s="1">
        <f>D14*B14</f>
        <v>60</v>
      </c>
      <c r="D14" s="6">
        <v>6000</v>
      </c>
      <c r="E14" s="13" t="s">
        <v>15</v>
      </c>
    </row>
    <row r="15" spans="1:5" x14ac:dyDescent="0.3">
      <c r="A15" s="14" t="s">
        <v>18</v>
      </c>
      <c r="B15" s="1" t="s">
        <v>19</v>
      </c>
      <c r="C15" s="1">
        <v>30</v>
      </c>
      <c r="D15" s="1"/>
      <c r="E15" s="13"/>
    </row>
    <row r="16" spans="1:5" x14ac:dyDescent="0.3">
      <c r="A16" s="14" t="s">
        <v>47</v>
      </c>
      <c r="B16" s="1"/>
      <c r="C16" s="1">
        <v>500</v>
      </c>
      <c r="D16" s="1"/>
      <c r="E16" s="13"/>
    </row>
    <row r="17" spans="1:8" x14ac:dyDescent="0.3">
      <c r="A17" s="14" t="s">
        <v>43</v>
      </c>
      <c r="B17" s="1"/>
      <c r="C17" s="1">
        <v>200</v>
      </c>
      <c r="D17" s="1"/>
      <c r="E17" s="13"/>
    </row>
    <row r="18" spans="1:8" x14ac:dyDescent="0.3">
      <c r="A18" s="14" t="s">
        <v>7</v>
      </c>
      <c r="B18" s="2">
        <v>0.01</v>
      </c>
      <c r="C18" s="1">
        <f>D18*B18</f>
        <v>6</v>
      </c>
      <c r="D18" s="7">
        <v>600</v>
      </c>
      <c r="E18" s="13"/>
    </row>
    <row r="19" spans="1:8" x14ac:dyDescent="0.3">
      <c r="A19" s="14" t="s">
        <v>8</v>
      </c>
      <c r="B19" s="2">
        <v>0.02</v>
      </c>
      <c r="C19" s="1">
        <f>D19*B19</f>
        <v>8</v>
      </c>
      <c r="D19" s="7">
        <v>400</v>
      </c>
      <c r="E19" s="13"/>
    </row>
    <row r="20" spans="1:8" x14ac:dyDescent="0.3">
      <c r="A20" s="14" t="s">
        <v>36</v>
      </c>
      <c r="B20" s="2">
        <v>0.03</v>
      </c>
      <c r="C20" s="1">
        <f>D20*B20</f>
        <v>150</v>
      </c>
      <c r="D20" s="7">
        <v>5000</v>
      </c>
      <c r="E20" s="13"/>
    </row>
    <row r="21" spans="1:8" x14ac:dyDescent="0.3">
      <c r="A21" s="14" t="s">
        <v>40</v>
      </c>
      <c r="B21" s="1" t="s">
        <v>20</v>
      </c>
      <c r="C21" s="1"/>
      <c r="D21" s="1"/>
      <c r="E21" s="13"/>
    </row>
    <row r="22" spans="1:8" x14ac:dyDescent="0.3">
      <c r="A22" s="14" t="s">
        <v>9</v>
      </c>
      <c r="B22" s="2">
        <v>0.1</v>
      </c>
      <c r="C22" s="1">
        <f>D22*B22</f>
        <v>50</v>
      </c>
      <c r="D22" s="7">
        <v>500</v>
      </c>
      <c r="E22" s="13"/>
    </row>
    <row r="23" spans="1:8" x14ac:dyDescent="0.3">
      <c r="A23" s="14" t="s">
        <v>21</v>
      </c>
      <c r="B23" s="1"/>
      <c r="C23" s="1">
        <v>100</v>
      </c>
      <c r="D23" s="1"/>
      <c r="E23" s="13"/>
    </row>
    <row r="24" spans="1:8" x14ac:dyDescent="0.3">
      <c r="A24" s="14" t="s">
        <v>37</v>
      </c>
      <c r="B24" s="1"/>
      <c r="C24" s="1">
        <v>30.54</v>
      </c>
      <c r="D24" s="7">
        <v>6.64</v>
      </c>
      <c r="E24" s="13"/>
    </row>
    <row r="25" spans="1:8" x14ac:dyDescent="0.3">
      <c r="A25" s="14" t="s">
        <v>38</v>
      </c>
      <c r="B25" s="1">
        <v>0</v>
      </c>
      <c r="C25" s="1">
        <f>D25*B25</f>
        <v>0</v>
      </c>
      <c r="D25" s="7">
        <v>6.64</v>
      </c>
      <c r="E25" s="13"/>
      <c r="F25" t="s">
        <v>41</v>
      </c>
    </row>
    <row r="26" spans="1:8" x14ac:dyDescent="0.3">
      <c r="A26" s="14" t="s">
        <v>28</v>
      </c>
      <c r="B26" s="1"/>
      <c r="C26" s="1">
        <f>SUM(C13:C24)</f>
        <v>1434.54</v>
      </c>
      <c r="D26" s="1"/>
      <c r="E26" s="13"/>
    </row>
    <row r="27" spans="1:8" x14ac:dyDescent="0.3">
      <c r="A27" s="77"/>
      <c r="B27" s="78"/>
      <c r="C27" s="78"/>
      <c r="D27" s="78"/>
      <c r="E27" s="79"/>
    </row>
    <row r="28" spans="1:8" ht="15.6" x14ac:dyDescent="0.3">
      <c r="A28" s="72" t="s">
        <v>30</v>
      </c>
      <c r="B28" s="80"/>
      <c r="C28" s="80"/>
      <c r="D28" s="81"/>
      <c r="E28" s="82"/>
    </row>
    <row r="29" spans="1:8" x14ac:dyDescent="0.3">
      <c r="A29" s="19" t="s">
        <v>10</v>
      </c>
      <c r="B29" s="20"/>
      <c r="C29" s="21">
        <f>C10+C26</f>
        <v>8353.5400000000009</v>
      </c>
      <c r="D29" s="22"/>
      <c r="E29" s="23"/>
    </row>
    <row r="30" spans="1:8" x14ac:dyDescent="0.3">
      <c r="A30" s="19" t="s">
        <v>33</v>
      </c>
      <c r="B30" s="20">
        <f>C7</f>
        <v>100</v>
      </c>
      <c r="C30" s="21">
        <f>C29/B30</f>
        <v>83.53540000000001</v>
      </c>
      <c r="D30" s="22"/>
      <c r="E30" s="23"/>
    </row>
    <row r="31" spans="1:8" x14ac:dyDescent="0.3">
      <c r="A31" s="19" t="s">
        <v>34</v>
      </c>
      <c r="B31" s="20">
        <f>C7</f>
        <v>100</v>
      </c>
      <c r="C31" s="21">
        <f>C29/B31</f>
        <v>83.53540000000001</v>
      </c>
      <c r="D31" s="22"/>
      <c r="E31" s="23"/>
    </row>
    <row r="32" spans="1:8" x14ac:dyDescent="0.3">
      <c r="A32" s="19"/>
      <c r="B32" s="20"/>
      <c r="C32" s="21"/>
      <c r="D32" s="22"/>
      <c r="E32" s="23"/>
      <c r="H32" s="9"/>
    </row>
    <row r="33" spans="1:8" x14ac:dyDescent="0.3">
      <c r="A33" s="19" t="s">
        <v>25</v>
      </c>
      <c r="B33" s="20"/>
      <c r="C33" s="21">
        <f>C7*C31</f>
        <v>8353.5400000000009</v>
      </c>
      <c r="D33" s="22"/>
      <c r="E33" s="23"/>
      <c r="H33" s="9"/>
    </row>
    <row r="34" spans="1:8" ht="15.6" x14ac:dyDescent="0.3">
      <c r="A34" s="72" t="s">
        <v>35</v>
      </c>
      <c r="B34" s="73"/>
      <c r="C34" s="74"/>
      <c r="D34" s="22"/>
      <c r="E34" s="23"/>
      <c r="H34" s="9"/>
    </row>
    <row r="35" spans="1:8" x14ac:dyDescent="0.3">
      <c r="A35" s="19" t="s">
        <v>31</v>
      </c>
      <c r="B35" s="21">
        <v>1.3</v>
      </c>
      <c r="C35" s="21">
        <f>C31*B35</f>
        <v>108.59602000000001</v>
      </c>
      <c r="D35" s="22"/>
      <c r="E35" s="23"/>
      <c r="H35" s="9"/>
    </row>
    <row r="36" spans="1:8" x14ac:dyDescent="0.3">
      <c r="A36" s="19"/>
      <c r="B36" s="20"/>
      <c r="C36" s="20"/>
      <c r="D36" s="22"/>
      <c r="E36" s="23"/>
      <c r="H36" s="9"/>
    </row>
    <row r="37" spans="1:8" x14ac:dyDescent="0.3">
      <c r="A37" s="19"/>
      <c r="B37" s="20"/>
      <c r="C37" s="20"/>
      <c r="D37" s="22"/>
      <c r="E37" s="23"/>
    </row>
    <row r="38" spans="1:8" ht="28.8" x14ac:dyDescent="0.3">
      <c r="A38" s="24" t="s">
        <v>22</v>
      </c>
      <c r="B38" s="20">
        <f>C7</f>
        <v>100</v>
      </c>
      <c r="C38" s="21">
        <f>B38*C35</f>
        <v>10859.602000000001</v>
      </c>
      <c r="D38" s="22"/>
      <c r="E38" s="23"/>
    </row>
    <row r="39" spans="1:8" x14ac:dyDescent="0.3">
      <c r="A39" s="15"/>
      <c r="E39" s="10"/>
    </row>
    <row r="40" spans="1:8" x14ac:dyDescent="0.3">
      <c r="A40" s="15"/>
      <c r="B40" s="25" t="s">
        <v>32</v>
      </c>
      <c r="C40" s="26">
        <f>C38-C29</f>
        <v>2506.0619999999999</v>
      </c>
      <c r="E40" s="10"/>
    </row>
    <row r="41" spans="1:8" x14ac:dyDescent="0.3">
      <c r="A41" s="15"/>
      <c r="E41" s="10"/>
    </row>
    <row r="42" spans="1:8" ht="15" thickBot="1" x14ac:dyDescent="0.35">
      <c r="A42" s="16"/>
      <c r="B42" s="17"/>
      <c r="C42" s="17"/>
      <c r="D42" s="17"/>
      <c r="E42" s="18"/>
    </row>
  </sheetData>
  <mergeCells count="5">
    <mergeCell ref="A1:E2"/>
    <mergeCell ref="A12:E12"/>
    <mergeCell ref="A27:E27"/>
    <mergeCell ref="A28:E28"/>
    <mergeCell ref="A34:C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394A-65F9-FD4F-BF0E-851363B2FE0A}">
  <dimension ref="A7:U36"/>
  <sheetViews>
    <sheetView topLeftCell="A12" workbookViewId="0">
      <selection activeCell="F30" sqref="F30:I30"/>
    </sheetView>
  </sheetViews>
  <sheetFormatPr defaultColWidth="11.5546875" defaultRowHeight="14.4" x14ac:dyDescent="0.3"/>
  <cols>
    <col min="1" max="1" width="43.77734375" customWidth="1"/>
    <col min="2" max="5" width="17.44140625" customWidth="1"/>
    <col min="6" max="6" width="20.33203125" customWidth="1"/>
    <col min="7" max="7" width="20.109375" customWidth="1"/>
    <col min="8" max="8" width="20.6640625" customWidth="1"/>
    <col min="9" max="9" width="20.44140625" customWidth="1"/>
    <col min="10" max="10" width="20.77734375" customWidth="1"/>
    <col min="11" max="11" width="21.44140625" customWidth="1"/>
    <col min="12" max="12" width="20.33203125" customWidth="1"/>
    <col min="13" max="13" width="17.44140625" customWidth="1"/>
    <col min="14" max="14" width="18.33203125" customWidth="1"/>
    <col min="15" max="16" width="29.44140625" customWidth="1"/>
    <col min="17" max="17" width="23.6640625" customWidth="1"/>
    <col min="18" max="18" width="17.77734375" customWidth="1"/>
    <col min="19" max="19" width="16.44140625" customWidth="1"/>
    <col min="20" max="20" width="22.33203125" customWidth="1"/>
  </cols>
  <sheetData>
    <row r="7" spans="1:21" x14ac:dyDescent="0.3">
      <c r="A7" t="str">
        <f>GIFTS!A12</f>
        <v>Operating Expenses (as % of Direct Cost or Actual Cost )</v>
      </c>
      <c r="B7" s="62" t="s">
        <v>51</v>
      </c>
      <c r="C7" s="62" t="s">
        <v>52</v>
      </c>
      <c r="D7" s="62" t="s">
        <v>53</v>
      </c>
      <c r="E7" s="62" t="s">
        <v>71</v>
      </c>
      <c r="F7" s="63" t="s">
        <v>75</v>
      </c>
      <c r="G7" s="63" t="s">
        <v>76</v>
      </c>
      <c r="H7" s="63" t="s">
        <v>77</v>
      </c>
      <c r="I7" s="63" t="s">
        <v>78</v>
      </c>
      <c r="J7" s="63" t="s">
        <v>79</v>
      </c>
      <c r="K7" s="63" t="s">
        <v>72</v>
      </c>
      <c r="L7" s="63" t="s">
        <v>73</v>
      </c>
      <c r="M7" s="63" t="s">
        <v>74</v>
      </c>
      <c r="N7" s="64" t="s">
        <v>50</v>
      </c>
      <c r="O7" s="65" t="s">
        <v>106</v>
      </c>
      <c r="P7" s="68" t="s">
        <v>97</v>
      </c>
      <c r="Q7" s="66" t="s">
        <v>89</v>
      </c>
      <c r="R7" s="67" t="s">
        <v>90</v>
      </c>
      <c r="S7" s="69" t="s">
        <v>104</v>
      </c>
      <c r="T7" s="70" t="s">
        <v>105</v>
      </c>
      <c r="U7" s="71" t="s">
        <v>107</v>
      </c>
    </row>
    <row r="8" spans="1:21" x14ac:dyDescent="0.3">
      <c r="A8" t="str">
        <f>GIFTS!A13</f>
        <v>Director (%)</v>
      </c>
      <c r="B8">
        <f>5000*0.05</f>
        <v>250</v>
      </c>
    </row>
    <row r="9" spans="1:21" x14ac:dyDescent="0.3">
      <c r="A9" t="str">
        <f>GIFTS!A14</f>
        <v>Staff (%)</v>
      </c>
    </row>
    <row r="10" spans="1:21" x14ac:dyDescent="0.3">
      <c r="A10" t="str">
        <f>GIFTS!A15</f>
        <v xml:space="preserve">Airtime </v>
      </c>
    </row>
    <row r="11" spans="1:21" x14ac:dyDescent="0.3">
      <c r="A11" t="str">
        <f>GIFTS!A16</f>
        <v>Accounting System (%)</v>
      </c>
    </row>
    <row r="12" spans="1:21" x14ac:dyDescent="0.3">
      <c r="A12" t="str">
        <f>GIFTS!A17</f>
        <v>Domain (%)</v>
      </c>
    </row>
    <row r="13" spans="1:21" x14ac:dyDescent="0.3">
      <c r="A13" t="str">
        <f>GIFTS!A18</f>
        <v>RENTAL</v>
      </c>
    </row>
    <row r="14" spans="1:21" x14ac:dyDescent="0.3">
      <c r="A14" t="str">
        <f>GIFTS!A19</f>
        <v>Other /Car insurance</v>
      </c>
    </row>
    <row r="15" spans="1:21" x14ac:dyDescent="0.3">
      <c r="A15" t="str">
        <f>GIFTS!A20</f>
        <v>Data (%)</v>
      </c>
    </row>
    <row r="16" spans="1:21" x14ac:dyDescent="0.3">
      <c r="A16" t="str">
        <f>GIFTS!A21</f>
        <v>Other Actual Cost</v>
      </c>
    </row>
    <row r="17" spans="1:21" x14ac:dyDescent="0.3">
      <c r="A17" t="str">
        <f>GIFTS!A22</f>
        <v>Mother Vehicle Expenses (Km's)/Delivery to client</v>
      </c>
    </row>
    <row r="18" spans="1:21" x14ac:dyDescent="0.3">
      <c r="A18" t="str">
        <f>GIFTS!A23</f>
        <v>Mother Vehicle Expenses (Km's)/business car use</v>
      </c>
    </row>
    <row r="19" spans="1:21" x14ac:dyDescent="0.3">
      <c r="A19" t="s">
        <v>56</v>
      </c>
    </row>
    <row r="20" spans="1:21" x14ac:dyDescent="0.3">
      <c r="A20" t="s">
        <v>57</v>
      </c>
    </row>
    <row r="24" spans="1:21" x14ac:dyDescent="0.3">
      <c r="A24" t="s">
        <v>54</v>
      </c>
    </row>
    <row r="25" spans="1:21" x14ac:dyDescent="0.3">
      <c r="A25" t="s">
        <v>55</v>
      </c>
    </row>
    <row r="26" spans="1:21" x14ac:dyDescent="0.3">
      <c r="B26" t="s">
        <v>58</v>
      </c>
      <c r="C26" t="s">
        <v>58</v>
      </c>
      <c r="D26" t="s">
        <v>58</v>
      </c>
      <c r="E26" t="s">
        <v>58</v>
      </c>
      <c r="F26" t="s">
        <v>80</v>
      </c>
      <c r="G26" t="s">
        <v>80</v>
      </c>
      <c r="H26" t="s">
        <v>80</v>
      </c>
      <c r="I26" t="s">
        <v>80</v>
      </c>
      <c r="J26" t="s">
        <v>49</v>
      </c>
      <c r="N26" t="s">
        <v>63</v>
      </c>
      <c r="O26" t="s">
        <v>94</v>
      </c>
      <c r="P26" t="s">
        <v>98</v>
      </c>
      <c r="Q26" t="s">
        <v>101</v>
      </c>
      <c r="R26" t="s">
        <v>103</v>
      </c>
      <c r="S26" t="s">
        <v>109</v>
      </c>
      <c r="T26" t="s">
        <v>108</v>
      </c>
      <c r="U26" t="s">
        <v>112</v>
      </c>
    </row>
    <row r="27" spans="1:21" x14ac:dyDescent="0.3">
      <c r="B27" t="s">
        <v>59</v>
      </c>
      <c r="C27" t="s">
        <v>59</v>
      </c>
      <c r="D27" t="s">
        <v>59</v>
      </c>
      <c r="E27" t="s">
        <v>59</v>
      </c>
      <c r="F27" t="s">
        <v>86</v>
      </c>
      <c r="G27" t="s">
        <v>86</v>
      </c>
      <c r="H27" t="s">
        <v>86</v>
      </c>
      <c r="I27" t="s">
        <v>86</v>
      </c>
      <c r="J27" t="s">
        <v>43</v>
      </c>
      <c r="N27" t="s">
        <v>64</v>
      </c>
      <c r="O27" t="s">
        <v>95</v>
      </c>
      <c r="P27" t="s">
        <v>99</v>
      </c>
      <c r="Q27" t="s">
        <v>102</v>
      </c>
      <c r="S27" t="s">
        <v>110</v>
      </c>
      <c r="U27" t="s">
        <v>113</v>
      </c>
    </row>
    <row r="28" spans="1:21" x14ac:dyDescent="0.3">
      <c r="B28" t="s">
        <v>115</v>
      </c>
      <c r="C28" t="s">
        <v>115</v>
      </c>
      <c r="D28" t="s">
        <v>115</v>
      </c>
      <c r="E28" t="s">
        <v>115</v>
      </c>
      <c r="F28" t="s">
        <v>81</v>
      </c>
      <c r="G28" t="s">
        <v>81</v>
      </c>
      <c r="H28" t="s">
        <v>81</v>
      </c>
      <c r="I28" t="s">
        <v>81</v>
      </c>
      <c r="J28" t="s">
        <v>62</v>
      </c>
      <c r="N28" t="s">
        <v>65</v>
      </c>
      <c r="O28" t="s">
        <v>96</v>
      </c>
      <c r="P28" t="s">
        <v>100</v>
      </c>
      <c r="S28" t="s">
        <v>111</v>
      </c>
      <c r="U28" t="s">
        <v>114</v>
      </c>
    </row>
    <row r="29" spans="1:21" x14ac:dyDescent="0.3">
      <c r="B29" t="s">
        <v>61</v>
      </c>
      <c r="C29" t="s">
        <v>61</v>
      </c>
      <c r="D29" t="s">
        <v>61</v>
      </c>
      <c r="E29" t="s">
        <v>61</v>
      </c>
      <c r="F29" t="s">
        <v>82</v>
      </c>
      <c r="G29" t="s">
        <v>82</v>
      </c>
      <c r="H29" t="s">
        <v>82</v>
      </c>
      <c r="I29" t="s">
        <v>82</v>
      </c>
      <c r="N29" t="s">
        <v>93</v>
      </c>
      <c r="U29" t="s">
        <v>60</v>
      </c>
    </row>
    <row r="30" spans="1:21" x14ac:dyDescent="0.3">
      <c r="B30" t="s">
        <v>66</v>
      </c>
      <c r="C30" t="s">
        <v>66</v>
      </c>
      <c r="D30" t="s">
        <v>66</v>
      </c>
      <c r="E30" t="s">
        <v>66</v>
      </c>
      <c r="F30" t="s">
        <v>117</v>
      </c>
      <c r="G30" t="s">
        <v>117</v>
      </c>
      <c r="H30" t="s">
        <v>117</v>
      </c>
      <c r="I30" t="s">
        <v>117</v>
      </c>
      <c r="N30" t="s">
        <v>91</v>
      </c>
      <c r="U30" t="s">
        <v>116</v>
      </c>
    </row>
    <row r="31" spans="1:21" x14ac:dyDescent="0.3">
      <c r="B31" t="s">
        <v>67</v>
      </c>
      <c r="C31" t="s">
        <v>67</v>
      </c>
      <c r="D31" t="s">
        <v>67</v>
      </c>
      <c r="E31" t="s">
        <v>67</v>
      </c>
      <c r="F31" t="s">
        <v>83</v>
      </c>
      <c r="G31" t="s">
        <v>83</v>
      </c>
      <c r="H31" t="s">
        <v>83</v>
      </c>
      <c r="I31" t="s">
        <v>83</v>
      </c>
      <c r="N31" t="s">
        <v>92</v>
      </c>
    </row>
    <row r="32" spans="1:21" x14ac:dyDescent="0.3">
      <c r="B32" t="s">
        <v>68</v>
      </c>
      <c r="C32" t="s">
        <v>68</v>
      </c>
      <c r="D32" t="s">
        <v>68</v>
      </c>
      <c r="E32" t="s">
        <v>68</v>
      </c>
      <c r="F32" t="s">
        <v>84</v>
      </c>
      <c r="G32" t="s">
        <v>84</v>
      </c>
      <c r="H32" t="s">
        <v>84</v>
      </c>
      <c r="I32" t="s">
        <v>84</v>
      </c>
    </row>
    <row r="33" spans="2:9" x14ac:dyDescent="0.3">
      <c r="B33" t="s">
        <v>69</v>
      </c>
      <c r="C33" t="s">
        <v>69</v>
      </c>
      <c r="D33" t="s">
        <v>69</v>
      </c>
      <c r="E33" t="s">
        <v>69</v>
      </c>
      <c r="F33" t="s">
        <v>85</v>
      </c>
      <c r="G33" t="s">
        <v>85</v>
      </c>
      <c r="H33" t="s">
        <v>85</v>
      </c>
      <c r="I33" t="s">
        <v>85</v>
      </c>
    </row>
    <row r="34" spans="2:9" x14ac:dyDescent="0.3">
      <c r="B34" t="s">
        <v>70</v>
      </c>
      <c r="C34" t="s">
        <v>70</v>
      </c>
      <c r="D34" t="s">
        <v>70</v>
      </c>
      <c r="E34" t="s">
        <v>70</v>
      </c>
      <c r="F34" t="s">
        <v>84</v>
      </c>
      <c r="G34" t="s">
        <v>84</v>
      </c>
      <c r="H34" t="s">
        <v>84</v>
      </c>
      <c r="I34" t="s">
        <v>84</v>
      </c>
    </row>
    <row r="35" spans="2:9" x14ac:dyDescent="0.3">
      <c r="F35" t="s">
        <v>87</v>
      </c>
      <c r="G35" t="s">
        <v>87</v>
      </c>
      <c r="H35" t="s">
        <v>87</v>
      </c>
      <c r="I35" t="s">
        <v>87</v>
      </c>
    </row>
    <row r="36" spans="2:9" x14ac:dyDescent="0.3">
      <c r="F36" t="s">
        <v>88</v>
      </c>
      <c r="G36" t="s">
        <v>88</v>
      </c>
      <c r="H36" t="s">
        <v>88</v>
      </c>
      <c r="I3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7E69-A25E-FC46-B870-EB6CBBE26D7C}">
  <dimension ref="A1:F40"/>
  <sheetViews>
    <sheetView workbookViewId="0">
      <selection activeCell="B22" sqref="B22"/>
    </sheetView>
  </sheetViews>
  <sheetFormatPr defaultColWidth="11.5546875" defaultRowHeight="14.4" x14ac:dyDescent="0.3"/>
  <cols>
    <col min="1" max="1" width="45.109375" customWidth="1"/>
    <col min="2" max="2" width="60.44140625" customWidth="1"/>
    <col min="3" max="3" width="64.77734375" customWidth="1"/>
    <col min="4" max="4" width="68.33203125" customWidth="1"/>
    <col min="5" max="5" width="78.44140625" customWidth="1"/>
  </cols>
  <sheetData>
    <row r="1" spans="1:5" x14ac:dyDescent="0.3">
      <c r="A1" s="83" t="s">
        <v>23</v>
      </c>
      <c r="B1" s="84"/>
      <c r="C1" s="84"/>
      <c r="D1" s="85"/>
      <c r="E1" s="86"/>
    </row>
    <row r="2" spans="1:5" ht="15" thickBot="1" x14ac:dyDescent="0.35">
      <c r="A2" s="87"/>
      <c r="B2" s="88"/>
      <c r="C2" s="88"/>
      <c r="D2" s="88"/>
      <c r="E2" s="89"/>
    </row>
    <row r="3" spans="1:5" ht="18" x14ac:dyDescent="0.35">
      <c r="A3" s="27" t="s">
        <v>29</v>
      </c>
      <c r="B3" s="28" t="s">
        <v>0</v>
      </c>
      <c r="C3" s="28" t="s">
        <v>1</v>
      </c>
      <c r="D3" s="29"/>
      <c r="E3" s="10"/>
    </row>
    <row r="4" spans="1:5" x14ac:dyDescent="0.3">
      <c r="A4" s="11" t="s">
        <v>26</v>
      </c>
      <c r="B4" s="3"/>
      <c r="C4" s="3"/>
      <c r="D4" s="3"/>
      <c r="E4" s="10"/>
    </row>
    <row r="5" spans="1:5" x14ac:dyDescent="0.3">
      <c r="A5" s="11" t="s">
        <v>2</v>
      </c>
      <c r="B5" s="3" t="s">
        <v>44</v>
      </c>
      <c r="C5" s="3"/>
      <c r="D5" s="3"/>
      <c r="E5" s="10"/>
    </row>
    <row r="6" spans="1:5" x14ac:dyDescent="0.3">
      <c r="A6" s="11" t="s">
        <v>3</v>
      </c>
      <c r="B6" s="3" t="s">
        <v>11</v>
      </c>
      <c r="C6" s="3">
        <v>180</v>
      </c>
      <c r="D6" s="3"/>
      <c r="E6" s="10"/>
    </row>
    <row r="7" spans="1:5" x14ac:dyDescent="0.3">
      <c r="A7" s="11" t="s">
        <v>4</v>
      </c>
      <c r="B7" s="3" t="s">
        <v>12</v>
      </c>
      <c r="C7" s="3">
        <v>50</v>
      </c>
      <c r="D7" s="3"/>
      <c r="E7" s="10"/>
    </row>
    <row r="8" spans="1:5" x14ac:dyDescent="0.3">
      <c r="A8" s="11"/>
      <c r="B8" s="3"/>
      <c r="C8" s="3"/>
      <c r="D8" s="3"/>
      <c r="E8" s="10"/>
    </row>
    <row r="9" spans="1:5" x14ac:dyDescent="0.3">
      <c r="A9" s="11" t="s">
        <v>45</v>
      </c>
      <c r="B9" s="3"/>
      <c r="C9" s="4">
        <v>300</v>
      </c>
      <c r="D9" s="3"/>
      <c r="E9" s="10"/>
    </row>
    <row r="10" spans="1:5" x14ac:dyDescent="0.3">
      <c r="A10" s="11" t="s">
        <v>5</v>
      </c>
      <c r="B10" s="3"/>
      <c r="C10" s="5">
        <f>C6*C7+C9</f>
        <v>9300</v>
      </c>
      <c r="D10" s="3" t="s">
        <v>24</v>
      </c>
      <c r="E10" s="10"/>
    </row>
    <row r="11" spans="1:5" x14ac:dyDescent="0.3">
      <c r="A11" s="12"/>
      <c r="B11" s="8"/>
      <c r="C11" s="8"/>
      <c r="E11" s="10"/>
    </row>
    <row r="12" spans="1:5" ht="15.6" x14ac:dyDescent="0.3">
      <c r="A12" s="72" t="s">
        <v>27</v>
      </c>
      <c r="B12" s="73"/>
      <c r="C12" s="73"/>
      <c r="D12" s="75"/>
      <c r="E12" s="76"/>
    </row>
    <row r="13" spans="1:5" x14ac:dyDescent="0.3">
      <c r="A13" s="14" t="s">
        <v>16</v>
      </c>
      <c r="B13" s="2">
        <v>0.03</v>
      </c>
      <c r="C13" s="1">
        <f>D13*B13</f>
        <v>300</v>
      </c>
      <c r="D13" s="6">
        <v>10000</v>
      </c>
      <c r="E13" s="13" t="s">
        <v>14</v>
      </c>
    </row>
    <row r="14" spans="1:5" x14ac:dyDescent="0.3">
      <c r="A14" s="14" t="s">
        <v>6</v>
      </c>
      <c r="B14" s="2">
        <v>0.01</v>
      </c>
      <c r="C14" s="1">
        <f>D14*B14</f>
        <v>60</v>
      </c>
      <c r="D14" s="6">
        <v>6000</v>
      </c>
      <c r="E14" s="13" t="s">
        <v>15</v>
      </c>
    </row>
    <row r="15" spans="1:5" x14ac:dyDescent="0.3">
      <c r="A15" s="14" t="s">
        <v>18</v>
      </c>
      <c r="B15" s="1" t="s">
        <v>19</v>
      </c>
      <c r="C15" s="1">
        <v>30</v>
      </c>
      <c r="D15" s="1"/>
      <c r="E15" s="13"/>
    </row>
    <row r="16" spans="1:5" x14ac:dyDescent="0.3">
      <c r="A16" s="14" t="s">
        <v>7</v>
      </c>
      <c r="B16" s="2">
        <v>0.01</v>
      </c>
      <c r="C16" s="1">
        <f>D16*B16</f>
        <v>6</v>
      </c>
      <c r="D16" s="7">
        <v>600</v>
      </c>
      <c r="E16" s="13"/>
    </row>
    <row r="17" spans="1:6" x14ac:dyDescent="0.3">
      <c r="A17" s="14" t="s">
        <v>8</v>
      </c>
      <c r="B17" s="2">
        <v>0.01</v>
      </c>
      <c r="C17" s="1">
        <f>D17*B17</f>
        <v>4</v>
      </c>
      <c r="D17" s="7">
        <v>400</v>
      </c>
      <c r="E17" s="13"/>
    </row>
    <row r="18" spans="1:6" x14ac:dyDescent="0.3">
      <c r="A18" s="14" t="s">
        <v>36</v>
      </c>
      <c r="B18" s="2">
        <v>0.03</v>
      </c>
      <c r="C18" s="1">
        <f>D18*B18</f>
        <v>150</v>
      </c>
      <c r="D18" s="7">
        <v>5000</v>
      </c>
      <c r="E18" s="13"/>
    </row>
    <row r="19" spans="1:6" x14ac:dyDescent="0.3">
      <c r="A19" s="14" t="s">
        <v>17</v>
      </c>
      <c r="B19" s="1" t="s">
        <v>46</v>
      </c>
      <c r="C19" s="1">
        <v>2352</v>
      </c>
      <c r="D19" s="1"/>
      <c r="E19" s="13"/>
    </row>
    <row r="20" spans="1:6" x14ac:dyDescent="0.3">
      <c r="A20" s="14" t="s">
        <v>9</v>
      </c>
      <c r="B20" s="2">
        <v>0.01</v>
      </c>
      <c r="C20" s="1">
        <f>D20*B20</f>
        <v>5</v>
      </c>
      <c r="D20" s="7">
        <v>500</v>
      </c>
      <c r="E20" s="13"/>
    </row>
    <row r="21" spans="1:6" x14ac:dyDescent="0.3">
      <c r="A21" s="14" t="s">
        <v>21</v>
      </c>
      <c r="B21" s="1"/>
      <c r="C21" s="1"/>
      <c r="D21" s="1"/>
      <c r="E21" s="13"/>
    </row>
    <row r="22" spans="1:6" x14ac:dyDescent="0.3">
      <c r="A22" s="14" t="s">
        <v>37</v>
      </c>
      <c r="B22" s="1">
        <v>0</v>
      </c>
      <c r="C22" s="1">
        <f>D22*B22</f>
        <v>0</v>
      </c>
      <c r="D22" s="7">
        <v>6.64</v>
      </c>
      <c r="E22" s="13"/>
    </row>
    <row r="23" spans="1:6" x14ac:dyDescent="0.3">
      <c r="A23" s="14" t="s">
        <v>38</v>
      </c>
      <c r="B23" s="1">
        <v>0</v>
      </c>
      <c r="C23" s="1">
        <f>D23*B23</f>
        <v>0</v>
      </c>
      <c r="D23" s="7">
        <v>6.64</v>
      </c>
      <c r="E23" s="13"/>
      <c r="F23" t="s">
        <v>41</v>
      </c>
    </row>
    <row r="24" spans="1:6" x14ac:dyDescent="0.3">
      <c r="A24" s="14" t="s">
        <v>28</v>
      </c>
      <c r="B24" s="1"/>
      <c r="C24" s="1">
        <f>SUM(C13:C22)</f>
        <v>2907</v>
      </c>
      <c r="D24" s="1"/>
      <c r="E24" s="13"/>
    </row>
    <row r="25" spans="1:6" x14ac:dyDescent="0.3">
      <c r="A25" s="77"/>
      <c r="B25" s="78"/>
      <c r="C25" s="78"/>
      <c r="D25" s="78"/>
      <c r="E25" s="79"/>
    </row>
    <row r="26" spans="1:6" ht="15.6" x14ac:dyDescent="0.3">
      <c r="A26" s="72" t="s">
        <v>30</v>
      </c>
      <c r="B26" s="80"/>
      <c r="C26" s="80"/>
      <c r="D26" s="81"/>
      <c r="E26" s="82"/>
    </row>
    <row r="27" spans="1:6" x14ac:dyDescent="0.3">
      <c r="A27" s="19" t="s">
        <v>10</v>
      </c>
      <c r="B27" s="20"/>
      <c r="C27" s="21">
        <f>C10+C24</f>
        <v>12207</v>
      </c>
      <c r="D27" s="22"/>
      <c r="E27" s="23"/>
    </row>
    <row r="28" spans="1:6" x14ac:dyDescent="0.3">
      <c r="A28" s="19" t="s">
        <v>33</v>
      </c>
      <c r="B28" s="20">
        <f>C7</f>
        <v>50</v>
      </c>
      <c r="C28" s="21">
        <f>C27/B28</f>
        <v>244.14</v>
      </c>
      <c r="D28" s="22"/>
      <c r="E28" s="23"/>
    </row>
    <row r="29" spans="1:6" x14ac:dyDescent="0.3">
      <c r="A29" s="19" t="s">
        <v>34</v>
      </c>
      <c r="B29" s="20">
        <f>C7</f>
        <v>50</v>
      </c>
      <c r="C29" s="21">
        <f>C27/B29</f>
        <v>244.14</v>
      </c>
      <c r="D29" s="22"/>
      <c r="E29" s="23"/>
    </row>
    <row r="30" spans="1:6" x14ac:dyDescent="0.3">
      <c r="A30" s="19"/>
      <c r="B30" s="20"/>
      <c r="C30" s="21"/>
      <c r="D30" s="22"/>
      <c r="E30" s="23"/>
    </row>
    <row r="31" spans="1:6" x14ac:dyDescent="0.3">
      <c r="A31" s="19" t="s">
        <v>25</v>
      </c>
      <c r="B31" s="20"/>
      <c r="C31" s="21">
        <f>C7*C29</f>
        <v>12207</v>
      </c>
      <c r="D31" s="22"/>
      <c r="E31" s="23"/>
    </row>
    <row r="32" spans="1:6" ht="15.6" x14ac:dyDescent="0.3">
      <c r="A32" s="72" t="s">
        <v>35</v>
      </c>
      <c r="B32" s="73"/>
      <c r="C32" s="74"/>
      <c r="D32" s="22"/>
      <c r="E32" s="23"/>
    </row>
    <row r="33" spans="1:5" x14ac:dyDescent="0.3">
      <c r="A33" s="19" t="s">
        <v>31</v>
      </c>
      <c r="B33" s="21">
        <v>1.1499999999999999</v>
      </c>
      <c r="C33" s="21">
        <f>C29*B33</f>
        <v>280.76099999999997</v>
      </c>
      <c r="D33" s="22"/>
      <c r="E33" s="23"/>
    </row>
    <row r="34" spans="1:5" x14ac:dyDescent="0.3">
      <c r="A34" s="19"/>
      <c r="B34" s="20"/>
      <c r="C34" s="20"/>
      <c r="D34" s="22"/>
      <c r="E34" s="23"/>
    </row>
    <row r="35" spans="1:5" x14ac:dyDescent="0.3">
      <c r="A35" s="19"/>
      <c r="B35" s="20"/>
      <c r="C35" s="20"/>
      <c r="D35" s="22"/>
      <c r="E35" s="23"/>
    </row>
    <row r="36" spans="1:5" ht="28.8" x14ac:dyDescent="0.3">
      <c r="A36" s="24" t="s">
        <v>22</v>
      </c>
      <c r="B36" s="20">
        <f>C7</f>
        <v>50</v>
      </c>
      <c r="C36" s="21">
        <f>B36*C33</f>
        <v>14038.05</v>
      </c>
      <c r="D36" s="22"/>
      <c r="E36" s="23"/>
    </row>
    <row r="37" spans="1:5" x14ac:dyDescent="0.3">
      <c r="A37" s="15"/>
      <c r="E37" s="10"/>
    </row>
    <row r="38" spans="1:5" x14ac:dyDescent="0.3">
      <c r="A38" s="15"/>
      <c r="B38" s="25" t="s">
        <v>32</v>
      </c>
      <c r="C38" s="26">
        <f>C36-C27</f>
        <v>1831.0499999999993</v>
      </c>
      <c r="E38" s="10"/>
    </row>
    <row r="39" spans="1:5" x14ac:dyDescent="0.3">
      <c r="A39" s="15"/>
      <c r="E39" s="10"/>
    </row>
    <row r="40" spans="1:5" ht="15" thickBot="1" x14ac:dyDescent="0.35">
      <c r="A40" s="16"/>
      <c r="B40" s="17"/>
      <c r="C40" s="17"/>
      <c r="D40" s="17"/>
      <c r="E40" s="18"/>
    </row>
  </sheetData>
  <mergeCells count="5">
    <mergeCell ref="A1:E2"/>
    <mergeCell ref="A12:E12"/>
    <mergeCell ref="A25:E25"/>
    <mergeCell ref="A26:E26"/>
    <mergeCell ref="A32:C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81FF-8B6D-0949-8CE8-D8AC7C8D0116}">
  <dimension ref="A1:F41"/>
  <sheetViews>
    <sheetView topLeftCell="A2" workbookViewId="0">
      <selection activeCell="B5" sqref="B5"/>
    </sheetView>
  </sheetViews>
  <sheetFormatPr defaultColWidth="11.5546875" defaultRowHeight="14.4" x14ac:dyDescent="0.3"/>
  <cols>
    <col min="1" max="1" width="54.33203125" customWidth="1"/>
    <col min="2" max="2" width="49.44140625" customWidth="1"/>
    <col min="3" max="3" width="35.77734375" customWidth="1"/>
  </cols>
  <sheetData>
    <row r="1" spans="1:6" ht="15" thickBot="1" x14ac:dyDescent="0.35"/>
    <row r="2" spans="1:6" x14ac:dyDescent="0.3">
      <c r="A2" s="90" t="s">
        <v>23</v>
      </c>
      <c r="B2" s="91"/>
      <c r="C2" s="91"/>
      <c r="D2" s="91"/>
      <c r="E2" s="92"/>
      <c r="F2" s="30"/>
    </row>
    <row r="3" spans="1:6" ht="15" thickBot="1" x14ac:dyDescent="0.35">
      <c r="A3" s="93"/>
      <c r="B3" s="94"/>
      <c r="C3" s="94"/>
      <c r="D3" s="94"/>
      <c r="E3" s="95"/>
      <c r="F3" s="30"/>
    </row>
    <row r="4" spans="1:6" ht="18" x14ac:dyDescent="0.35">
      <c r="A4" s="31" t="s">
        <v>42</v>
      </c>
      <c r="B4" s="32" t="s">
        <v>0</v>
      </c>
      <c r="C4" s="32" t="s">
        <v>1</v>
      </c>
      <c r="D4" s="33"/>
      <c r="E4" s="34"/>
      <c r="F4" s="30"/>
    </row>
    <row r="5" spans="1:6" x14ac:dyDescent="0.3">
      <c r="A5" s="35" t="s">
        <v>26</v>
      </c>
      <c r="B5" s="36"/>
      <c r="C5" s="36"/>
      <c r="D5" s="36"/>
      <c r="E5" s="34"/>
      <c r="F5" s="30"/>
    </row>
    <row r="6" spans="1:6" x14ac:dyDescent="0.3">
      <c r="A6" s="35" t="s">
        <v>2</v>
      </c>
      <c r="B6" s="36" t="s">
        <v>13</v>
      </c>
      <c r="C6" s="36"/>
      <c r="D6" s="36"/>
      <c r="E6" s="34"/>
      <c r="F6" s="30"/>
    </row>
    <row r="7" spans="1:6" x14ac:dyDescent="0.3">
      <c r="A7" s="35" t="s">
        <v>3</v>
      </c>
      <c r="B7" s="36" t="s">
        <v>11</v>
      </c>
      <c r="C7" s="36">
        <v>3.53</v>
      </c>
      <c r="D7" s="36"/>
      <c r="E7" s="34"/>
      <c r="F7" s="30"/>
    </row>
    <row r="8" spans="1:6" x14ac:dyDescent="0.3">
      <c r="A8" s="35" t="s">
        <v>4</v>
      </c>
      <c r="B8" s="36" t="s">
        <v>12</v>
      </c>
      <c r="C8" s="36">
        <v>7000</v>
      </c>
      <c r="D8" s="36"/>
      <c r="E8" s="34"/>
      <c r="F8" s="30"/>
    </row>
    <row r="9" spans="1:6" x14ac:dyDescent="0.3">
      <c r="A9" s="35"/>
      <c r="B9" s="36"/>
      <c r="C9" s="36"/>
      <c r="D9" s="36"/>
      <c r="E9" s="34"/>
      <c r="F9" s="30"/>
    </row>
    <row r="10" spans="1:6" x14ac:dyDescent="0.3">
      <c r="A10" s="35" t="s">
        <v>39</v>
      </c>
      <c r="B10" s="36"/>
      <c r="C10" s="37">
        <v>5</v>
      </c>
      <c r="D10" s="36"/>
      <c r="E10" s="34"/>
      <c r="F10" s="30"/>
    </row>
    <row r="11" spans="1:6" x14ac:dyDescent="0.3">
      <c r="A11" s="35" t="s">
        <v>5</v>
      </c>
      <c r="B11" s="36"/>
      <c r="C11" s="38">
        <v>24715</v>
      </c>
      <c r="D11" s="36" t="s">
        <v>24</v>
      </c>
      <c r="E11" s="34"/>
      <c r="F11" s="30"/>
    </row>
    <row r="12" spans="1:6" x14ac:dyDescent="0.3">
      <c r="A12" s="39"/>
      <c r="B12" s="40"/>
      <c r="C12" s="40"/>
      <c r="D12" s="30"/>
      <c r="E12" s="34"/>
      <c r="F12" s="30"/>
    </row>
    <row r="13" spans="1:6" ht="15.6" x14ac:dyDescent="0.3">
      <c r="A13" s="96" t="s">
        <v>27</v>
      </c>
      <c r="B13" s="97"/>
      <c r="C13" s="97"/>
      <c r="D13" s="97"/>
      <c r="E13" s="98"/>
      <c r="F13" s="30"/>
    </row>
    <row r="14" spans="1:6" x14ac:dyDescent="0.3">
      <c r="A14" s="41" t="s">
        <v>16</v>
      </c>
      <c r="B14" s="42">
        <v>0.02</v>
      </c>
      <c r="C14" s="43">
        <v>200</v>
      </c>
      <c r="D14" s="44">
        <v>10000</v>
      </c>
      <c r="E14" s="45" t="s">
        <v>14</v>
      </c>
      <c r="F14" s="30"/>
    </row>
    <row r="15" spans="1:6" x14ac:dyDescent="0.3">
      <c r="A15" s="41" t="s">
        <v>6</v>
      </c>
      <c r="B15" s="42">
        <v>0.01</v>
      </c>
      <c r="C15" s="43">
        <v>60</v>
      </c>
      <c r="D15" s="44">
        <v>6000</v>
      </c>
      <c r="E15" s="45" t="s">
        <v>15</v>
      </c>
      <c r="F15" s="30"/>
    </row>
    <row r="16" spans="1:6" x14ac:dyDescent="0.3">
      <c r="A16" s="41" t="s">
        <v>18</v>
      </c>
      <c r="B16" s="43" t="s">
        <v>19</v>
      </c>
      <c r="C16" s="43">
        <v>100</v>
      </c>
      <c r="D16" s="43"/>
      <c r="E16" s="45"/>
      <c r="F16" s="30"/>
    </row>
    <row r="17" spans="1:6" x14ac:dyDescent="0.3">
      <c r="A17" s="41" t="s">
        <v>7</v>
      </c>
      <c r="B17" s="42">
        <v>0.01</v>
      </c>
      <c r="C17" s="43">
        <v>6</v>
      </c>
      <c r="D17" s="46">
        <v>600</v>
      </c>
      <c r="E17" s="45"/>
      <c r="F17" s="30"/>
    </row>
    <row r="18" spans="1:6" x14ac:dyDescent="0.3">
      <c r="A18" s="41" t="s">
        <v>8</v>
      </c>
      <c r="B18" s="42">
        <v>0</v>
      </c>
      <c r="C18" s="43">
        <v>0</v>
      </c>
      <c r="D18" s="46">
        <v>400</v>
      </c>
      <c r="E18" s="45"/>
      <c r="F18" s="30"/>
    </row>
    <row r="19" spans="1:6" x14ac:dyDescent="0.3">
      <c r="A19" s="41" t="s">
        <v>36</v>
      </c>
      <c r="B19" s="42">
        <v>0.02</v>
      </c>
      <c r="C19" s="43">
        <v>100</v>
      </c>
      <c r="D19" s="46">
        <v>5000</v>
      </c>
      <c r="E19" s="45"/>
      <c r="F19" s="30"/>
    </row>
    <row r="20" spans="1:6" x14ac:dyDescent="0.3">
      <c r="A20" s="41" t="s">
        <v>40</v>
      </c>
      <c r="B20" s="43" t="s">
        <v>20</v>
      </c>
      <c r="C20" s="43"/>
      <c r="D20" s="43"/>
      <c r="E20" s="45"/>
      <c r="F20" s="30"/>
    </row>
    <row r="21" spans="1:6" x14ac:dyDescent="0.3">
      <c r="A21" s="41" t="s">
        <v>9</v>
      </c>
      <c r="B21" s="42">
        <v>1</v>
      </c>
      <c r="C21" s="43">
        <v>500</v>
      </c>
      <c r="D21" s="46">
        <v>500</v>
      </c>
      <c r="E21" s="45"/>
      <c r="F21" s="30"/>
    </row>
    <row r="22" spans="1:6" x14ac:dyDescent="0.3">
      <c r="A22" s="41" t="s">
        <v>21</v>
      </c>
      <c r="B22" s="43"/>
      <c r="C22" s="43">
        <v>0</v>
      </c>
      <c r="D22" s="43"/>
      <c r="E22" s="45"/>
      <c r="F22" s="30"/>
    </row>
    <row r="23" spans="1:6" x14ac:dyDescent="0.3">
      <c r="A23" s="41" t="s">
        <v>37</v>
      </c>
      <c r="B23" s="43">
        <v>1000</v>
      </c>
      <c r="C23" s="43">
        <v>6640</v>
      </c>
      <c r="D23" s="46">
        <v>6.64</v>
      </c>
      <c r="E23" s="45"/>
      <c r="F23" s="30"/>
    </row>
    <row r="24" spans="1:6" x14ac:dyDescent="0.3">
      <c r="A24" s="41" t="s">
        <v>38</v>
      </c>
      <c r="B24" s="43">
        <v>1000</v>
      </c>
      <c r="C24" s="43">
        <v>6640</v>
      </c>
      <c r="D24" s="46">
        <v>6.64</v>
      </c>
      <c r="E24" s="45"/>
      <c r="F24" s="30" t="s">
        <v>41</v>
      </c>
    </row>
    <row r="25" spans="1:6" x14ac:dyDescent="0.3">
      <c r="A25" s="41" t="s">
        <v>28</v>
      </c>
      <c r="B25" s="43"/>
      <c r="C25" s="43">
        <v>7606</v>
      </c>
      <c r="D25" s="43"/>
      <c r="E25" s="45"/>
      <c r="F25" s="30"/>
    </row>
    <row r="26" spans="1:6" x14ac:dyDescent="0.3">
      <c r="A26" s="99"/>
      <c r="B26" s="100"/>
      <c r="C26" s="100"/>
      <c r="D26" s="100"/>
      <c r="E26" s="101"/>
      <c r="F26" s="30"/>
    </row>
    <row r="27" spans="1:6" ht="15.6" x14ac:dyDescent="0.3">
      <c r="A27" s="96" t="s">
        <v>30</v>
      </c>
      <c r="B27" s="97"/>
      <c r="C27" s="97"/>
      <c r="D27" s="97"/>
      <c r="E27" s="98"/>
      <c r="F27" s="30"/>
    </row>
    <row r="28" spans="1:6" x14ac:dyDescent="0.3">
      <c r="A28" s="47" t="s">
        <v>10</v>
      </c>
      <c r="B28" s="48"/>
      <c r="C28" s="49">
        <v>32321</v>
      </c>
      <c r="D28" s="50"/>
      <c r="E28" s="51"/>
      <c r="F28" s="30"/>
    </row>
    <row r="29" spans="1:6" x14ac:dyDescent="0.3">
      <c r="A29" s="52" t="s">
        <v>33</v>
      </c>
      <c r="B29" s="53">
        <v>7000</v>
      </c>
      <c r="C29" s="54">
        <v>4.62</v>
      </c>
      <c r="D29" s="50"/>
      <c r="E29" s="51"/>
      <c r="F29" s="30"/>
    </row>
    <row r="30" spans="1:6" x14ac:dyDescent="0.3">
      <c r="A30" s="52" t="s">
        <v>34</v>
      </c>
      <c r="B30" s="53">
        <v>7000</v>
      </c>
      <c r="C30" s="54">
        <v>4.62</v>
      </c>
      <c r="D30" s="50"/>
      <c r="E30" s="51"/>
      <c r="F30" s="30"/>
    </row>
    <row r="31" spans="1:6" x14ac:dyDescent="0.3">
      <c r="A31" s="52"/>
      <c r="B31" s="53"/>
      <c r="C31" s="54"/>
      <c r="D31" s="50"/>
      <c r="E31" s="51"/>
      <c r="F31" s="30"/>
    </row>
    <row r="32" spans="1:6" x14ac:dyDescent="0.3">
      <c r="A32" s="52" t="s">
        <v>25</v>
      </c>
      <c r="B32" s="53"/>
      <c r="C32" s="54">
        <v>32321</v>
      </c>
      <c r="D32" s="50"/>
      <c r="E32" s="51"/>
      <c r="F32" s="30"/>
    </row>
    <row r="33" spans="1:6" ht="15.6" x14ac:dyDescent="0.3">
      <c r="A33" s="96" t="s">
        <v>35</v>
      </c>
      <c r="B33" s="97"/>
      <c r="C33" s="102"/>
      <c r="D33" s="50"/>
      <c r="E33" s="51"/>
      <c r="F33" s="30"/>
    </row>
    <row r="34" spans="1:6" x14ac:dyDescent="0.3">
      <c r="A34" s="52" t="s">
        <v>31</v>
      </c>
      <c r="B34" s="54">
        <v>1.1000000000000001</v>
      </c>
      <c r="C34" s="54">
        <v>5.08</v>
      </c>
      <c r="D34" s="50"/>
      <c r="E34" s="51"/>
      <c r="F34" s="30"/>
    </row>
    <row r="35" spans="1:6" x14ac:dyDescent="0.3">
      <c r="A35" s="52"/>
      <c r="B35" s="53"/>
      <c r="C35" s="53"/>
      <c r="D35" s="50"/>
      <c r="E35" s="51"/>
      <c r="F35" s="30"/>
    </row>
    <row r="36" spans="1:6" x14ac:dyDescent="0.3">
      <c r="A36" s="52"/>
      <c r="B36" s="53"/>
      <c r="C36" s="53"/>
      <c r="D36" s="50"/>
      <c r="E36" s="51"/>
      <c r="F36" s="30"/>
    </row>
    <row r="37" spans="1:6" ht="28.8" x14ac:dyDescent="0.3">
      <c r="A37" s="55" t="s">
        <v>22</v>
      </c>
      <c r="B37" s="53">
        <v>7000</v>
      </c>
      <c r="C37" s="54">
        <v>35553.1</v>
      </c>
      <c r="D37" s="50"/>
      <c r="E37" s="51"/>
      <c r="F37" s="30"/>
    </row>
    <row r="38" spans="1:6" x14ac:dyDescent="0.3">
      <c r="A38" s="56"/>
      <c r="B38" s="30"/>
      <c r="C38" s="30"/>
      <c r="D38" s="30"/>
      <c r="E38" s="34"/>
      <c r="F38" s="30"/>
    </row>
    <row r="39" spans="1:6" x14ac:dyDescent="0.3">
      <c r="A39" s="56"/>
      <c r="B39" s="57" t="s">
        <v>32</v>
      </c>
      <c r="C39" s="58">
        <v>3232.1</v>
      </c>
      <c r="D39" s="30"/>
      <c r="E39" s="34"/>
      <c r="F39" s="30"/>
    </row>
    <row r="40" spans="1:6" x14ac:dyDescent="0.3">
      <c r="A40" s="56"/>
      <c r="B40" s="30"/>
      <c r="C40" s="30"/>
      <c r="D40" s="30"/>
      <c r="E40" s="34"/>
      <c r="F40" s="30"/>
    </row>
    <row r="41" spans="1:6" ht="15" thickBot="1" x14ac:dyDescent="0.35">
      <c r="A41" s="59"/>
      <c r="B41" s="60"/>
      <c r="C41" s="60"/>
      <c r="D41" s="60"/>
      <c r="E41" s="61"/>
      <c r="F41" s="30"/>
    </row>
  </sheetData>
  <mergeCells count="5">
    <mergeCell ref="A2:E3"/>
    <mergeCell ref="A13:E13"/>
    <mergeCell ref="A26:E26"/>
    <mergeCell ref="A27:E27"/>
    <mergeCell ref="A33:C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7B53-A621-D441-88C0-01B56C15E3D5}">
  <dimension ref="A1:F40"/>
  <sheetViews>
    <sheetView tabSelected="1" topLeftCell="A5" workbookViewId="0">
      <selection activeCell="B24" sqref="B24"/>
    </sheetView>
  </sheetViews>
  <sheetFormatPr defaultColWidth="11.5546875" defaultRowHeight="14.4" x14ac:dyDescent="0.3"/>
  <cols>
    <col min="1" max="1" width="41.33203125" customWidth="1"/>
    <col min="2" max="2" width="47.109375" customWidth="1"/>
    <col min="3" max="3" width="47.33203125" customWidth="1"/>
    <col min="4" max="4" width="48.44140625" customWidth="1"/>
    <col min="5" max="5" width="69.44140625" customWidth="1"/>
    <col min="6" max="6" width="74.77734375" customWidth="1"/>
  </cols>
  <sheetData>
    <row r="1" spans="1:6" x14ac:dyDescent="0.3">
      <c r="A1" s="90" t="s">
        <v>23</v>
      </c>
      <c r="B1" s="91"/>
      <c r="C1" s="91"/>
      <c r="D1" s="91"/>
      <c r="E1" s="92"/>
      <c r="F1" s="30"/>
    </row>
    <row r="2" spans="1:6" ht="15" thickBot="1" x14ac:dyDescent="0.35">
      <c r="A2" s="93"/>
      <c r="B2" s="94"/>
      <c r="C2" s="94"/>
      <c r="D2" s="94"/>
      <c r="E2" s="95"/>
      <c r="F2" s="30"/>
    </row>
    <row r="3" spans="1:6" ht="18" x14ac:dyDescent="0.35">
      <c r="A3" s="31" t="s">
        <v>42</v>
      </c>
      <c r="B3" s="32" t="s">
        <v>0</v>
      </c>
      <c r="C3" s="32" t="s">
        <v>1</v>
      </c>
      <c r="D3" s="33"/>
      <c r="E3" s="34"/>
      <c r="F3" s="30"/>
    </row>
    <row r="4" spans="1:6" x14ac:dyDescent="0.3">
      <c r="A4" s="35" t="s">
        <v>26</v>
      </c>
      <c r="B4" s="36"/>
      <c r="C4" s="36"/>
      <c r="D4" s="36"/>
      <c r="E4" s="34"/>
      <c r="F4" s="30"/>
    </row>
    <row r="5" spans="1:6" x14ac:dyDescent="0.3">
      <c r="A5" s="35" t="s">
        <v>2</v>
      </c>
      <c r="B5" s="36" t="s">
        <v>13</v>
      </c>
      <c r="C5" s="36"/>
      <c r="D5" s="36"/>
      <c r="E5" s="34"/>
      <c r="F5" s="30"/>
    </row>
    <row r="6" spans="1:6" x14ac:dyDescent="0.3">
      <c r="A6" s="35" t="s">
        <v>3</v>
      </c>
      <c r="B6" s="36" t="s">
        <v>11</v>
      </c>
      <c r="C6" s="36">
        <v>195</v>
      </c>
      <c r="D6" s="36"/>
      <c r="E6" s="34"/>
      <c r="F6" s="30"/>
    </row>
    <row r="7" spans="1:6" x14ac:dyDescent="0.3">
      <c r="A7" s="35" t="s">
        <v>4</v>
      </c>
      <c r="B7" s="36" t="s">
        <v>12</v>
      </c>
      <c r="C7" s="36">
        <v>50</v>
      </c>
      <c r="D7" s="36"/>
      <c r="E7" s="34"/>
      <c r="F7" s="30"/>
    </row>
    <row r="8" spans="1:6" x14ac:dyDescent="0.3">
      <c r="A8" s="35"/>
      <c r="B8" s="36"/>
      <c r="C8" s="36"/>
      <c r="D8" s="36"/>
      <c r="E8" s="34"/>
      <c r="F8" s="30"/>
    </row>
    <row r="9" spans="1:6" x14ac:dyDescent="0.3">
      <c r="A9" s="35" t="s">
        <v>39</v>
      </c>
      <c r="B9" s="36"/>
      <c r="C9" s="37">
        <v>295</v>
      </c>
      <c r="D9" s="36"/>
      <c r="E9" s="34"/>
      <c r="F9" s="30"/>
    </row>
    <row r="10" spans="1:6" x14ac:dyDescent="0.3">
      <c r="A10" s="35" t="s">
        <v>5</v>
      </c>
      <c r="B10" s="36"/>
      <c r="C10" s="38">
        <v>24715</v>
      </c>
      <c r="D10" s="36" t="s">
        <v>24</v>
      </c>
      <c r="E10" s="34"/>
      <c r="F10" s="30"/>
    </row>
    <row r="11" spans="1:6" x14ac:dyDescent="0.3">
      <c r="A11" s="39"/>
      <c r="B11" s="40"/>
      <c r="C11" s="40"/>
      <c r="D11" s="30"/>
      <c r="E11" s="34"/>
      <c r="F11" s="30"/>
    </row>
    <row r="12" spans="1:6" ht="15.6" x14ac:dyDescent="0.3">
      <c r="A12" s="96" t="s">
        <v>27</v>
      </c>
      <c r="B12" s="97"/>
      <c r="C12" s="97"/>
      <c r="D12" s="97"/>
      <c r="E12" s="98"/>
      <c r="F12" s="30"/>
    </row>
    <row r="13" spans="1:6" x14ac:dyDescent="0.3">
      <c r="A13" s="41" t="s">
        <v>16</v>
      </c>
      <c r="B13" s="42">
        <v>0.02</v>
      </c>
      <c r="C13" s="43">
        <v>200</v>
      </c>
      <c r="D13" s="44">
        <v>10000</v>
      </c>
      <c r="E13" s="45" t="s">
        <v>14</v>
      </c>
      <c r="F13" s="30"/>
    </row>
    <row r="14" spans="1:6" x14ac:dyDescent="0.3">
      <c r="A14" s="41" t="s">
        <v>6</v>
      </c>
      <c r="B14" s="42">
        <v>0.01</v>
      </c>
      <c r="C14" s="43">
        <v>60</v>
      </c>
      <c r="D14" s="44">
        <v>6000</v>
      </c>
      <c r="E14" s="45" t="s">
        <v>15</v>
      </c>
      <c r="F14" s="30"/>
    </row>
    <row r="15" spans="1:6" x14ac:dyDescent="0.3">
      <c r="A15" s="41" t="s">
        <v>18</v>
      </c>
      <c r="B15" s="43" t="s">
        <v>19</v>
      </c>
      <c r="C15" s="43">
        <v>100</v>
      </c>
      <c r="D15" s="43"/>
      <c r="E15" s="45"/>
      <c r="F15" s="30"/>
    </row>
    <row r="16" spans="1:6" x14ac:dyDescent="0.3">
      <c r="A16" s="41" t="s">
        <v>7</v>
      </c>
      <c r="B16" s="42">
        <v>0.01</v>
      </c>
      <c r="C16" s="43">
        <v>6</v>
      </c>
      <c r="D16" s="46">
        <v>600</v>
      </c>
      <c r="E16" s="45"/>
      <c r="F16" s="30"/>
    </row>
    <row r="17" spans="1:6" x14ac:dyDescent="0.3">
      <c r="A17" s="41" t="s">
        <v>8</v>
      </c>
      <c r="B17" s="42">
        <v>0</v>
      </c>
      <c r="C17" s="43">
        <v>0</v>
      </c>
      <c r="D17" s="46">
        <v>400</v>
      </c>
      <c r="E17" s="45"/>
      <c r="F17" s="30"/>
    </row>
    <row r="18" spans="1:6" x14ac:dyDescent="0.3">
      <c r="A18" s="41" t="s">
        <v>36</v>
      </c>
      <c r="B18" s="42">
        <v>0.02</v>
      </c>
      <c r="C18" s="43">
        <v>100</v>
      </c>
      <c r="D18" s="46">
        <v>5000</v>
      </c>
      <c r="E18" s="45"/>
      <c r="F18" s="30"/>
    </row>
    <row r="19" spans="1:6" x14ac:dyDescent="0.3">
      <c r="A19" s="41" t="s">
        <v>40</v>
      </c>
      <c r="B19" s="43" t="s">
        <v>20</v>
      </c>
      <c r="C19" s="43"/>
      <c r="D19" s="43"/>
      <c r="E19" s="45"/>
      <c r="F19" s="30"/>
    </row>
    <row r="20" spans="1:6" x14ac:dyDescent="0.3">
      <c r="A20" s="41" t="s">
        <v>9</v>
      </c>
      <c r="B20" s="42">
        <v>1.2</v>
      </c>
      <c r="C20" s="43">
        <v>500</v>
      </c>
      <c r="D20" s="46">
        <v>500</v>
      </c>
      <c r="E20" s="45"/>
      <c r="F20" s="30"/>
    </row>
    <row r="21" spans="1:6" x14ac:dyDescent="0.3">
      <c r="A21" s="41" t="s">
        <v>21</v>
      </c>
      <c r="B21" s="43"/>
      <c r="C21" s="43">
        <v>0</v>
      </c>
      <c r="D21" s="43"/>
      <c r="E21" s="45"/>
      <c r="F21" s="30"/>
    </row>
    <row r="22" spans="1:6" x14ac:dyDescent="0.3">
      <c r="A22" s="41" t="s">
        <v>37</v>
      </c>
      <c r="B22" s="43">
        <v>0</v>
      </c>
      <c r="C22" s="43">
        <v>0</v>
      </c>
      <c r="D22" s="46">
        <v>6.64</v>
      </c>
      <c r="E22" s="45"/>
      <c r="F22" s="30"/>
    </row>
    <row r="23" spans="1:6" x14ac:dyDescent="0.3">
      <c r="A23" s="41" t="s">
        <v>38</v>
      </c>
      <c r="B23" s="43">
        <v>120</v>
      </c>
      <c r="C23" s="43">
        <v>120</v>
      </c>
      <c r="D23" s="46">
        <v>6.64</v>
      </c>
      <c r="E23" s="45"/>
      <c r="F23" s="30" t="s">
        <v>41</v>
      </c>
    </row>
    <row r="24" spans="1:6" x14ac:dyDescent="0.3">
      <c r="A24" s="41" t="s">
        <v>28</v>
      </c>
      <c r="B24" s="43"/>
      <c r="C24" s="43">
        <v>7606</v>
      </c>
      <c r="D24" s="43"/>
      <c r="E24" s="45"/>
      <c r="F24" s="30"/>
    </row>
    <row r="25" spans="1:6" x14ac:dyDescent="0.3">
      <c r="A25" s="99"/>
      <c r="B25" s="100"/>
      <c r="C25" s="100"/>
      <c r="D25" s="100"/>
      <c r="E25" s="101"/>
      <c r="F25" s="30"/>
    </row>
    <row r="26" spans="1:6" ht="15.6" x14ac:dyDescent="0.3">
      <c r="A26" s="96" t="s">
        <v>30</v>
      </c>
      <c r="B26" s="97"/>
      <c r="C26" s="97"/>
      <c r="D26" s="97"/>
      <c r="E26" s="98"/>
      <c r="F26" s="30"/>
    </row>
    <row r="27" spans="1:6" x14ac:dyDescent="0.3">
      <c r="A27" s="47" t="s">
        <v>10</v>
      </c>
      <c r="B27" s="48"/>
      <c r="C27" s="49">
        <v>32321</v>
      </c>
      <c r="D27" s="50"/>
      <c r="E27" s="51"/>
      <c r="F27" s="30"/>
    </row>
    <row r="28" spans="1:6" x14ac:dyDescent="0.3">
      <c r="A28" s="52" t="s">
        <v>33</v>
      </c>
      <c r="B28" s="53">
        <v>7000</v>
      </c>
      <c r="C28" s="54">
        <v>4.62</v>
      </c>
      <c r="D28" s="50"/>
      <c r="E28" s="51"/>
      <c r="F28" s="30"/>
    </row>
    <row r="29" spans="1:6" x14ac:dyDescent="0.3">
      <c r="A29" s="52" t="s">
        <v>34</v>
      </c>
      <c r="B29" s="53">
        <v>7000</v>
      </c>
      <c r="C29" s="54">
        <v>4.62</v>
      </c>
      <c r="D29" s="50"/>
      <c r="E29" s="51"/>
      <c r="F29" s="30"/>
    </row>
    <row r="30" spans="1:6" x14ac:dyDescent="0.3">
      <c r="A30" s="52"/>
      <c r="B30" s="53"/>
      <c r="C30" s="54"/>
      <c r="D30" s="50"/>
      <c r="E30" s="51"/>
      <c r="F30" s="30"/>
    </row>
    <row r="31" spans="1:6" x14ac:dyDescent="0.3">
      <c r="A31" s="52" t="s">
        <v>25</v>
      </c>
      <c r="B31" s="53"/>
      <c r="C31" s="54">
        <v>32321</v>
      </c>
      <c r="D31" s="50"/>
      <c r="E31" s="51"/>
      <c r="F31" s="30"/>
    </row>
    <row r="32" spans="1:6" ht="15.6" x14ac:dyDescent="0.3">
      <c r="A32" s="96" t="s">
        <v>35</v>
      </c>
      <c r="B32" s="97"/>
      <c r="C32" s="102"/>
      <c r="D32" s="50"/>
      <c r="E32" s="51"/>
      <c r="F32" s="30"/>
    </row>
    <row r="33" spans="1:6" x14ac:dyDescent="0.3">
      <c r="A33" s="52" t="s">
        <v>31</v>
      </c>
      <c r="B33" s="54">
        <v>1.1000000000000001</v>
      </c>
      <c r="C33" s="54">
        <v>5.08</v>
      </c>
      <c r="D33" s="50"/>
      <c r="E33" s="51"/>
      <c r="F33" s="30"/>
    </row>
    <row r="34" spans="1:6" x14ac:dyDescent="0.3">
      <c r="A34" s="52"/>
      <c r="B34" s="53"/>
      <c r="C34" s="53"/>
      <c r="D34" s="50"/>
      <c r="E34" s="51"/>
      <c r="F34" s="30"/>
    </row>
    <row r="35" spans="1:6" x14ac:dyDescent="0.3">
      <c r="A35" s="52"/>
      <c r="B35" s="53"/>
      <c r="C35" s="53"/>
      <c r="D35" s="50"/>
      <c r="E35" s="51"/>
      <c r="F35" s="30"/>
    </row>
    <row r="36" spans="1:6" ht="28.8" x14ac:dyDescent="0.3">
      <c r="A36" s="55" t="s">
        <v>22</v>
      </c>
      <c r="B36" s="53">
        <v>7000</v>
      </c>
      <c r="C36" s="54">
        <v>35553.1</v>
      </c>
      <c r="D36" s="50"/>
      <c r="E36" s="51"/>
      <c r="F36" s="30"/>
    </row>
    <row r="37" spans="1:6" x14ac:dyDescent="0.3">
      <c r="A37" s="56"/>
      <c r="B37" s="30"/>
      <c r="C37" s="30"/>
      <c r="D37" s="30"/>
      <c r="E37" s="34"/>
      <c r="F37" s="30"/>
    </row>
    <row r="38" spans="1:6" x14ac:dyDescent="0.3">
      <c r="A38" s="56"/>
      <c r="B38" s="57" t="s">
        <v>32</v>
      </c>
      <c r="C38" s="58">
        <v>3232.1</v>
      </c>
      <c r="D38" s="30"/>
      <c r="E38" s="34"/>
      <c r="F38" s="30"/>
    </row>
    <row r="39" spans="1:6" x14ac:dyDescent="0.3">
      <c r="A39" s="56"/>
      <c r="B39" s="30"/>
      <c r="C39" s="30"/>
      <c r="D39" s="30"/>
      <c r="E39" s="34"/>
      <c r="F39" s="30"/>
    </row>
    <row r="40" spans="1:6" ht="15" thickBot="1" x14ac:dyDescent="0.35">
      <c r="A40" s="59"/>
      <c r="B40" s="60"/>
      <c r="C40" s="60"/>
      <c r="D40" s="60"/>
      <c r="E40" s="61"/>
      <c r="F40" s="30"/>
    </row>
  </sheetData>
  <mergeCells count="5">
    <mergeCell ref="A1:E2"/>
    <mergeCell ref="A12:E12"/>
    <mergeCell ref="A25:E25"/>
    <mergeCell ref="A26:E26"/>
    <mergeCell ref="A32:C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4D52-CB35-3943-B94F-BE04C82DE88C}">
  <dimension ref="A1"/>
  <sheetViews>
    <sheetView workbookViewId="0">
      <selection activeCell="L26" sqref="L26"/>
    </sheetView>
  </sheetViews>
  <sheetFormatPr defaultColWidth="11.5546875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FB0A-2983-8B43-920A-44F55321F849}">
  <dimension ref="A1"/>
  <sheetViews>
    <sheetView workbookViewId="0">
      <selection activeCell="M25" sqref="M25"/>
    </sheetView>
  </sheetViews>
  <sheetFormatPr defaultColWidth="11.5546875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2BDE-2C6F-3B48-B2EB-394D5D75B60E}">
  <dimension ref="A1"/>
  <sheetViews>
    <sheetView topLeftCell="A8" workbookViewId="0">
      <selection activeCell="I23" sqref="I23"/>
    </sheetView>
  </sheetViews>
  <sheetFormatPr defaultColWidth="11.5546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1B351F259AA242B5117B792AABB520" ma:contentTypeVersion="15" ma:contentTypeDescription="Create a new document." ma:contentTypeScope="" ma:versionID="2a98b62f30ff7cf1cf3e90d5ae476062">
  <xsd:schema xmlns:xsd="http://www.w3.org/2001/XMLSchema" xmlns:xs="http://www.w3.org/2001/XMLSchema" xmlns:p="http://schemas.microsoft.com/office/2006/metadata/properties" xmlns:ns2="1843b332-30de-4221-9f73-33df1e8d0dff" xmlns:ns3="77911c35-8632-44ad-b627-601ea4fbcb01" targetNamespace="http://schemas.microsoft.com/office/2006/metadata/properties" ma:root="true" ma:fieldsID="2932a3517a002bdafbdf365d4a628cea" ns2:_="" ns3:_="">
    <xsd:import namespace="1843b332-30de-4221-9f73-33df1e8d0dff"/>
    <xsd:import namespace="77911c35-8632-44ad-b627-601ea4fbc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3b332-30de-4221-9f73-33df1e8d0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bd691d1-7db1-49d4-8148-88bf7bc522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11c35-8632-44ad-b627-601ea4fbcb0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a70b28f-dff8-4683-a15a-f2eb6ca5f7c8}" ma:internalName="TaxCatchAll" ma:showField="CatchAllData" ma:web="77911c35-8632-44ad-b627-601ea4fbc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911c35-8632-44ad-b627-601ea4fbcb01" xsi:nil="true"/>
    <lcf76f155ced4ddcb4097134ff3c332f xmlns="1843b332-30de-4221-9f73-33df1e8d0d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DC67D1-ADA5-4C6C-B3F9-55BEEA41FB07}"/>
</file>

<file path=customXml/itemProps2.xml><?xml version="1.0" encoding="utf-8"?>
<ds:datastoreItem xmlns:ds="http://schemas.openxmlformats.org/officeDocument/2006/customXml" ds:itemID="{75A3BDC9-7C0A-4C50-B216-E875A3B218F4}"/>
</file>

<file path=customXml/itemProps3.xml><?xml version="1.0" encoding="utf-8"?>
<ds:datastoreItem xmlns:ds="http://schemas.openxmlformats.org/officeDocument/2006/customXml" ds:itemID="{B0F172C6-CB17-4E85-BE50-BE643947BA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GIFTS</vt:lpstr>
      <vt:lpstr>PAPERBAGS2</vt:lpstr>
      <vt:lpstr>DATA</vt:lpstr>
      <vt:lpstr>PET BAGS</vt:lpstr>
      <vt:lpstr>COLLATERAL BANNERS ETC</vt:lpstr>
      <vt:lpstr>LARGE FORMAT PRINTS</vt:lpstr>
      <vt:lpstr>CLOTHING</vt:lpstr>
      <vt:lpstr>SIGNAGE</vt:lpstr>
      <vt:lpstr>ESG CONSULTING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Manikam</dc:creator>
  <cp:lastModifiedBy>Helper Zhou | Sigma International</cp:lastModifiedBy>
  <dcterms:created xsi:type="dcterms:W3CDTF">2025-02-05T11:16:27Z</dcterms:created>
  <dcterms:modified xsi:type="dcterms:W3CDTF">2025-05-27T09:19:07Z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0x010100FB1B351F259AA242B5117B792AABB520</vt:lpwstr>
  </property>
</Properties>
</file>