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esktop\analisis datos\labs\lab9\"/>
    </mc:Choice>
  </mc:AlternateContent>
  <bookViews>
    <workbookView xWindow="0" yWindow="0" windowWidth="20490" windowHeight="7320"/>
  </bookViews>
  <sheets>
    <sheet name="Hoja_01" sheetId="1" r:id="rId1"/>
    <sheet name="Hoja2" sheetId="3" r:id="rId2"/>
  </sheets>
  <calcPr calcId="162913"/>
</workbook>
</file>

<file path=xl/calcChain.xml><?xml version="1.0" encoding="utf-8"?>
<calcChain xmlns="http://schemas.openxmlformats.org/spreadsheetml/2006/main">
  <c r="B53" i="1" l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<sst xmlns="http://schemas.openxmlformats.org/spreadsheetml/2006/main" count="170" uniqueCount="168">
  <si>
    <t>Comuna</t>
  </si>
  <si>
    <t>Total Mesas</t>
  </si>
  <si>
    <t>Total Electores</t>
  </si>
  <si>
    <t xml:space="preserve">599175
</t>
  </si>
  <si>
    <t xml:space="preserve">191,23
</t>
  </si>
  <si>
    <t>Idcomuna</t>
  </si>
  <si>
    <t>Ingreso promedio</t>
  </si>
  <si>
    <t>Total Votacion</t>
  </si>
  <si>
    <t>fuentes: servel (), Ministerio desarrollo social (http://www.desarrollosocialyfamilia.gob.cl/storage/docs/INDICE._DE_PRIORIDAD_SOCIAL_2019.pdf), casen 2017, senado (https://www.senado.cl/site/presupuesto/2017/cumplimiento/tematicos/Ingresos%20Municipales%20per%20C%C3%A1pita.pdf)</t>
  </si>
  <si>
    <t>apruebo</t>
  </si>
  <si>
    <t>rechazo</t>
  </si>
  <si>
    <t>Ingresos Municipales PC</t>
  </si>
  <si>
    <t>personas pobreza ingresos</t>
  </si>
  <si>
    <t>porc pobreza ingresos</t>
  </si>
  <si>
    <t>6004</t>
  </si>
  <si>
    <t>73511</t>
  </si>
  <si>
    <t>22016</t>
  </si>
  <si>
    <t>67845</t>
  </si>
  <si>
    <t>116544</t>
  </si>
  <si>
    <t>87987</t>
  </si>
  <si>
    <t>119859</t>
  </si>
  <si>
    <t>25834</t>
  </si>
  <si>
    <t>138923</t>
  </si>
  <si>
    <t>27418</t>
  </si>
  <si>
    <t>127362</t>
  </si>
  <si>
    <t>72756</t>
  </si>
  <si>
    <t>81550</t>
  </si>
  <si>
    <t>27290</t>
  </si>
  <si>
    <t>83559</t>
  </si>
  <si>
    <t>307743</t>
  </si>
  <si>
    <t>104909</t>
  </si>
  <si>
    <t>139554</t>
  </si>
  <si>
    <t>91690</t>
  </si>
  <si>
    <t>57086</t>
  </si>
  <si>
    <t>267875</t>
  </si>
  <si>
    <t>81361</t>
  </si>
  <si>
    <t>91888</t>
  </si>
  <si>
    <t>89765</t>
  </si>
  <si>
    <t>101724</t>
  </si>
  <si>
    <t>389595</t>
  </si>
  <si>
    <t>11262</t>
  </si>
  <si>
    <t>96589</t>
  </si>
  <si>
    <t>195466</t>
  </si>
  <si>
    <t>42789</t>
  </si>
  <si>
    <t>52520</t>
  </si>
  <si>
    <t>94170</t>
  </si>
  <si>
    <t>71945</t>
  </si>
  <si>
    <t>192235</t>
  </si>
  <si>
    <t>21736</t>
  </si>
  <si>
    <t>169757</t>
  </si>
  <si>
    <t>168418</t>
  </si>
  <si>
    <t>398965</t>
  </si>
  <si>
    <t>138256</t>
  </si>
  <si>
    <t>102553</t>
  </si>
  <si>
    <t>143902</t>
  </si>
  <si>
    <t>117169</t>
  </si>
  <si>
    <t>228270</t>
  </si>
  <si>
    <t>83179</t>
  </si>
  <si>
    <t>15619</t>
  </si>
  <si>
    <t>104331</t>
  </si>
  <si>
    <t>8246</t>
  </si>
  <si>
    <t>82360</t>
  </si>
  <si>
    <t>337288</t>
  </si>
  <si>
    <t>57618</t>
  </si>
  <si>
    <t>14369</t>
  </si>
  <si>
    <t>88737</t>
  </si>
  <si>
    <t>21</t>
  </si>
  <si>
    <t>251</t>
  </si>
  <si>
    <t>65</t>
  </si>
  <si>
    <t>205</t>
  </si>
  <si>
    <t>350</t>
  </si>
  <si>
    <t>258</t>
  </si>
  <si>
    <t>387</t>
  </si>
  <si>
    <t>75</t>
  </si>
  <si>
    <t>409</t>
  </si>
  <si>
    <t>80</t>
  </si>
  <si>
    <t>396</t>
  </si>
  <si>
    <t>214</t>
  </si>
  <si>
    <t>235</t>
  </si>
  <si>
    <t>79</t>
  </si>
  <si>
    <t>259</t>
  </si>
  <si>
    <t>909</t>
  </si>
  <si>
    <t>318</t>
  </si>
  <si>
    <t>405</t>
  </si>
  <si>
    <t>283</t>
  </si>
  <si>
    <t>171</t>
  </si>
  <si>
    <t>772</t>
  </si>
  <si>
    <t>236</t>
  </si>
  <si>
    <t>288</t>
  </si>
  <si>
    <t>272</t>
  </si>
  <si>
    <t>293</t>
  </si>
  <si>
    <t>33</t>
  </si>
  <si>
    <t>281</t>
  </si>
  <si>
    <t>608</t>
  </si>
  <si>
    <t>125</t>
  </si>
  <si>
    <t>158</t>
  </si>
  <si>
    <t>325</t>
  </si>
  <si>
    <t>209</t>
  </si>
  <si>
    <t>569</t>
  </si>
  <si>
    <t>493</t>
  </si>
  <si>
    <t>497</t>
  </si>
  <si>
    <t>403</t>
  </si>
  <si>
    <t>304</t>
  </si>
  <si>
    <t>466</t>
  </si>
  <si>
    <t>344</t>
  </si>
  <si>
    <t>675</t>
  </si>
  <si>
    <t>263</t>
  </si>
  <si>
    <t>46</t>
  </si>
  <si>
    <t>303</t>
  </si>
  <si>
    <t>24</t>
  </si>
  <si>
    <t>168</t>
  </si>
  <si>
    <t>49</t>
  </si>
  <si>
    <t>260</t>
  </si>
  <si>
    <t>1153</t>
  </si>
  <si>
    <t>1245</t>
  </si>
  <si>
    <t>1001</t>
  </si>
  <si>
    <t>2640</t>
  </si>
  <si>
    <t>40566</t>
  </si>
  <si>
    <t>12750</t>
  </si>
  <si>
    <t>37316</t>
  </si>
  <si>
    <t>64105</t>
  </si>
  <si>
    <t>49450</t>
  </si>
  <si>
    <t>65349</t>
  </si>
  <si>
    <t>14789</t>
  </si>
  <si>
    <t>75827</t>
  </si>
  <si>
    <t>15075</t>
  </si>
  <si>
    <t>62960</t>
  </si>
  <si>
    <t>45939</t>
  </si>
  <si>
    <t>38452</t>
  </si>
  <si>
    <t>15226</t>
  </si>
  <si>
    <t>45870</t>
  </si>
  <si>
    <t>181946</t>
  </si>
  <si>
    <t>57302</t>
  </si>
  <si>
    <t>72103</t>
  </si>
  <si>
    <t>59192</t>
  </si>
  <si>
    <t>31387</t>
  </si>
  <si>
    <t>166475</t>
  </si>
  <si>
    <t>55257</t>
  </si>
  <si>
    <t>50691</t>
  </si>
  <si>
    <t>51357</t>
  </si>
  <si>
    <t>59968</t>
  </si>
  <si>
    <t>243011</t>
  </si>
  <si>
    <t>5473</t>
  </si>
  <si>
    <t>43134</t>
  </si>
  <si>
    <t>125217</t>
  </si>
  <si>
    <t>26116</t>
  </si>
  <si>
    <t>27952</t>
  </si>
  <si>
    <t>55776</t>
  </si>
  <si>
    <t>43186</t>
  </si>
  <si>
    <t>115246</t>
  </si>
  <si>
    <t>13102</t>
  </si>
  <si>
    <t>91745</t>
  </si>
  <si>
    <t>99728</t>
  </si>
  <si>
    <t>228628</t>
  </si>
  <si>
    <t>84078</t>
  </si>
  <si>
    <t>55023</t>
  </si>
  <si>
    <t>76259</t>
  </si>
  <si>
    <t>65223</t>
  </si>
  <si>
    <t>119861</t>
  </si>
  <si>
    <t>48221</t>
  </si>
  <si>
    <t>8928</t>
  </si>
  <si>
    <t>56571</t>
  </si>
  <si>
    <t>3029</t>
  </si>
  <si>
    <t>45267</t>
  </si>
  <si>
    <t>149717</t>
  </si>
  <si>
    <t>34323</t>
  </si>
  <si>
    <t>8051</t>
  </si>
  <si>
    <t>60325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</si>
</sst>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 applyAlignment="1">
      <alignment wrapText="1"/>
    </xf>
    <xf numFmtId="3" fontId="18" fillId="0" borderId="0" xfId="0" applyNumberFormat="1" applyFont="1" applyFill="1" applyBorder="1" applyAlignment="1">
      <alignment horizontal="right" vertical="top" wrapText="1"/>
    </xf>
    <xf numFmtId="3" fontId="18" fillId="0" borderId="0" xfId="0" applyNumberFormat="1" applyFont="1" applyFill="1" applyBorder="1"/>
    <xf numFmtId="3" fontId="18" fillId="0" borderId="0" xfId="0" applyNumberFormat="1" applyFont="1" applyFill="1" applyBorder="1" applyAlignment="1">
      <alignment horizontal="right" wrapText="1"/>
    </xf>
    <xf numFmtId="0" fontId="18" fillId="0" borderId="0" xfId="0" applyFont="1" applyFill="1" applyBorder="1" applyAlignment="1">
      <alignment horizontal="right"/>
    </xf>
    <xf numFmtId="0" fontId="18" fillId="0" borderId="0" xfId="0" applyFont="1" applyFill="1" applyBorder="1" applyAlignment="1">
      <alignment horizontal="right" wrapText="1"/>
    </xf>
    <xf numFmtId="164" fontId="18" fillId="0" borderId="0" xfId="1" applyNumberFormat="1" applyFont="1" applyFill="1" applyBorder="1" applyAlignment="1">
      <alignment horizontal="right"/>
    </xf>
    <xf numFmtId="165" fontId="18" fillId="0" borderId="0" xfId="2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0" fontId="19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right" vertical="top" wrapText="1"/>
    </xf>
    <xf numFmtId="0" fontId="19" fillId="0" borderId="0" xfId="0" applyFont="1" applyFill="1" applyBorder="1"/>
    <xf numFmtId="0" fontId="16" fillId="0" borderId="0" xfId="0" applyFont="1" applyAlignment="1">
      <alignment wrapText="1"/>
    </xf>
    <xf numFmtId="0" fontId="18" fillId="0" borderId="0" xfId="0" applyNumberFormat="1" applyFont="1" applyFill="1" applyBorder="1" applyAlignment="1">
      <alignment horizontal="right" wrapText="1"/>
    </xf>
    <xf numFmtId="0" fontId="16" fillId="0" borderId="0" xfId="0" applyFont="1" applyAlignment="1">
      <alignment wrapText="1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illares" xfId="1" builtinId="3"/>
    <cellStyle name="Neutral" xfId="10" builtinId="28" customBuiltin="1"/>
    <cellStyle name="Normal" xfId="0" builtinId="0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K1" sqref="K1"/>
    </sheetView>
  </sheetViews>
  <sheetFormatPr baseColWidth="10" defaultColWidth="9.140625" defaultRowHeight="15" x14ac:dyDescent="0.25"/>
  <cols>
    <col min="2" max="2" width="17.140625" customWidth="1"/>
    <col min="3" max="3" width="13.7109375" customWidth="1"/>
    <col min="4" max="4" width="16.7109375" customWidth="1"/>
    <col min="5" max="5" width="16.28515625" customWidth="1"/>
    <col min="6" max="7" width="17.140625" customWidth="1"/>
  </cols>
  <sheetData>
    <row r="1" spans="1:11" ht="30" customHeight="1" x14ac:dyDescent="0.25">
      <c r="A1" s="12" t="s">
        <v>5</v>
      </c>
      <c r="B1" s="10" t="s">
        <v>0</v>
      </c>
      <c r="C1" s="10" t="s">
        <v>1</v>
      </c>
      <c r="D1" s="10" t="s">
        <v>2</v>
      </c>
      <c r="E1" s="10" t="s">
        <v>7</v>
      </c>
      <c r="F1" s="10" t="s">
        <v>9</v>
      </c>
      <c r="G1" s="10" t="s">
        <v>10</v>
      </c>
      <c r="H1" s="10" t="s">
        <v>12</v>
      </c>
      <c r="I1" s="10" t="s">
        <v>13</v>
      </c>
      <c r="J1" s="12" t="s">
        <v>6</v>
      </c>
      <c r="K1" s="12" t="s">
        <v>11</v>
      </c>
    </row>
    <row r="2" spans="1:11" x14ac:dyDescent="0.25">
      <c r="A2" s="5">
        <v>13502</v>
      </c>
      <c r="B2" s="6" t="str">
        <f>"ALHUE"</f>
        <v>ALHUE</v>
      </c>
      <c r="C2" s="6" t="s">
        <v>66</v>
      </c>
      <c r="D2" s="14" t="s">
        <v>14</v>
      </c>
      <c r="E2" s="14" t="s">
        <v>116</v>
      </c>
      <c r="F2" s="4">
        <v>2323</v>
      </c>
      <c r="G2" s="5">
        <v>309</v>
      </c>
      <c r="H2" s="7">
        <v>303</v>
      </c>
      <c r="I2" s="8">
        <v>6.7129369999999994E-2</v>
      </c>
      <c r="J2" s="9">
        <v>798231</v>
      </c>
      <c r="K2" s="5">
        <v>538.94000000000005</v>
      </c>
    </row>
    <row r="3" spans="1:11" x14ac:dyDescent="0.25">
      <c r="A3" s="5">
        <v>13402</v>
      </c>
      <c r="B3" s="6" t="str">
        <f>"BUIN"</f>
        <v>BUIN</v>
      </c>
      <c r="C3" s="6" t="s">
        <v>67</v>
      </c>
      <c r="D3" s="14" t="s">
        <v>15</v>
      </c>
      <c r="E3" s="14" t="s">
        <v>117</v>
      </c>
      <c r="F3" s="9">
        <v>33211</v>
      </c>
      <c r="G3" s="9">
        <v>7166</v>
      </c>
      <c r="H3" s="7">
        <v>6017</v>
      </c>
      <c r="I3" s="8">
        <v>8.0408750000000001E-2</v>
      </c>
      <c r="J3" s="9">
        <v>625848</v>
      </c>
      <c r="K3" s="5">
        <v>199.84</v>
      </c>
    </row>
    <row r="4" spans="1:11" ht="30" x14ac:dyDescent="0.25">
      <c r="A4" s="5">
        <v>13403</v>
      </c>
      <c r="B4" s="6" t="str">
        <f>"CALERA DE TANGO"</f>
        <v>CALERA DE TANGO</v>
      </c>
      <c r="C4" s="6" t="s">
        <v>68</v>
      </c>
      <c r="D4" s="14" t="s">
        <v>16</v>
      </c>
      <c r="E4" s="14" t="s">
        <v>118</v>
      </c>
      <c r="F4" s="4">
        <v>9352</v>
      </c>
      <c r="G4" s="9">
        <v>3340</v>
      </c>
      <c r="H4" s="7">
        <v>1112</v>
      </c>
      <c r="I4" s="8">
        <v>3.5295640000000003E-2</v>
      </c>
      <c r="J4" s="9">
        <v>794797</v>
      </c>
      <c r="K4" s="5">
        <v>316.33999999999997</v>
      </c>
    </row>
    <row r="5" spans="1:11" x14ac:dyDescent="0.25">
      <c r="A5" s="5">
        <v>13102</v>
      </c>
      <c r="B5" s="6" t="str">
        <f>"CERRILLOS"</f>
        <v>CERRILLOS</v>
      </c>
      <c r="C5" s="6" t="s">
        <v>69</v>
      </c>
      <c r="D5" s="14" t="s">
        <v>17</v>
      </c>
      <c r="E5" s="14" t="s">
        <v>119</v>
      </c>
      <c r="F5" s="3">
        <v>31189</v>
      </c>
      <c r="G5" s="3">
        <v>5973</v>
      </c>
      <c r="H5" s="7">
        <v>3826</v>
      </c>
      <c r="I5" s="8">
        <v>6.4761639999999995E-2</v>
      </c>
      <c r="J5" s="9">
        <v>742848</v>
      </c>
      <c r="K5" s="5">
        <v>191.99</v>
      </c>
    </row>
    <row r="6" spans="1:11" x14ac:dyDescent="0.25">
      <c r="A6" s="5">
        <v>13103</v>
      </c>
      <c r="B6" s="6" t="str">
        <f>"CERRO NAVIA"</f>
        <v>CERRO NAVIA</v>
      </c>
      <c r="C6" s="6" t="s">
        <v>70</v>
      </c>
      <c r="D6" s="14" t="s">
        <v>18</v>
      </c>
      <c r="E6" s="14" t="s">
        <v>120</v>
      </c>
      <c r="F6" s="2">
        <v>55908</v>
      </c>
      <c r="G6" s="2">
        <v>7812</v>
      </c>
      <c r="H6" s="7">
        <v>9046</v>
      </c>
      <c r="I6" s="8">
        <v>7.5857629999999995E-2</v>
      </c>
      <c r="J6" s="9">
        <v>602208</v>
      </c>
      <c r="K6" s="5">
        <v>171.38</v>
      </c>
    </row>
    <row r="7" spans="1:11" x14ac:dyDescent="0.25">
      <c r="A7" s="5">
        <v>13301</v>
      </c>
      <c r="B7" s="6" t="str">
        <f>"COLINA"</f>
        <v>COLINA</v>
      </c>
      <c r="C7" s="6" t="s">
        <v>71</v>
      </c>
      <c r="D7" s="14" t="s">
        <v>19</v>
      </c>
      <c r="E7" s="14" t="s">
        <v>121</v>
      </c>
      <c r="F7" s="2">
        <v>32524</v>
      </c>
      <c r="G7" s="3">
        <v>16625</v>
      </c>
      <c r="H7" s="7">
        <v>7919</v>
      </c>
      <c r="I7" s="8">
        <v>6.395853E-2</v>
      </c>
      <c r="J7" s="9">
        <v>857981</v>
      </c>
      <c r="K7" s="5">
        <v>221.37</v>
      </c>
    </row>
    <row r="8" spans="1:11" x14ac:dyDescent="0.25">
      <c r="A8" s="5">
        <v>13104</v>
      </c>
      <c r="B8" s="6" t="str">
        <f>"CONCHALI"</f>
        <v>CONCHALI</v>
      </c>
      <c r="C8" s="6" t="s">
        <v>72</v>
      </c>
      <c r="D8" s="14" t="s">
        <v>20</v>
      </c>
      <c r="E8" s="14" t="s">
        <v>122</v>
      </c>
      <c r="F8" s="2">
        <v>56064</v>
      </c>
      <c r="G8" s="3">
        <v>8987</v>
      </c>
      <c r="H8" s="7">
        <v>6653</v>
      </c>
      <c r="I8" s="8">
        <v>7.4320209999999998E-2</v>
      </c>
      <c r="J8" s="9">
        <v>695487</v>
      </c>
      <c r="K8" s="5">
        <v>202.68</v>
      </c>
    </row>
    <row r="9" spans="1:11" x14ac:dyDescent="0.25">
      <c r="A9" s="5">
        <v>13503</v>
      </c>
      <c r="B9" s="6" t="str">
        <f>"CURACAVI"</f>
        <v>CURACAVI</v>
      </c>
      <c r="C9" s="6" t="s">
        <v>73</v>
      </c>
      <c r="D9" s="14" t="s">
        <v>21</v>
      </c>
      <c r="E9" s="14" t="s">
        <v>123</v>
      </c>
      <c r="F9" s="2">
        <v>11713</v>
      </c>
      <c r="G9" s="2">
        <v>2970</v>
      </c>
      <c r="H9" s="7">
        <v>2346</v>
      </c>
      <c r="I9" s="8">
        <v>7.4388319999999994E-2</v>
      </c>
      <c r="J9" s="9">
        <v>648777</v>
      </c>
      <c r="K9" s="5">
        <v>168.98</v>
      </c>
    </row>
    <row r="10" spans="1:11" x14ac:dyDescent="0.25">
      <c r="A10" s="5">
        <v>13105</v>
      </c>
      <c r="B10" s="6" t="str">
        <f>"EL BOSQUE"</f>
        <v>EL BOSQUE</v>
      </c>
      <c r="C10" s="6" t="s">
        <v>74</v>
      </c>
      <c r="D10" s="14" t="s">
        <v>22</v>
      </c>
      <c r="E10" s="14" t="s">
        <v>124</v>
      </c>
      <c r="F10" s="3">
        <v>64401</v>
      </c>
      <c r="G10" s="3">
        <v>11048</v>
      </c>
      <c r="H10" s="7">
        <v>14680</v>
      </c>
      <c r="I10" s="8">
        <v>9.5840640000000005E-2</v>
      </c>
      <c r="J10" s="9">
        <v>667570</v>
      </c>
      <c r="K10" s="5">
        <v>114.52</v>
      </c>
    </row>
    <row r="11" spans="1:11" x14ac:dyDescent="0.25">
      <c r="A11" s="5">
        <v>13602</v>
      </c>
      <c r="B11" s="6" t="str">
        <f>"EL MONTE"</f>
        <v>EL MONTE</v>
      </c>
      <c r="C11" s="6" t="s">
        <v>75</v>
      </c>
      <c r="D11" s="14" t="s">
        <v>23</v>
      </c>
      <c r="E11" s="14" t="s">
        <v>125</v>
      </c>
      <c r="F11" s="2">
        <v>12605</v>
      </c>
      <c r="G11" s="3">
        <v>2378</v>
      </c>
      <c r="H11" s="7">
        <v>2826</v>
      </c>
      <c r="I11" s="8">
        <v>8.728387E-2</v>
      </c>
      <c r="J11" s="9">
        <v>608163</v>
      </c>
      <c r="K11" s="5">
        <v>126.69</v>
      </c>
    </row>
    <row r="12" spans="1:11" ht="30" x14ac:dyDescent="0.25">
      <c r="A12" s="5">
        <v>13106</v>
      </c>
      <c r="B12" s="6" t="str">
        <f>"ESTACION CENTRAL"</f>
        <v>ESTACION CENTRAL</v>
      </c>
      <c r="C12" s="6" t="s">
        <v>76</v>
      </c>
      <c r="D12" s="14" t="s">
        <v>24</v>
      </c>
      <c r="E12" s="14" t="s">
        <v>126</v>
      </c>
      <c r="F12" s="2">
        <v>52748</v>
      </c>
      <c r="G12" s="2">
        <v>9905</v>
      </c>
      <c r="H12" s="7">
        <v>5382</v>
      </c>
      <c r="I12" s="8">
        <v>5.8069339999999997E-2</v>
      </c>
      <c r="J12" s="9">
        <v>744036</v>
      </c>
      <c r="K12" s="5">
        <v>194.86</v>
      </c>
    </row>
    <row r="13" spans="1:11" x14ac:dyDescent="0.25">
      <c r="A13" s="5">
        <v>13107</v>
      </c>
      <c r="B13" s="6" t="str">
        <f>"HUECHURABA"</f>
        <v>HUECHURABA</v>
      </c>
      <c r="C13" s="6" t="s">
        <v>77</v>
      </c>
      <c r="D13" s="14" t="s">
        <v>25</v>
      </c>
      <c r="E13" s="14" t="s">
        <v>127</v>
      </c>
      <c r="F13" s="2">
        <v>37153</v>
      </c>
      <c r="G13" s="2">
        <v>8562</v>
      </c>
      <c r="H13" s="7">
        <v>4917</v>
      </c>
      <c r="I13" s="8">
        <v>5.6380609999999998E-2</v>
      </c>
      <c r="J13" s="9">
        <v>1028758</v>
      </c>
      <c r="K13" s="5">
        <v>301.41000000000003</v>
      </c>
    </row>
    <row r="14" spans="1:11" x14ac:dyDescent="0.25">
      <c r="A14" s="5">
        <v>13108</v>
      </c>
      <c r="B14" s="6" t="str">
        <f>"INDEPENDENCIA"</f>
        <v>INDEPENDENCIA</v>
      </c>
      <c r="C14" s="6" t="s">
        <v>78</v>
      </c>
      <c r="D14" s="14" t="s">
        <v>26</v>
      </c>
      <c r="E14" s="14" t="s">
        <v>128</v>
      </c>
      <c r="F14" s="3">
        <v>31280</v>
      </c>
      <c r="G14" s="4">
        <v>6991</v>
      </c>
      <c r="H14" s="7">
        <v>3492</v>
      </c>
      <c r="I14" s="8">
        <v>8.5028419999999993E-2</v>
      </c>
      <c r="J14" s="9">
        <v>732807</v>
      </c>
      <c r="K14" s="5">
        <v>135.65</v>
      </c>
    </row>
    <row r="15" spans="1:11" x14ac:dyDescent="0.25">
      <c r="A15" s="5">
        <v>13603</v>
      </c>
      <c r="B15" s="6" t="str">
        <f>"ISLA DE MAIPO"</f>
        <v>ISLA DE MAIPO</v>
      </c>
      <c r="C15" s="6" t="s">
        <v>79</v>
      </c>
      <c r="D15" s="14" t="s">
        <v>27</v>
      </c>
      <c r="E15" s="14" t="s">
        <v>129</v>
      </c>
      <c r="F15" s="2">
        <v>12381</v>
      </c>
      <c r="G15" s="2">
        <v>2765</v>
      </c>
      <c r="H15" s="7">
        <v>2808</v>
      </c>
      <c r="I15" s="8">
        <v>8.3329559999999997E-2</v>
      </c>
      <c r="J15" s="9">
        <v>598819</v>
      </c>
      <c r="K15" s="5">
        <v>133.19999999999999</v>
      </c>
    </row>
    <row r="16" spans="1:11" x14ac:dyDescent="0.25">
      <c r="A16" s="5">
        <v>13109</v>
      </c>
      <c r="B16" s="6" t="str">
        <f>"LA CISTERNA"</f>
        <v>LA CISTERNA</v>
      </c>
      <c r="C16" s="6" t="s">
        <v>80</v>
      </c>
      <c r="D16" s="14" t="s">
        <v>28</v>
      </c>
      <c r="E16" s="14" t="s">
        <v>130</v>
      </c>
      <c r="F16" s="3">
        <v>37228</v>
      </c>
      <c r="G16" s="2">
        <v>8475</v>
      </c>
      <c r="H16" s="7">
        <v>4004</v>
      </c>
      <c r="I16" s="8">
        <v>6.596486E-2</v>
      </c>
      <c r="J16" s="9">
        <v>846661</v>
      </c>
      <c r="K16" s="5">
        <v>127.48</v>
      </c>
    </row>
    <row r="17" spans="1:11" x14ac:dyDescent="0.25">
      <c r="A17" s="5">
        <v>13110</v>
      </c>
      <c r="B17" s="6" t="str">
        <f>"LA FLORIDA"</f>
        <v>LA FLORIDA</v>
      </c>
      <c r="C17" s="6" t="s">
        <v>81</v>
      </c>
      <c r="D17" s="14" t="s">
        <v>29</v>
      </c>
      <c r="E17" s="14" t="s">
        <v>131</v>
      </c>
      <c r="F17" s="2">
        <v>152537</v>
      </c>
      <c r="G17" s="2">
        <v>28587</v>
      </c>
      <c r="H17" s="7">
        <v>17385</v>
      </c>
      <c r="I17" s="8">
        <v>4.4980579999999999E-2</v>
      </c>
      <c r="J17" s="9">
        <v>907962</v>
      </c>
      <c r="K17" s="5">
        <v>182.28</v>
      </c>
    </row>
    <row r="18" spans="1:11" x14ac:dyDescent="0.25">
      <c r="A18" s="5">
        <v>13111</v>
      </c>
      <c r="B18" s="6" t="str">
        <f>"LA GRANJA"</f>
        <v>LA GRANJA</v>
      </c>
      <c r="C18" s="6" t="s">
        <v>82</v>
      </c>
      <c r="D18" s="14" t="s">
        <v>30</v>
      </c>
      <c r="E18" s="14" t="s">
        <v>132</v>
      </c>
      <c r="F18" s="3">
        <v>49991</v>
      </c>
      <c r="G18" s="3">
        <v>7031</v>
      </c>
      <c r="H18" s="7">
        <v>5308</v>
      </c>
      <c r="I18" s="8">
        <v>4.7511980000000002E-2</v>
      </c>
      <c r="J18" s="9">
        <v>652752</v>
      </c>
      <c r="K18" s="5">
        <v>111.78</v>
      </c>
    </row>
    <row r="19" spans="1:11" x14ac:dyDescent="0.25">
      <c r="A19" s="5">
        <v>13112</v>
      </c>
      <c r="B19" s="6" t="str">
        <f>"LA PINTANA"</f>
        <v>LA PINTANA</v>
      </c>
      <c r="C19" s="6" t="s">
        <v>83</v>
      </c>
      <c r="D19" s="14" t="s">
        <v>31</v>
      </c>
      <c r="E19" s="14" t="s">
        <v>133</v>
      </c>
      <c r="F19" s="2">
        <v>63381</v>
      </c>
      <c r="G19" s="2">
        <v>8262</v>
      </c>
      <c r="H19" s="7">
        <v>27822</v>
      </c>
      <c r="I19" s="8">
        <v>0.14142131999999999</v>
      </c>
      <c r="J19" s="9">
        <v>561901</v>
      </c>
      <c r="K19" s="5">
        <v>105.56</v>
      </c>
    </row>
    <row r="20" spans="1:11" x14ac:dyDescent="0.25">
      <c r="A20" s="5">
        <v>13113</v>
      </c>
      <c r="B20" s="6" t="str">
        <f>"LA REINA"</f>
        <v>LA REINA</v>
      </c>
      <c r="C20" s="6" t="s">
        <v>84</v>
      </c>
      <c r="D20" s="14" t="s">
        <v>32</v>
      </c>
      <c r="E20" s="14" t="s">
        <v>134</v>
      </c>
      <c r="F20" s="4">
        <v>39979</v>
      </c>
      <c r="G20" s="3">
        <v>19003</v>
      </c>
      <c r="H20" s="7">
        <v>875</v>
      </c>
      <c r="I20" s="8">
        <v>9.8590199999999996E-3</v>
      </c>
      <c r="J20" s="9">
        <v>1406042</v>
      </c>
      <c r="K20" s="5">
        <v>233.43</v>
      </c>
    </row>
    <row r="21" spans="1:11" x14ac:dyDescent="0.25">
      <c r="A21" s="5">
        <v>13302</v>
      </c>
      <c r="B21" s="6" t="str">
        <f>"LAMPA"</f>
        <v>LAMPA</v>
      </c>
      <c r="C21" s="6" t="s">
        <v>85</v>
      </c>
      <c r="D21" s="14" t="s">
        <v>33</v>
      </c>
      <c r="E21" s="14" t="s">
        <v>135</v>
      </c>
      <c r="F21" s="3">
        <v>25871</v>
      </c>
      <c r="G21" s="3">
        <v>5369</v>
      </c>
      <c r="H21" s="7">
        <v>2861</v>
      </c>
      <c r="I21" s="8">
        <v>3.607469E-2</v>
      </c>
      <c r="J21" s="9">
        <v>793962</v>
      </c>
      <c r="K21" s="5">
        <v>224.29</v>
      </c>
    </row>
    <row r="22" spans="1:11" x14ac:dyDescent="0.25">
      <c r="A22" s="5">
        <v>13114</v>
      </c>
      <c r="B22" s="6" t="str">
        <f>"LAS CONDES"</f>
        <v>LAS CONDES</v>
      </c>
      <c r="C22" s="6" t="s">
        <v>86</v>
      </c>
      <c r="D22" s="14" t="s">
        <v>34</v>
      </c>
      <c r="E22" s="14" t="s">
        <v>136</v>
      </c>
      <c r="F22" s="2">
        <v>73354</v>
      </c>
      <c r="G22" s="2">
        <v>92423</v>
      </c>
      <c r="H22" s="7">
        <v>558</v>
      </c>
      <c r="I22" s="8">
        <v>1.9068500000000001E-3</v>
      </c>
      <c r="J22" s="9">
        <v>1819737</v>
      </c>
      <c r="K22" s="5">
        <v>757.13</v>
      </c>
    </row>
    <row r="23" spans="1:11" x14ac:dyDescent="0.25">
      <c r="A23" s="5">
        <v>13115</v>
      </c>
      <c r="B23" s="6" t="str">
        <f>"LO BARNECHEA"</f>
        <v>LO BARNECHEA</v>
      </c>
      <c r="C23" s="6" t="s">
        <v>87</v>
      </c>
      <c r="D23" s="14" t="s">
        <v>35</v>
      </c>
      <c r="E23" s="14" t="s">
        <v>137</v>
      </c>
      <c r="F23" s="3">
        <v>21111</v>
      </c>
      <c r="G23" s="3">
        <v>33902</v>
      </c>
      <c r="H23" s="7">
        <v>3593</v>
      </c>
      <c r="I23" s="8">
        <v>2.842101E-2</v>
      </c>
      <c r="J23" s="9">
        <v>1506519</v>
      </c>
      <c r="K23" s="5">
        <v>551.37</v>
      </c>
    </row>
    <row r="24" spans="1:11" ht="30" x14ac:dyDescent="0.25">
      <c r="A24" s="5">
        <v>13116</v>
      </c>
      <c r="B24" s="6" t="str">
        <f>"LO ESPEJO"</f>
        <v>LO ESPEJO</v>
      </c>
      <c r="C24" s="6" t="s">
        <v>88</v>
      </c>
      <c r="D24" s="14" t="s">
        <v>36</v>
      </c>
      <c r="E24" s="14" t="s">
        <v>138</v>
      </c>
      <c r="F24" s="2">
        <v>44656</v>
      </c>
      <c r="G24" s="2">
        <v>5717</v>
      </c>
      <c r="H24" s="7">
        <v>5811</v>
      </c>
      <c r="I24" s="8">
        <v>6.6865679999999997E-2</v>
      </c>
      <c r="J24" s="6" t="s">
        <v>3</v>
      </c>
      <c r="K24" s="5">
        <v>110.11</v>
      </c>
    </row>
    <row r="25" spans="1:11" x14ac:dyDescent="0.25">
      <c r="A25" s="5">
        <v>13117</v>
      </c>
      <c r="B25" s="6" t="str">
        <f>"LO PRADO"</f>
        <v>LO PRADO</v>
      </c>
      <c r="C25" s="6" t="s">
        <v>89</v>
      </c>
      <c r="D25" s="14" t="s">
        <v>37</v>
      </c>
      <c r="E25" s="14" t="s">
        <v>139</v>
      </c>
      <c r="F25" s="3">
        <v>44371</v>
      </c>
      <c r="G25" s="3">
        <v>6697</v>
      </c>
      <c r="H25" s="7">
        <v>4635</v>
      </c>
      <c r="I25" s="8">
        <v>5.7788720000000002E-2</v>
      </c>
      <c r="J25" s="9">
        <v>669295</v>
      </c>
      <c r="K25" s="5">
        <v>222.28</v>
      </c>
    </row>
    <row r="26" spans="1:11" x14ac:dyDescent="0.25">
      <c r="A26" s="5">
        <v>13118</v>
      </c>
      <c r="B26" s="6" t="str">
        <f>"MACUL"</f>
        <v>MACUL</v>
      </c>
      <c r="C26" s="6" t="s">
        <v>90</v>
      </c>
      <c r="D26" s="14" t="s">
        <v>38</v>
      </c>
      <c r="E26" s="14" t="s">
        <v>140</v>
      </c>
      <c r="F26" s="2">
        <v>49338</v>
      </c>
      <c r="G26" s="2">
        <v>10380</v>
      </c>
      <c r="H26" s="7">
        <v>6275</v>
      </c>
      <c r="I26" s="8">
        <v>7.4544750000000007E-2</v>
      </c>
      <c r="J26" s="9">
        <v>920179</v>
      </c>
      <c r="K26" s="5">
        <v>217.43</v>
      </c>
    </row>
    <row r="27" spans="1:11" x14ac:dyDescent="0.25">
      <c r="A27" s="5">
        <v>13119</v>
      </c>
      <c r="B27" s="6" t="str">
        <f>"MAIPU"</f>
        <v>MAIPU</v>
      </c>
      <c r="C27" s="6" t="s">
        <v>113</v>
      </c>
      <c r="D27" s="14" t="s">
        <v>39</v>
      </c>
      <c r="E27" s="14" t="s">
        <v>141</v>
      </c>
      <c r="F27" s="2">
        <v>208642</v>
      </c>
      <c r="G27" s="3">
        <v>33531</v>
      </c>
      <c r="H27" s="7">
        <v>28806</v>
      </c>
      <c r="I27" s="8">
        <v>2.569542E-2</v>
      </c>
      <c r="J27" s="9">
        <v>850636</v>
      </c>
      <c r="K27" s="5">
        <v>174.64</v>
      </c>
    </row>
    <row r="28" spans="1:11" x14ac:dyDescent="0.25">
      <c r="A28" s="5">
        <v>13504</v>
      </c>
      <c r="B28" s="6" t="str">
        <f>"MARIA PINTO"</f>
        <v>MARIA PINTO</v>
      </c>
      <c r="C28" s="6" t="s">
        <v>91</v>
      </c>
      <c r="D28" s="14" t="s">
        <v>40</v>
      </c>
      <c r="E28" s="14" t="s">
        <v>142</v>
      </c>
      <c r="F28" s="2">
        <v>4424</v>
      </c>
      <c r="G28" s="2">
        <v>1022</v>
      </c>
      <c r="H28" s="7">
        <v>1298</v>
      </c>
      <c r="I28" s="8">
        <v>0.10800503</v>
      </c>
      <c r="J28" s="9">
        <v>545453</v>
      </c>
      <c r="K28" s="5">
        <v>388.42</v>
      </c>
    </row>
    <row r="29" spans="1:11" x14ac:dyDescent="0.25">
      <c r="A29" s="5">
        <v>13501</v>
      </c>
      <c r="B29" s="6" t="str">
        <f>"MELIPILLA"</f>
        <v>MELIPILLA</v>
      </c>
      <c r="C29" s="6" t="s">
        <v>92</v>
      </c>
      <c r="D29" s="14" t="s">
        <v>41</v>
      </c>
      <c r="E29" s="14" t="s">
        <v>143</v>
      </c>
      <c r="F29" s="2">
        <v>34520</v>
      </c>
      <c r="G29" s="2">
        <v>8156</v>
      </c>
      <c r="H29" s="7">
        <v>5569</v>
      </c>
      <c r="I29" s="8">
        <v>5.1676119999999999E-2</v>
      </c>
      <c r="J29" s="9">
        <v>589124</v>
      </c>
      <c r="K29" s="5">
        <v>212.42</v>
      </c>
    </row>
    <row r="30" spans="1:11" ht="30" x14ac:dyDescent="0.25">
      <c r="A30" s="5">
        <v>13120</v>
      </c>
      <c r="B30" s="6" t="str">
        <f>"ÑUÑOA"</f>
        <v>ÑUÑOA</v>
      </c>
      <c r="C30" s="6" t="s">
        <v>93</v>
      </c>
      <c r="D30" s="14" t="s">
        <v>42</v>
      </c>
      <c r="E30" s="14" t="s">
        <v>144</v>
      </c>
      <c r="F30" s="2">
        <v>95123</v>
      </c>
      <c r="G30" s="2">
        <v>29748</v>
      </c>
      <c r="H30" s="7">
        <v>1143</v>
      </c>
      <c r="I30" s="8">
        <v>8.9845199999999993E-3</v>
      </c>
      <c r="J30" s="9">
        <v>1379306</v>
      </c>
      <c r="K30" s="6" t="s">
        <v>4</v>
      </c>
    </row>
    <row r="31" spans="1:11" x14ac:dyDescent="0.25">
      <c r="A31" s="5">
        <v>13604</v>
      </c>
      <c r="B31" s="6" t="str">
        <f>"PADRE HURTADO"</f>
        <v>PADRE HURTADO</v>
      </c>
      <c r="C31" s="6" t="s">
        <v>94</v>
      </c>
      <c r="D31" s="14" t="s">
        <v>43</v>
      </c>
      <c r="E31" s="14" t="s">
        <v>145</v>
      </c>
      <c r="F31" s="2">
        <v>22498</v>
      </c>
      <c r="G31" s="3">
        <v>3501</v>
      </c>
      <c r="H31" s="7">
        <v>4704</v>
      </c>
      <c r="I31" s="8">
        <v>8.7753940000000002E-2</v>
      </c>
      <c r="J31" s="9">
        <v>700422</v>
      </c>
      <c r="K31" s="5">
        <v>136</v>
      </c>
    </row>
    <row r="32" spans="1:11" x14ac:dyDescent="0.25">
      <c r="A32" s="5">
        <v>13404</v>
      </c>
      <c r="B32" s="6" t="str">
        <f>"PAINE"</f>
        <v>PAINE</v>
      </c>
      <c r="C32" s="6" t="s">
        <v>95</v>
      </c>
      <c r="D32" s="14" t="s">
        <v>44</v>
      </c>
      <c r="E32" s="14" t="s">
        <v>146</v>
      </c>
      <c r="F32" s="3">
        <v>22638</v>
      </c>
      <c r="G32" s="2">
        <v>5141</v>
      </c>
      <c r="H32" s="7">
        <v>3012</v>
      </c>
      <c r="I32" s="8">
        <v>4.2398020000000002E-2</v>
      </c>
      <c r="J32" s="9">
        <v>559291</v>
      </c>
      <c r="K32" s="5">
        <v>141.4</v>
      </c>
    </row>
    <row r="33" spans="1:11" ht="45" customHeight="1" x14ac:dyDescent="0.25">
      <c r="A33" s="5">
        <v>13121</v>
      </c>
      <c r="B33" s="6" t="str">
        <f>"PEDRO AGUIRRE CERDA"</f>
        <v>PEDRO AGUIRRE CERDA</v>
      </c>
      <c r="C33" s="6" t="s">
        <v>96</v>
      </c>
      <c r="D33" s="14" t="s">
        <v>45</v>
      </c>
      <c r="E33" s="14" t="s">
        <v>147</v>
      </c>
      <c r="F33" s="2">
        <v>48460</v>
      </c>
      <c r="G33" s="3">
        <v>6883</v>
      </c>
      <c r="H33" s="7">
        <v>4841</v>
      </c>
      <c r="I33" s="8">
        <v>6.2114790000000003E-2</v>
      </c>
      <c r="J33" s="9">
        <v>672128</v>
      </c>
      <c r="K33" s="5">
        <v>93.94</v>
      </c>
    </row>
    <row r="34" spans="1:11" x14ac:dyDescent="0.25">
      <c r="A34" s="5">
        <v>13605</v>
      </c>
      <c r="B34" s="6" t="str">
        <f>"PEÑAFLOR"</f>
        <v>PEÑAFLOR</v>
      </c>
      <c r="C34" s="6" t="s">
        <v>97</v>
      </c>
      <c r="D34" s="14" t="s">
        <v>46</v>
      </c>
      <c r="E34" s="14" t="s">
        <v>148</v>
      </c>
      <c r="F34" s="2">
        <v>36885</v>
      </c>
      <c r="G34" s="3">
        <v>6127</v>
      </c>
      <c r="H34" s="7">
        <v>4597</v>
      </c>
      <c r="I34" s="8">
        <v>4.8900970000000002E-2</v>
      </c>
      <c r="J34" s="9">
        <v>728946</v>
      </c>
      <c r="K34" s="5">
        <v>114.64</v>
      </c>
    </row>
    <row r="35" spans="1:11" x14ac:dyDescent="0.25">
      <c r="A35" s="5">
        <v>13122</v>
      </c>
      <c r="B35" s="6" t="str">
        <f>"PEÑALOLEN"</f>
        <v>PEÑALOLEN</v>
      </c>
      <c r="C35" s="6" t="s">
        <v>98</v>
      </c>
      <c r="D35" s="14" t="s">
        <v>47</v>
      </c>
      <c r="E35" s="14" t="s">
        <v>149</v>
      </c>
      <c r="F35" s="2">
        <v>96287</v>
      </c>
      <c r="G35" s="2">
        <v>18187</v>
      </c>
      <c r="H35" s="7">
        <v>11033</v>
      </c>
      <c r="I35" s="8">
        <v>4.3693709999999997E-2</v>
      </c>
      <c r="J35" s="9">
        <v>866084</v>
      </c>
      <c r="K35" s="5">
        <v>220.87</v>
      </c>
    </row>
    <row r="36" spans="1:11" x14ac:dyDescent="0.25">
      <c r="A36" s="5">
        <v>13202</v>
      </c>
      <c r="B36" s="6" t="str">
        <f>"PIRQUE"</f>
        <v>PIRQUE</v>
      </c>
      <c r="C36" s="6" t="s">
        <v>73</v>
      </c>
      <c r="D36" s="14" t="s">
        <v>48</v>
      </c>
      <c r="E36" s="14" t="s">
        <v>150</v>
      </c>
      <c r="F36" s="2">
        <v>10055</v>
      </c>
      <c r="G36" s="2">
        <v>2994</v>
      </c>
      <c r="H36" s="7">
        <v>1284</v>
      </c>
      <c r="I36" s="8">
        <v>4.7450609999999997E-2</v>
      </c>
      <c r="J36" s="9">
        <v>809365</v>
      </c>
      <c r="K36" s="5">
        <v>273.45999999999998</v>
      </c>
    </row>
    <row r="37" spans="1:11" x14ac:dyDescent="0.25">
      <c r="A37" s="5">
        <v>13123</v>
      </c>
      <c r="B37" s="6" t="str">
        <f>"PROVIDENCIA"</f>
        <v>PROVIDENCIA</v>
      </c>
      <c r="C37" s="6" t="s">
        <v>99</v>
      </c>
      <c r="D37" s="14" t="s">
        <v>49</v>
      </c>
      <c r="E37" s="14" t="s">
        <v>151</v>
      </c>
      <c r="F37" s="2">
        <v>58694</v>
      </c>
      <c r="G37" s="2">
        <v>32748</v>
      </c>
      <c r="H37" s="7">
        <v>513</v>
      </c>
      <c r="I37" s="8">
        <v>4.3163200000000002E-3</v>
      </c>
      <c r="J37" s="9">
        <v>1463923</v>
      </c>
      <c r="K37" s="5">
        <v>704.94</v>
      </c>
    </row>
    <row r="38" spans="1:11" x14ac:dyDescent="0.25">
      <c r="A38" s="5">
        <v>13124</v>
      </c>
      <c r="B38" s="6" t="str">
        <f>"PUDAHUEL"</f>
        <v>PUDAHUEL</v>
      </c>
      <c r="C38" s="6" t="s">
        <v>100</v>
      </c>
      <c r="D38" s="14" t="s">
        <v>50</v>
      </c>
      <c r="E38" s="14" t="s">
        <v>152</v>
      </c>
      <c r="F38" s="2">
        <v>87139</v>
      </c>
      <c r="G38" s="2">
        <v>12161</v>
      </c>
      <c r="H38" s="7">
        <v>24889</v>
      </c>
      <c r="I38" s="8">
        <v>8.2455319999999999E-2</v>
      </c>
      <c r="J38" s="9">
        <v>733366</v>
      </c>
      <c r="K38" s="5">
        <v>219.45</v>
      </c>
    </row>
    <row r="39" spans="1:11" x14ac:dyDescent="0.25">
      <c r="A39" s="5">
        <v>13201</v>
      </c>
      <c r="B39" s="6" t="str">
        <f>"PUENTE ALTO"</f>
        <v>PUENTE ALTO</v>
      </c>
      <c r="C39" s="6" t="s">
        <v>114</v>
      </c>
      <c r="D39" s="14" t="s">
        <v>51</v>
      </c>
      <c r="E39" s="14" t="s">
        <v>153</v>
      </c>
      <c r="F39" s="2">
        <v>200905</v>
      </c>
      <c r="G39" s="2">
        <v>26822</v>
      </c>
      <c r="H39" s="7">
        <v>63255</v>
      </c>
      <c r="I39" s="8">
        <v>7.2938810000000007E-2</v>
      </c>
      <c r="J39" s="9">
        <v>752097</v>
      </c>
      <c r="K39" s="5">
        <v>117.3</v>
      </c>
    </row>
    <row r="40" spans="1:11" x14ac:dyDescent="0.25">
      <c r="A40" s="5">
        <v>13125</v>
      </c>
      <c r="B40" s="6" t="str">
        <f>"QUILICURA"</f>
        <v>QUILICURA</v>
      </c>
      <c r="C40" s="6" t="s">
        <v>101</v>
      </c>
      <c r="D40" s="14" t="s">
        <v>52</v>
      </c>
      <c r="E40" s="14" t="s">
        <v>154</v>
      </c>
      <c r="F40" s="2">
        <v>73637</v>
      </c>
      <c r="G40" s="2">
        <v>10150</v>
      </c>
      <c r="H40" s="7">
        <v>15317</v>
      </c>
      <c r="I40" s="8">
        <v>5.6829169999999998E-2</v>
      </c>
      <c r="J40" s="9">
        <v>792112</v>
      </c>
      <c r="K40" s="5">
        <v>180.35</v>
      </c>
    </row>
    <row r="41" spans="1:11" x14ac:dyDescent="0.25">
      <c r="A41" s="5">
        <v>13126</v>
      </c>
      <c r="B41" s="6" t="str">
        <f>"QUINTA NORMAL"</f>
        <v>QUINTA NORMAL</v>
      </c>
      <c r="C41" s="6" t="s">
        <v>102</v>
      </c>
      <c r="D41" s="14" t="s">
        <v>53</v>
      </c>
      <c r="E41" s="14" t="s">
        <v>155</v>
      </c>
      <c r="F41" s="2">
        <v>46560</v>
      </c>
      <c r="G41" s="2">
        <v>8209</v>
      </c>
      <c r="H41" s="7">
        <v>2753</v>
      </c>
      <c r="I41" s="8">
        <v>3.7270299999999999E-2</v>
      </c>
      <c r="J41" s="9">
        <v>727870</v>
      </c>
      <c r="K41" s="5">
        <v>165.32</v>
      </c>
    </row>
    <row r="42" spans="1:11" x14ac:dyDescent="0.25">
      <c r="A42" s="5">
        <v>13127</v>
      </c>
      <c r="B42" s="6" t="str">
        <f>"RECOLETA"</f>
        <v>RECOLETA</v>
      </c>
      <c r="C42" s="6" t="s">
        <v>103</v>
      </c>
      <c r="D42" s="14" t="s">
        <v>54</v>
      </c>
      <c r="E42" s="14" t="s">
        <v>156</v>
      </c>
      <c r="F42" s="2">
        <v>64187</v>
      </c>
      <c r="G42" s="2">
        <v>11638</v>
      </c>
      <c r="H42" s="7">
        <v>7251</v>
      </c>
      <c r="I42" s="8">
        <v>6.8944740000000004E-2</v>
      </c>
      <c r="J42" s="9">
        <v>717951</v>
      </c>
      <c r="K42" s="5">
        <v>144.25</v>
      </c>
    </row>
    <row r="43" spans="1:11" x14ac:dyDescent="0.25">
      <c r="A43" s="5">
        <v>13128</v>
      </c>
      <c r="B43" s="6" t="str">
        <f>"RENCA"</f>
        <v>RENCA</v>
      </c>
      <c r="C43" s="6" t="s">
        <v>104</v>
      </c>
      <c r="D43" s="14" t="s">
        <v>55</v>
      </c>
      <c r="E43" s="14" t="s">
        <v>157</v>
      </c>
      <c r="F43" s="2">
        <v>57523</v>
      </c>
      <c r="G43" s="2">
        <v>7207</v>
      </c>
      <c r="H43" s="7">
        <v>4530</v>
      </c>
      <c r="I43" s="8">
        <v>3.729648E-2</v>
      </c>
      <c r="J43" s="9">
        <v>652198</v>
      </c>
      <c r="K43" s="5">
        <v>176.07</v>
      </c>
    </row>
    <row r="44" spans="1:11" x14ac:dyDescent="0.25">
      <c r="A44" s="5">
        <v>13401</v>
      </c>
      <c r="B44" s="6" t="str">
        <f>"SAN BERNARDO"</f>
        <v>SAN BERNARDO</v>
      </c>
      <c r="C44" s="6" t="s">
        <v>105</v>
      </c>
      <c r="D44" s="14" t="s">
        <v>56</v>
      </c>
      <c r="E44" s="14" t="s">
        <v>158</v>
      </c>
      <c r="F44" s="2">
        <v>101606</v>
      </c>
      <c r="G44" s="3">
        <v>17609</v>
      </c>
      <c r="H44" s="7">
        <v>31280</v>
      </c>
      <c r="I44" s="8">
        <v>9.4245670000000004E-2</v>
      </c>
      <c r="J44" s="9">
        <v>682645</v>
      </c>
      <c r="K44" s="5">
        <v>126.87</v>
      </c>
    </row>
    <row r="45" spans="1:11" x14ac:dyDescent="0.25">
      <c r="A45" s="5">
        <v>13129</v>
      </c>
      <c r="B45" s="6" t="str">
        <f>"SAN JOAQUIN"</f>
        <v>SAN JOAQUIN</v>
      </c>
      <c r="C45" s="6" t="s">
        <v>106</v>
      </c>
      <c r="D45" s="14" t="s">
        <v>57</v>
      </c>
      <c r="E45" s="14" t="s">
        <v>159</v>
      </c>
      <c r="F45" s="2">
        <v>41800</v>
      </c>
      <c r="G45" s="2">
        <v>6210</v>
      </c>
      <c r="H45" s="7">
        <v>3315</v>
      </c>
      <c r="I45" s="8">
        <v>5.238959E-2</v>
      </c>
      <c r="J45" s="9">
        <v>735830</v>
      </c>
      <c r="K45" s="5">
        <v>222.24</v>
      </c>
    </row>
    <row r="46" spans="1:11" ht="30" x14ac:dyDescent="0.25">
      <c r="A46" s="5">
        <v>13203</v>
      </c>
      <c r="B46" s="6" t="str">
        <f>"SAN JOSE DE MAIPO"</f>
        <v>SAN JOSE DE MAIPO</v>
      </c>
      <c r="C46" s="6" t="s">
        <v>107</v>
      </c>
      <c r="D46" s="14" t="s">
        <v>58</v>
      </c>
      <c r="E46" s="14" t="s">
        <v>160</v>
      </c>
      <c r="F46" s="2">
        <v>7506</v>
      </c>
      <c r="G46" s="3">
        <v>1373</v>
      </c>
      <c r="H46" s="7">
        <v>820</v>
      </c>
      <c r="I46" s="8">
        <v>5.9903169999999999E-2</v>
      </c>
      <c r="J46" s="9">
        <v>831447</v>
      </c>
      <c r="K46" s="5">
        <v>397.93</v>
      </c>
    </row>
    <row r="47" spans="1:11" x14ac:dyDescent="0.25">
      <c r="A47" s="5">
        <v>13130</v>
      </c>
      <c r="B47" s="6" t="str">
        <f>"SAN MIGUEL"</f>
        <v>SAN MIGUEL</v>
      </c>
      <c r="C47" s="6" t="s">
        <v>108</v>
      </c>
      <c r="D47" s="14" t="s">
        <v>59</v>
      </c>
      <c r="E47" s="14" t="s">
        <v>161</v>
      </c>
      <c r="F47" s="3">
        <v>45864</v>
      </c>
      <c r="G47" s="2">
        <v>10513</v>
      </c>
      <c r="H47" s="7">
        <v>2945</v>
      </c>
      <c r="I47" s="8">
        <v>4.846963E-2</v>
      </c>
      <c r="J47" s="9">
        <v>1062077</v>
      </c>
      <c r="K47" s="5">
        <v>190.63</v>
      </c>
    </row>
    <row r="48" spans="1:11" x14ac:dyDescent="0.25">
      <c r="A48" s="5">
        <v>13505</v>
      </c>
      <c r="B48" s="6" t="str">
        <f>"SAN PEDRO"</f>
        <v>SAN PEDRO</v>
      </c>
      <c r="C48" s="6" t="s">
        <v>109</v>
      </c>
      <c r="D48" s="14" t="s">
        <v>60</v>
      </c>
      <c r="E48" s="14" t="s">
        <v>162</v>
      </c>
      <c r="F48" s="2">
        <v>2374</v>
      </c>
      <c r="G48" s="11">
        <v>629</v>
      </c>
      <c r="H48" s="7">
        <v>733</v>
      </c>
      <c r="I48" s="8">
        <v>9.2712450000000002E-2</v>
      </c>
      <c r="J48" s="9">
        <v>703866</v>
      </c>
      <c r="K48" s="5">
        <v>194.23</v>
      </c>
    </row>
    <row r="49" spans="1:11" x14ac:dyDescent="0.25">
      <c r="A49" s="5">
        <v>13131</v>
      </c>
      <c r="B49" s="6" t="str">
        <f>"SAN RAMON"</f>
        <v>SAN RAMON</v>
      </c>
      <c r="C49" s="6" t="s">
        <v>67</v>
      </c>
      <c r="D49" s="14" t="s">
        <v>61</v>
      </c>
      <c r="E49" s="14" t="s">
        <v>163</v>
      </c>
      <c r="F49" s="2">
        <v>38991</v>
      </c>
      <c r="G49" s="2">
        <v>5951</v>
      </c>
      <c r="H49" s="7">
        <v>3390</v>
      </c>
      <c r="I49" s="8">
        <v>4.6029680000000003E-2</v>
      </c>
      <c r="J49" s="9">
        <v>630222</v>
      </c>
      <c r="K49" s="5">
        <v>136.04</v>
      </c>
    </row>
    <row r="50" spans="1:11" x14ac:dyDescent="0.25">
      <c r="A50" s="5">
        <v>13101</v>
      </c>
      <c r="B50" s="6" t="str">
        <f>"SANTIAGO"</f>
        <v>SANTIAGO</v>
      </c>
      <c r="C50" s="6" t="s">
        <v>115</v>
      </c>
      <c r="D50" s="14" t="s">
        <v>62</v>
      </c>
      <c r="E50" s="14" t="s">
        <v>164</v>
      </c>
      <c r="F50" s="2">
        <v>119024</v>
      </c>
      <c r="G50" s="2">
        <v>30102</v>
      </c>
      <c r="H50" s="7">
        <v>5210</v>
      </c>
      <c r="I50" s="8">
        <v>4.0848259999999997E-2</v>
      </c>
      <c r="J50" s="9">
        <v>1007643</v>
      </c>
      <c r="K50" s="5">
        <v>381.76</v>
      </c>
    </row>
    <row r="51" spans="1:11" x14ac:dyDescent="0.25">
      <c r="A51" s="5">
        <v>13601</v>
      </c>
      <c r="B51" s="6" t="str">
        <f>"TALAGANTE"</f>
        <v>TALAGANTE</v>
      </c>
      <c r="C51" s="6" t="s">
        <v>110</v>
      </c>
      <c r="D51" s="14" t="s">
        <v>63</v>
      </c>
      <c r="E51" s="14" t="s">
        <v>165</v>
      </c>
      <c r="F51" s="3">
        <v>27630</v>
      </c>
      <c r="G51" s="2">
        <v>6531</v>
      </c>
      <c r="H51" s="7">
        <v>3114</v>
      </c>
      <c r="I51" s="8">
        <v>3.7078699999999999E-2</v>
      </c>
      <c r="J51" s="9">
        <v>689448</v>
      </c>
      <c r="K51" s="5">
        <v>129.91</v>
      </c>
    </row>
    <row r="52" spans="1:11" x14ac:dyDescent="0.25">
      <c r="A52" s="5">
        <v>13303</v>
      </c>
      <c r="B52" s="6" t="str">
        <f>"TILTIL"</f>
        <v>TILTIL</v>
      </c>
      <c r="C52" s="6" t="s">
        <v>111</v>
      </c>
      <c r="D52" s="14" t="s">
        <v>64</v>
      </c>
      <c r="E52" s="14" t="s">
        <v>166</v>
      </c>
      <c r="F52" s="2">
        <v>6788</v>
      </c>
      <c r="G52" s="2">
        <v>1213</v>
      </c>
      <c r="H52" s="7">
        <v>1100</v>
      </c>
      <c r="I52" s="8">
        <v>6.7948800000000004E-2</v>
      </c>
      <c r="J52" s="9">
        <v>730660</v>
      </c>
      <c r="K52" s="5">
        <v>247.67</v>
      </c>
    </row>
    <row r="53" spans="1:11" x14ac:dyDescent="0.25">
      <c r="A53" s="5">
        <v>13132</v>
      </c>
      <c r="B53" s="6" t="str">
        <f>"VITACURA"</f>
        <v>VITACURA</v>
      </c>
      <c r="C53" s="6" t="s">
        <v>112</v>
      </c>
      <c r="D53" s="14" t="s">
        <v>65</v>
      </c>
      <c r="E53" s="14" t="s">
        <v>167</v>
      </c>
      <c r="F53" s="2">
        <v>19850</v>
      </c>
      <c r="G53" s="2">
        <v>40219</v>
      </c>
      <c r="H53" s="7">
        <v>99</v>
      </c>
      <c r="I53" s="8">
        <v>1.34706E-3</v>
      </c>
      <c r="J53" s="9">
        <v>1957997</v>
      </c>
      <c r="K53" s="5">
        <v>766.67</v>
      </c>
    </row>
    <row r="55" spans="1:11" x14ac:dyDescent="0.25">
      <c r="B55" s="15"/>
      <c r="C55" s="15"/>
      <c r="D55" s="15"/>
      <c r="E55" s="13"/>
      <c r="F55" s="1"/>
      <c r="G55" s="1"/>
    </row>
    <row r="56" spans="1:11" x14ac:dyDescent="0.25">
      <c r="B56" s="15"/>
      <c r="C56" s="15"/>
      <c r="D56" s="15"/>
      <c r="E56" s="13"/>
      <c r="F56" s="1"/>
      <c r="G56" s="1"/>
    </row>
    <row r="57" spans="1:11" x14ac:dyDescent="0.25">
      <c r="B57" s="15"/>
      <c r="C57" s="15"/>
      <c r="D57" s="15"/>
      <c r="E57" s="13"/>
      <c r="F57" s="1"/>
      <c r="G57" s="1"/>
    </row>
  </sheetData>
  <mergeCells count="3">
    <mergeCell ref="B55:D55"/>
    <mergeCell ref="B56:D56"/>
    <mergeCell ref="B57:D57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>
      <selection activeCell="B22" sqref="B22"/>
    </sheetView>
  </sheetViews>
  <sheetFormatPr baseColWidth="10"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Hoja_01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Jung</dc:creator>
  <cp:lastModifiedBy>Eliana1</cp:lastModifiedBy>
  <dcterms:created xsi:type="dcterms:W3CDTF">2020-10-30T18:03:44Z</dcterms:created>
  <dcterms:modified xsi:type="dcterms:W3CDTF">2020-10-30T18:24:43Z</dcterms:modified>
</cp:coreProperties>
</file>