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53bb1bccb59dadfc/Desktop/物理学実験/"/>
    </mc:Choice>
  </mc:AlternateContent>
  <xr:revisionPtr revIDLastSave="164" documentId="8_{FF935F5E-1B40-4A08-8F5E-B4FAAB84D724}" xr6:coauthVersionLast="47" xr6:coauthVersionMax="47" xr10:uidLastSave="{87B6C6B9-B2EB-4018-BA84-4256A85CCF48}"/>
  <bookViews>
    <workbookView xWindow="-108" yWindow="-108" windowWidth="23256" windowHeight="12456" xr2:uid="{00000000-000D-0000-FFFF-FFFF00000000}"/>
  </bookViews>
  <sheets>
    <sheet name="ガラス" sheetId="1" r:id="rId1"/>
    <sheet name="サファイア" sheetId="2" r:id="rId2"/>
    <sheet name="水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qE+vNWRF8iUNjAlkhTUYpogRGdfgXNchrGZIZluUmy0="/>
    </ext>
  </extLst>
</workbook>
</file>

<file path=xl/calcChain.xml><?xml version="1.0" encoding="utf-8"?>
<calcChain xmlns="http://schemas.openxmlformats.org/spreadsheetml/2006/main">
  <c r="E16" i="2" l="1"/>
  <c r="I3" i="3"/>
  <c r="E15" i="1"/>
  <c r="E16" i="1"/>
  <c r="E15" i="2"/>
  <c r="B15" i="3"/>
  <c r="B16" i="3"/>
  <c r="J13" i="2"/>
  <c r="H9" i="1"/>
  <c r="H10" i="1"/>
  <c r="J13" i="1"/>
  <c r="B24" i="3"/>
  <c r="B23" i="3"/>
  <c r="B22" i="3"/>
  <c r="B21" i="3"/>
  <c r="B20" i="3"/>
  <c r="E8" i="3"/>
  <c r="D7" i="3"/>
  <c r="G7" i="3" s="1"/>
  <c r="G6" i="3"/>
  <c r="D6" i="3"/>
  <c r="F6" i="3" s="1"/>
  <c r="D5" i="3"/>
  <c r="G5" i="3" s="1"/>
  <c r="G4" i="3"/>
  <c r="F4" i="3"/>
  <c r="D4" i="3"/>
  <c r="D3" i="3"/>
  <c r="F3" i="3" s="1"/>
  <c r="B23" i="2"/>
  <c r="E13" i="2"/>
  <c r="D12" i="2"/>
  <c r="B29" i="2" s="1"/>
  <c r="D11" i="2"/>
  <c r="B28" i="2" s="1"/>
  <c r="D10" i="2"/>
  <c r="B27" i="2" s="1"/>
  <c r="D9" i="2"/>
  <c r="G9" i="2" s="1"/>
  <c r="D8" i="2"/>
  <c r="G8" i="2" s="1"/>
  <c r="D7" i="2"/>
  <c r="G7" i="2" s="1"/>
  <c r="D6" i="2"/>
  <c r="G6" i="2" s="1"/>
  <c r="D5" i="2"/>
  <c r="F5" i="2" s="1"/>
  <c r="D4" i="2"/>
  <c r="B21" i="2" s="1"/>
  <c r="D3" i="2"/>
  <c r="B28" i="1"/>
  <c r="B25" i="1"/>
  <c r="B23" i="1"/>
  <c r="B22" i="1"/>
  <c r="B21" i="1"/>
  <c r="E13" i="1"/>
  <c r="D12" i="1"/>
  <c r="B29" i="1" s="1"/>
  <c r="D11" i="1"/>
  <c r="G11" i="1" s="1"/>
  <c r="D10" i="1"/>
  <c r="G10" i="1" s="1"/>
  <c r="D9" i="1"/>
  <c r="B26" i="1" s="1"/>
  <c r="D8" i="1"/>
  <c r="G8" i="1" s="1"/>
  <c r="D7" i="1"/>
  <c r="F7" i="1" s="1"/>
  <c r="D6" i="1"/>
  <c r="G6" i="1" s="1"/>
  <c r="D5" i="1"/>
  <c r="G5" i="1" s="1"/>
  <c r="D4" i="1"/>
  <c r="G4" i="1" s="1"/>
  <c r="D3" i="1"/>
  <c r="F12" i="2" l="1"/>
  <c r="B26" i="2"/>
  <c r="G12" i="2"/>
  <c r="F6" i="2"/>
  <c r="B22" i="2"/>
  <c r="G5" i="2"/>
  <c r="F4" i="2"/>
  <c r="D13" i="2"/>
  <c r="G4" i="2"/>
  <c r="F5" i="1"/>
  <c r="D13" i="1"/>
  <c r="F4" i="1"/>
  <c r="G7" i="1"/>
  <c r="F3" i="2"/>
  <c r="F11" i="2"/>
  <c r="G3" i="3"/>
  <c r="G8" i="3" s="1"/>
  <c r="G3" i="2"/>
  <c r="G11" i="2"/>
  <c r="F10" i="1"/>
  <c r="F11" i="1"/>
  <c r="F8" i="1"/>
  <c r="F9" i="2"/>
  <c r="B20" i="2"/>
  <c r="B20" i="1"/>
  <c r="F7" i="3"/>
  <c r="F12" i="1"/>
  <c r="F7" i="2"/>
  <c r="B24" i="2"/>
  <c r="F9" i="1"/>
  <c r="G12" i="1"/>
  <c r="B24" i="1"/>
  <c r="B25" i="2"/>
  <c r="F6" i="1"/>
  <c r="G9" i="1"/>
  <c r="F10" i="2"/>
  <c r="F3" i="1"/>
  <c r="G10" i="2"/>
  <c r="F5" i="3"/>
  <c r="F8" i="3" s="1"/>
  <c r="G3" i="1"/>
  <c r="G13" i="1" s="1"/>
  <c r="B27" i="1"/>
  <c r="D8" i="3"/>
  <c r="F8" i="2"/>
  <c r="F13" i="1" l="1"/>
  <c r="B15" i="1"/>
  <c r="G13" i="2"/>
  <c r="F13" i="2"/>
  <c r="B16" i="2" l="1"/>
  <c r="B15" i="2"/>
  <c r="B16" i="1"/>
  <c r="H3" i="1" s="1"/>
  <c r="I3" i="1" s="1"/>
  <c r="H7" i="3"/>
  <c r="I7" i="3" s="1"/>
  <c r="J7" i="3" s="1"/>
  <c r="H4" i="3"/>
  <c r="I4" i="3" s="1"/>
  <c r="J4" i="3" s="1"/>
  <c r="H6" i="3"/>
  <c r="I6" i="3" s="1"/>
  <c r="J6" i="3" s="1"/>
  <c r="H5" i="3"/>
  <c r="I5" i="3" s="1"/>
  <c r="J5" i="3" s="1"/>
  <c r="H3" i="3"/>
  <c r="H5" i="2"/>
  <c r="I5" i="2" l="1"/>
  <c r="H10" i="2"/>
  <c r="I10" i="2" s="1"/>
  <c r="H9" i="2"/>
  <c r="I9" i="2" s="1"/>
  <c r="H12" i="1"/>
  <c r="I12" i="1" s="1"/>
  <c r="H12" i="2"/>
  <c r="I12" i="2" s="1"/>
  <c r="J3" i="3"/>
  <c r="J8" i="3" s="1"/>
  <c r="I8" i="3"/>
  <c r="H8" i="1"/>
  <c r="I8" i="1" s="1"/>
  <c r="H8" i="2"/>
  <c r="I8" i="2" s="1"/>
  <c r="H11" i="2"/>
  <c r="I11" i="2" s="1"/>
  <c r="H5" i="1"/>
  <c r="H3" i="2"/>
  <c r="I3" i="2" s="1"/>
  <c r="H7" i="2"/>
  <c r="I7" i="2" s="1"/>
  <c r="H7" i="1"/>
  <c r="I7" i="1" s="1"/>
  <c r="H4" i="1"/>
  <c r="I4" i="1" s="1"/>
  <c r="H11" i="1"/>
  <c r="I11" i="1" s="1"/>
  <c r="H6" i="2"/>
  <c r="I6" i="2" s="1"/>
  <c r="H4" i="2"/>
  <c r="I4" i="2" s="1"/>
  <c r="H6" i="1"/>
  <c r="I6" i="1" s="1"/>
  <c r="E16" i="3" l="1"/>
  <c r="E15" i="3"/>
  <c r="I5" i="1"/>
  <c r="I10" i="1"/>
  <c r="I9" i="1"/>
</calcChain>
</file>

<file path=xl/sharedStrings.xml><?xml version="1.0" encoding="utf-8"?>
<sst xmlns="http://schemas.openxmlformats.org/spreadsheetml/2006/main" count="54" uniqueCount="36">
  <si>
    <r>
      <rPr>
        <sz val="11"/>
        <color theme="1"/>
        <rFont val="Calibri"/>
      </rPr>
      <t>表1　h</t>
    </r>
    <r>
      <rPr>
        <vertAlign val="subscript"/>
        <sz val="11"/>
        <color theme="1"/>
        <rFont val="Calibri"/>
      </rPr>
      <t>0　</t>
    </r>
    <r>
      <rPr>
        <sz val="11"/>
        <color theme="1"/>
        <rFont val="Calibri"/>
      </rPr>
      <t>, h</t>
    </r>
    <r>
      <rPr>
        <vertAlign val="subscript"/>
        <sz val="11"/>
        <color theme="1"/>
        <rFont val="Calibri"/>
      </rPr>
      <t>1　</t>
    </r>
    <r>
      <rPr>
        <sz val="11"/>
        <color theme="1"/>
        <rFont val="Calibri"/>
      </rPr>
      <t>, h</t>
    </r>
    <r>
      <rPr>
        <vertAlign val="subscript"/>
        <sz val="11"/>
        <color theme="1"/>
        <rFont val="Calibri"/>
      </rPr>
      <t>2</t>
    </r>
    <r>
      <rPr>
        <sz val="11"/>
        <color theme="1"/>
        <rFont val="Calibri"/>
      </rPr>
      <t xml:space="preserve"> の測定 （ガラス）</t>
    </r>
  </si>
  <si>
    <t>番号</t>
  </si>
  <si>
    <r>
      <rPr>
        <sz val="11"/>
        <color theme="1"/>
        <rFont val="Calibri"/>
      </rPr>
      <t>h</t>
    </r>
    <r>
      <rPr>
        <vertAlign val="subscript"/>
        <sz val="11"/>
        <color theme="1"/>
        <rFont val="Calibri"/>
      </rPr>
      <t>0</t>
    </r>
    <r>
      <rPr>
        <sz val="11"/>
        <color theme="1"/>
        <rFont val="Calibri"/>
      </rPr>
      <t xml:space="preserve">
[mm]</t>
    </r>
  </si>
  <si>
    <r>
      <rPr>
        <sz val="11"/>
        <color theme="1"/>
        <rFont val="Calibri"/>
      </rPr>
      <t>h</t>
    </r>
    <r>
      <rPr>
        <vertAlign val="subscript"/>
        <sz val="11"/>
        <color theme="1"/>
        <rFont val="Calibri"/>
      </rPr>
      <t>1</t>
    </r>
    <r>
      <rPr>
        <sz val="11"/>
        <color theme="1"/>
        <rFont val="Calibri"/>
      </rPr>
      <t xml:space="preserve">
[mm]</t>
    </r>
  </si>
  <si>
    <r>
      <rPr>
        <sz val="11"/>
        <color theme="1"/>
        <rFont val="Calibri"/>
      </rPr>
      <t>x
h</t>
    </r>
    <r>
      <rPr>
        <vertAlign val="subscript"/>
        <sz val="11"/>
        <color theme="1"/>
        <rFont val="Calibri"/>
      </rPr>
      <t>2</t>
    </r>
    <r>
      <rPr>
        <sz val="11"/>
        <color theme="1"/>
        <rFont val="Calibri"/>
      </rPr>
      <t>-h</t>
    </r>
    <r>
      <rPr>
        <vertAlign val="subscript"/>
        <sz val="11"/>
        <color theme="1"/>
        <rFont val="Calibri"/>
      </rPr>
      <t>1</t>
    </r>
    <r>
      <rPr>
        <sz val="11"/>
        <color theme="1"/>
        <rFont val="Calibri"/>
      </rPr>
      <t>[mm]</t>
    </r>
  </si>
  <si>
    <r>
      <rPr>
        <sz val="11"/>
        <color theme="1"/>
        <rFont val="Calibri"/>
      </rPr>
      <t>y
h</t>
    </r>
    <r>
      <rPr>
        <vertAlign val="subscript"/>
        <sz val="11"/>
        <color theme="1"/>
        <rFont val="Calibri"/>
      </rPr>
      <t>2</t>
    </r>
    <r>
      <rPr>
        <sz val="11"/>
        <color theme="1"/>
        <rFont val="Calibri"/>
      </rPr>
      <t>[mm]</t>
    </r>
  </si>
  <si>
    <r>
      <rPr>
        <sz val="11"/>
        <color theme="1"/>
        <rFont val="Calibri"/>
      </rPr>
      <t>x*x
[mm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>]</t>
    </r>
  </si>
  <si>
    <r>
      <rPr>
        <sz val="11"/>
        <color theme="1"/>
        <rFont val="Calibri"/>
      </rPr>
      <t>x*y
[mm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>]</t>
    </r>
  </si>
  <si>
    <t>y'
[mm]</t>
  </si>
  <si>
    <t>v
y-y'[mm]</t>
  </si>
  <si>
    <r>
      <rPr>
        <sz val="11"/>
        <color theme="1"/>
        <rFont val="Calibri"/>
      </rPr>
      <t>v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
x10</t>
    </r>
    <r>
      <rPr>
        <vertAlign val="superscript"/>
        <sz val="11"/>
        <color theme="1"/>
        <rFont val="Calibri"/>
      </rPr>
      <t>8</t>
    </r>
    <r>
      <rPr>
        <sz val="11"/>
        <color theme="1"/>
        <rFont val="Calibri"/>
      </rPr>
      <t>[mm]</t>
    </r>
  </si>
  <si>
    <t>合計</t>
  </si>
  <si>
    <t>µ=a</t>
  </si>
  <si>
    <r>
      <rPr>
        <sz val="11"/>
        <color theme="1"/>
        <rFont val="Calibri"/>
      </rPr>
      <t>E</t>
    </r>
    <r>
      <rPr>
        <vertAlign val="subscript"/>
        <sz val="11"/>
        <color theme="1"/>
        <rFont val="Calibri"/>
      </rPr>
      <t>a</t>
    </r>
  </si>
  <si>
    <r>
      <rPr>
        <sz val="11"/>
        <color theme="1"/>
        <rFont val="Calibri"/>
      </rPr>
      <t>h</t>
    </r>
    <r>
      <rPr>
        <vertAlign val="subscript"/>
        <sz val="11"/>
        <color theme="1"/>
        <rFont val="Calibri"/>
      </rPr>
      <t>0</t>
    </r>
    <r>
      <rPr>
        <sz val="11"/>
        <color theme="1"/>
        <rFont val="Calibri"/>
      </rPr>
      <t>=b</t>
    </r>
  </si>
  <si>
    <r>
      <rPr>
        <sz val="11"/>
        <color theme="1"/>
        <rFont val="Calibri"/>
      </rPr>
      <t>E</t>
    </r>
    <r>
      <rPr>
        <vertAlign val="subscript"/>
        <sz val="11"/>
        <color theme="1"/>
        <rFont val="Calibri"/>
      </rPr>
      <t>b</t>
    </r>
  </si>
  <si>
    <t>µ</t>
  </si>
  <si>
    <r>
      <rPr>
        <sz val="11"/>
        <color theme="1"/>
        <rFont val="Calibri"/>
      </rPr>
      <t>表1　h</t>
    </r>
    <r>
      <rPr>
        <vertAlign val="subscript"/>
        <sz val="11"/>
        <color theme="1"/>
        <rFont val="Calibri"/>
      </rPr>
      <t>0　</t>
    </r>
    <r>
      <rPr>
        <sz val="11"/>
        <color theme="1"/>
        <rFont val="Calibri"/>
      </rPr>
      <t>, h</t>
    </r>
    <r>
      <rPr>
        <vertAlign val="subscript"/>
        <sz val="11"/>
        <color theme="1"/>
        <rFont val="Calibri"/>
      </rPr>
      <t>1　</t>
    </r>
    <r>
      <rPr>
        <sz val="11"/>
        <color theme="1"/>
        <rFont val="Calibri"/>
      </rPr>
      <t>, h</t>
    </r>
    <r>
      <rPr>
        <vertAlign val="subscript"/>
        <sz val="11"/>
        <color theme="1"/>
        <rFont val="Calibri"/>
      </rPr>
      <t>2</t>
    </r>
    <r>
      <rPr>
        <sz val="11"/>
        <color theme="1"/>
        <rFont val="Calibri"/>
      </rPr>
      <t xml:space="preserve"> の測定　（サファイア基板）</t>
    </r>
  </si>
  <si>
    <r>
      <rPr>
        <sz val="11"/>
        <color theme="1"/>
        <rFont val="Calibri"/>
      </rPr>
      <t>h</t>
    </r>
    <r>
      <rPr>
        <vertAlign val="subscript"/>
        <sz val="11"/>
        <color theme="1"/>
        <rFont val="Calibri"/>
      </rPr>
      <t>0</t>
    </r>
    <r>
      <rPr>
        <sz val="11"/>
        <color theme="1"/>
        <rFont val="Calibri"/>
      </rPr>
      <t xml:space="preserve">
[mm]</t>
    </r>
  </si>
  <si>
    <r>
      <rPr>
        <sz val="11"/>
        <color theme="1"/>
        <rFont val="Calibri"/>
      </rPr>
      <t>h</t>
    </r>
    <r>
      <rPr>
        <vertAlign val="subscript"/>
        <sz val="11"/>
        <color theme="1"/>
        <rFont val="Calibri"/>
      </rPr>
      <t>1</t>
    </r>
    <r>
      <rPr>
        <sz val="11"/>
        <color theme="1"/>
        <rFont val="Calibri"/>
      </rPr>
      <t xml:space="preserve">
[mm]</t>
    </r>
  </si>
  <si>
    <r>
      <rPr>
        <sz val="11"/>
        <color theme="1"/>
        <rFont val="Calibri"/>
      </rPr>
      <t>x
h</t>
    </r>
    <r>
      <rPr>
        <vertAlign val="subscript"/>
        <sz val="11"/>
        <color theme="1"/>
        <rFont val="Calibri"/>
      </rPr>
      <t>2</t>
    </r>
    <r>
      <rPr>
        <sz val="11"/>
        <color theme="1"/>
        <rFont val="Calibri"/>
      </rPr>
      <t>-h</t>
    </r>
    <r>
      <rPr>
        <vertAlign val="subscript"/>
        <sz val="11"/>
        <color theme="1"/>
        <rFont val="Calibri"/>
      </rPr>
      <t>1</t>
    </r>
    <r>
      <rPr>
        <sz val="11"/>
        <color theme="1"/>
        <rFont val="Calibri"/>
      </rPr>
      <t>[mm]</t>
    </r>
  </si>
  <si>
    <r>
      <rPr>
        <sz val="11"/>
        <color theme="1"/>
        <rFont val="Calibri"/>
      </rPr>
      <t>y
h</t>
    </r>
    <r>
      <rPr>
        <vertAlign val="subscript"/>
        <sz val="11"/>
        <color theme="1"/>
        <rFont val="Calibri"/>
      </rPr>
      <t>2</t>
    </r>
    <r>
      <rPr>
        <sz val="11"/>
        <color theme="1"/>
        <rFont val="Calibri"/>
      </rPr>
      <t>[mm]</t>
    </r>
  </si>
  <si>
    <r>
      <rPr>
        <sz val="11"/>
        <color theme="1"/>
        <rFont val="Calibri"/>
      </rPr>
      <t>x*x
[mm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>]</t>
    </r>
  </si>
  <si>
    <r>
      <rPr>
        <sz val="11"/>
        <color theme="1"/>
        <rFont val="Calibri"/>
      </rPr>
      <t>x*y
[mm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>]</t>
    </r>
  </si>
  <si>
    <r>
      <rPr>
        <sz val="11"/>
        <color theme="1"/>
        <rFont val="Calibri"/>
      </rPr>
      <t>v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
x10</t>
    </r>
    <r>
      <rPr>
        <vertAlign val="superscript"/>
        <sz val="11"/>
        <color theme="1"/>
        <rFont val="Calibri"/>
      </rPr>
      <t>8</t>
    </r>
    <r>
      <rPr>
        <sz val="11"/>
        <color theme="1"/>
        <rFont val="Calibri"/>
      </rPr>
      <t>[mm]</t>
    </r>
  </si>
  <si>
    <r>
      <rPr>
        <sz val="11"/>
        <color theme="1"/>
        <rFont val="Calibri"/>
      </rPr>
      <t>E</t>
    </r>
    <r>
      <rPr>
        <vertAlign val="subscript"/>
        <sz val="11"/>
        <color theme="1"/>
        <rFont val="Calibri"/>
      </rPr>
      <t>a</t>
    </r>
  </si>
  <si>
    <r>
      <rPr>
        <sz val="11"/>
        <color theme="1"/>
        <rFont val="Calibri"/>
      </rPr>
      <t>h</t>
    </r>
    <r>
      <rPr>
        <vertAlign val="subscript"/>
        <sz val="11"/>
        <color theme="1"/>
        <rFont val="Calibri"/>
      </rPr>
      <t>0</t>
    </r>
    <r>
      <rPr>
        <sz val="11"/>
        <color theme="1"/>
        <rFont val="Calibri"/>
      </rPr>
      <t>=b</t>
    </r>
  </si>
  <si>
    <r>
      <rPr>
        <sz val="11"/>
        <color theme="1"/>
        <rFont val="Calibri"/>
      </rPr>
      <t>E</t>
    </r>
    <r>
      <rPr>
        <vertAlign val="subscript"/>
        <sz val="11"/>
        <color theme="1"/>
        <rFont val="Calibri"/>
      </rPr>
      <t>b</t>
    </r>
  </si>
  <si>
    <r>
      <rPr>
        <sz val="11"/>
        <color theme="1"/>
        <rFont val="Calibri"/>
      </rPr>
      <t>表1　h</t>
    </r>
    <r>
      <rPr>
        <vertAlign val="subscript"/>
        <sz val="11"/>
        <color theme="1"/>
        <rFont val="Calibri"/>
      </rPr>
      <t>0　</t>
    </r>
    <r>
      <rPr>
        <sz val="11"/>
        <color theme="1"/>
        <rFont val="Calibri"/>
      </rPr>
      <t>, h</t>
    </r>
    <r>
      <rPr>
        <vertAlign val="subscript"/>
        <sz val="11"/>
        <color theme="1"/>
        <rFont val="Calibri"/>
      </rPr>
      <t>1　</t>
    </r>
    <r>
      <rPr>
        <sz val="11"/>
        <color theme="1"/>
        <rFont val="Calibri"/>
      </rPr>
      <t>, h</t>
    </r>
    <r>
      <rPr>
        <vertAlign val="subscript"/>
        <sz val="11"/>
        <color theme="1"/>
        <rFont val="Calibri"/>
      </rPr>
      <t>2</t>
    </r>
    <r>
      <rPr>
        <sz val="11"/>
        <color theme="1"/>
        <rFont val="Calibri"/>
      </rPr>
      <t xml:space="preserve"> の測定　（水）</t>
    </r>
  </si>
  <si>
    <r>
      <rPr>
        <sz val="11"/>
        <color theme="1"/>
        <rFont val="Calibri"/>
      </rPr>
      <t>h</t>
    </r>
    <r>
      <rPr>
        <vertAlign val="subscript"/>
        <sz val="11"/>
        <color theme="1"/>
        <rFont val="Calibri"/>
      </rPr>
      <t>0</t>
    </r>
    <r>
      <rPr>
        <sz val="11"/>
        <color theme="1"/>
        <rFont val="Calibri"/>
      </rPr>
      <t xml:space="preserve">
[mm]</t>
    </r>
  </si>
  <si>
    <r>
      <rPr>
        <sz val="11"/>
        <color theme="1"/>
        <rFont val="Calibri"/>
      </rPr>
      <t>h</t>
    </r>
    <r>
      <rPr>
        <vertAlign val="subscript"/>
        <sz val="11"/>
        <color theme="1"/>
        <rFont val="Calibri"/>
      </rPr>
      <t>1</t>
    </r>
    <r>
      <rPr>
        <sz val="11"/>
        <color theme="1"/>
        <rFont val="Calibri"/>
      </rPr>
      <t xml:space="preserve">
[mm]</t>
    </r>
  </si>
  <si>
    <r>
      <rPr>
        <sz val="11"/>
        <color theme="1"/>
        <rFont val="Calibri"/>
      </rPr>
      <t>x
h</t>
    </r>
    <r>
      <rPr>
        <vertAlign val="subscript"/>
        <sz val="11"/>
        <color theme="1"/>
        <rFont val="Calibri"/>
      </rPr>
      <t>2</t>
    </r>
    <r>
      <rPr>
        <sz val="11"/>
        <color theme="1"/>
        <rFont val="Calibri"/>
      </rPr>
      <t>-h</t>
    </r>
    <r>
      <rPr>
        <vertAlign val="subscript"/>
        <sz val="11"/>
        <color theme="1"/>
        <rFont val="Calibri"/>
      </rPr>
      <t>1</t>
    </r>
    <r>
      <rPr>
        <sz val="11"/>
        <color theme="1"/>
        <rFont val="Calibri"/>
      </rPr>
      <t>[mm]</t>
    </r>
  </si>
  <si>
    <r>
      <rPr>
        <sz val="11"/>
        <color theme="1"/>
        <rFont val="Calibri"/>
      </rPr>
      <t>y
h</t>
    </r>
    <r>
      <rPr>
        <vertAlign val="subscript"/>
        <sz val="11"/>
        <color theme="1"/>
        <rFont val="Calibri"/>
      </rPr>
      <t>2</t>
    </r>
    <r>
      <rPr>
        <sz val="11"/>
        <color theme="1"/>
        <rFont val="Calibri"/>
      </rPr>
      <t>[mm]</t>
    </r>
  </si>
  <si>
    <r>
      <rPr>
        <sz val="11"/>
        <color theme="1"/>
        <rFont val="Calibri"/>
      </rPr>
      <t>x*x
[mm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>]</t>
    </r>
  </si>
  <si>
    <r>
      <rPr>
        <sz val="11"/>
        <color theme="1"/>
        <rFont val="Calibri"/>
      </rPr>
      <t>x*y
[mm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>]</t>
    </r>
  </si>
  <si>
    <r>
      <rPr>
        <sz val="11"/>
        <color theme="1"/>
        <rFont val="Calibri"/>
      </rPr>
      <t>v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
x10</t>
    </r>
    <r>
      <rPr>
        <vertAlign val="superscript"/>
        <sz val="11"/>
        <color theme="1"/>
        <rFont val="Calibri"/>
      </rPr>
      <t>8</t>
    </r>
    <r>
      <rPr>
        <sz val="11"/>
        <color theme="1"/>
        <rFont val="Calibri"/>
      </rPr>
      <t>[mm]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</si>
</sst>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_ "/>
  </numFmts>
  <fonts count="6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theme="1"/>
      <name val="Calibri"/>
      <scheme val="minor"/>
    </font>
    <font>
      <vertAlign val="subscript"/>
      <sz val="11"/>
      <color theme="1"/>
      <name val="Calibri"/>
    </font>
    <font>
      <vertAlign val="superscript"/>
      <sz val="11"/>
      <color theme="1"/>
      <name val="Calibri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3" fillId="0" borderId="0" xfId="0" applyFont="1"/>
    <xf numFmtId="2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0" fillId="0" borderId="9" xfId="0" applyBorder="1"/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1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microsoft.com/office/2017/10/relationships/person" Target="persons/perso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E15" sqref="E15"/>
    </sheetView>
  </sheetViews>
  <sheetFormatPr defaultColWidth="14.44140625" defaultRowHeight="15" customHeight="1"/>
  <cols>
    <col min="1" max="1" width="8.88671875" customWidth="1"/>
    <col min="2" max="2" width="13.109375" customWidth="1"/>
    <col min="3" max="3" width="13.33203125" customWidth="1"/>
    <col min="4" max="4" width="12.109375" customWidth="1"/>
    <col min="5" max="5" width="13.44140625" customWidth="1"/>
    <col min="6" max="6" width="12.33203125" customWidth="1"/>
    <col min="7" max="7" width="12.5546875" customWidth="1"/>
    <col min="8" max="10" width="13.33203125" customWidth="1"/>
    <col min="11" max="26" width="8.6640625" customWidth="1"/>
  </cols>
  <sheetData>
    <row r="1" spans="1:26" ht="14.25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.75" customHeight="1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4" t="s">
        <v>10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5">
        <v>1</v>
      </c>
      <c r="B3" s="6">
        <v>5.33</v>
      </c>
      <c r="C3" s="6">
        <v>5.3550000000000004</v>
      </c>
      <c r="D3" s="6">
        <f t="shared" ref="D3:D12" si="0">E3-C3</f>
        <v>6.6999999999999282E-2</v>
      </c>
      <c r="E3" s="6">
        <v>5.4219999999999997</v>
      </c>
      <c r="F3" s="7">
        <f t="shared" ref="F3:F12" si="1">D3*D3</f>
        <v>4.4889999999999037E-3</v>
      </c>
      <c r="G3" s="7">
        <f t="shared" ref="G3:G12" si="2">D3*E3</f>
        <v>0.3632739999999961</v>
      </c>
      <c r="H3" s="7">
        <f>B15*D3+B16</f>
        <v>5.4668174748517853</v>
      </c>
      <c r="I3" s="7">
        <f t="shared" ref="I3:I12" si="3">E3-H3</f>
        <v>-4.4817474851785555E-2</v>
      </c>
      <c r="J3" s="22">
        <v>200704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8">
        <v>2</v>
      </c>
      <c r="B4" s="6">
        <v>5.33</v>
      </c>
      <c r="C4" s="9">
        <v>5.391</v>
      </c>
      <c r="D4" s="6">
        <f t="shared" si="0"/>
        <v>0.13300000000000001</v>
      </c>
      <c r="E4" s="9">
        <v>5.524</v>
      </c>
      <c r="F4" s="7">
        <f t="shared" si="1"/>
        <v>1.7689000000000003E-2</v>
      </c>
      <c r="G4" s="7">
        <f t="shared" si="2"/>
        <v>0.73469200000000001</v>
      </c>
      <c r="H4" s="23">
        <f>B15*D4+B16</f>
        <v>5.5603234436734024</v>
      </c>
      <c r="I4" s="7">
        <f t="shared" si="3"/>
        <v>-3.6323443673402345E-2</v>
      </c>
      <c r="J4" s="22">
        <v>131769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8">
        <v>3</v>
      </c>
      <c r="B5" s="6">
        <v>5.33</v>
      </c>
      <c r="C5" s="9">
        <v>5.4269999999999996</v>
      </c>
      <c r="D5" s="6">
        <f t="shared" si="0"/>
        <v>0.1930000000000005</v>
      </c>
      <c r="E5" s="9">
        <v>5.62</v>
      </c>
      <c r="F5" s="7">
        <f t="shared" si="1"/>
        <v>3.7249000000000192E-2</v>
      </c>
      <c r="G5" s="7">
        <f t="shared" si="2"/>
        <v>1.0846600000000028</v>
      </c>
      <c r="H5" s="23">
        <f>B15*D5+B16</f>
        <v>5.6453288698748709</v>
      </c>
      <c r="I5" s="7">
        <f t="shared" si="3"/>
        <v>-2.5328869874870819E-2</v>
      </c>
      <c r="J5" s="22">
        <v>64009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8">
        <v>4</v>
      </c>
      <c r="B6" s="6">
        <v>5.33</v>
      </c>
      <c r="C6" s="9">
        <v>5.5609999999999999</v>
      </c>
      <c r="D6" s="6">
        <f t="shared" si="0"/>
        <v>0.14400000000000013</v>
      </c>
      <c r="E6" s="9">
        <v>5.7050000000000001</v>
      </c>
      <c r="F6" s="7">
        <f t="shared" si="1"/>
        <v>2.0736000000000036E-2</v>
      </c>
      <c r="G6" s="7">
        <f t="shared" si="2"/>
        <v>0.82152000000000069</v>
      </c>
      <c r="H6" s="23">
        <f>B15*D6+B16</f>
        <v>5.5759077718103383</v>
      </c>
      <c r="I6" s="7">
        <f t="shared" si="3"/>
        <v>0.12909222818966182</v>
      </c>
      <c r="J6" s="22">
        <v>1666681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8">
        <v>5</v>
      </c>
      <c r="B7" s="6">
        <v>5.33</v>
      </c>
      <c r="C7" s="9">
        <v>5.48</v>
      </c>
      <c r="D7" s="6">
        <f t="shared" si="0"/>
        <v>0.32299999999999951</v>
      </c>
      <c r="E7" s="9">
        <v>5.8029999999999999</v>
      </c>
      <c r="F7" s="7">
        <f t="shared" si="1"/>
        <v>0.10432899999999969</v>
      </c>
      <c r="G7" s="7">
        <f t="shared" si="2"/>
        <v>1.8743689999999971</v>
      </c>
      <c r="H7" s="23">
        <f>B15*D7+B16</f>
        <v>5.8295072933113854</v>
      </c>
      <c r="I7" s="7">
        <f t="shared" si="3"/>
        <v>-2.650729331138546E-2</v>
      </c>
      <c r="J7" s="22">
        <v>70225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8">
        <v>6</v>
      </c>
      <c r="B8" s="6">
        <v>5.33</v>
      </c>
      <c r="C8" s="9">
        <v>5.524</v>
      </c>
      <c r="D8" s="6">
        <f t="shared" si="0"/>
        <v>0.36699999999999999</v>
      </c>
      <c r="E8" s="9">
        <v>5.891</v>
      </c>
      <c r="F8" s="7">
        <f t="shared" si="1"/>
        <v>0.134689</v>
      </c>
      <c r="G8" s="7">
        <f t="shared" si="2"/>
        <v>2.1619969999999999</v>
      </c>
      <c r="H8" s="23">
        <f>B15*D8+B16</f>
        <v>5.8918446058591298</v>
      </c>
      <c r="I8" s="7">
        <f t="shared" si="3"/>
        <v>-8.4460585912982111E-4</v>
      </c>
      <c r="J8" s="22">
        <v>64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8">
        <v>7</v>
      </c>
      <c r="B9" s="6">
        <v>5.33</v>
      </c>
      <c r="C9" s="9">
        <v>5.55</v>
      </c>
      <c r="D9" s="6">
        <f t="shared" si="0"/>
        <v>0.4350000000000005</v>
      </c>
      <c r="E9" s="9">
        <v>5.9850000000000003</v>
      </c>
      <c r="F9" s="7">
        <f t="shared" si="1"/>
        <v>0.18922500000000042</v>
      </c>
      <c r="G9" s="7">
        <f t="shared" si="2"/>
        <v>2.6034750000000031</v>
      </c>
      <c r="H9" s="23">
        <f>B15*D9+B16</f>
        <v>5.9881840888874613</v>
      </c>
      <c r="I9" s="7">
        <f t="shared" si="3"/>
        <v>-3.1840888874610229E-3</v>
      </c>
      <c r="J9" s="22">
        <v>1024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>
      <c r="A10" s="8">
        <v>8</v>
      </c>
      <c r="B10" s="6">
        <v>5.33</v>
      </c>
      <c r="C10" s="9">
        <v>5.5830000000000002</v>
      </c>
      <c r="D10" s="6">
        <f t="shared" si="0"/>
        <v>0.49199999999999999</v>
      </c>
      <c r="E10" s="9">
        <v>6.0750000000000002</v>
      </c>
      <c r="F10" s="7">
        <f t="shared" si="1"/>
        <v>0.242064</v>
      </c>
      <c r="G10" s="7">
        <f t="shared" si="2"/>
        <v>2.9889000000000001</v>
      </c>
      <c r="H10" s="23">
        <f>B15*D10+B16</f>
        <v>6.0689392437788561</v>
      </c>
      <c r="I10" s="7">
        <f t="shared" si="3"/>
        <v>6.0607562211441035E-3</v>
      </c>
      <c r="J10" s="22">
        <v>3721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>
      <c r="A11" s="8">
        <v>9</v>
      </c>
      <c r="B11" s="6">
        <v>5.33</v>
      </c>
      <c r="C11" s="10">
        <v>5.6040000000000001</v>
      </c>
      <c r="D11" s="6">
        <f t="shared" si="0"/>
        <v>0.56799999999999962</v>
      </c>
      <c r="E11" s="10">
        <v>6.1719999999999997</v>
      </c>
      <c r="F11" s="7">
        <f t="shared" si="1"/>
        <v>0.32262399999999958</v>
      </c>
      <c r="G11" s="7">
        <f t="shared" si="2"/>
        <v>3.5056959999999973</v>
      </c>
      <c r="H11" s="23">
        <f>B15*D11+B16</f>
        <v>6.1766127836340488</v>
      </c>
      <c r="I11" s="7">
        <f t="shared" si="3"/>
        <v>-4.6127836340490447E-3</v>
      </c>
      <c r="J11" s="22">
        <v>276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>
      <c r="A12" s="11">
        <v>10</v>
      </c>
      <c r="B12" s="6">
        <v>5.33</v>
      </c>
      <c r="C12" s="10">
        <v>5.6379999999999999</v>
      </c>
      <c r="D12" s="12">
        <f t="shared" si="0"/>
        <v>0.62300000000000022</v>
      </c>
      <c r="E12" s="10">
        <v>6.2610000000000001</v>
      </c>
      <c r="F12" s="13">
        <f t="shared" si="1"/>
        <v>0.38812900000000028</v>
      </c>
      <c r="G12" s="13">
        <f t="shared" si="2"/>
        <v>3.9006030000000016</v>
      </c>
      <c r="H12" s="24">
        <f>B15*D12+B16</f>
        <v>6.2545344243187291</v>
      </c>
      <c r="I12" s="7">
        <f t="shared" si="3"/>
        <v>6.4655756812710408E-3</v>
      </c>
      <c r="J12" s="22">
        <v>4225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>
      <c r="A13" s="2" t="s">
        <v>11</v>
      </c>
      <c r="B13" s="14"/>
      <c r="C13" s="14"/>
      <c r="D13" s="15">
        <f t="shared" ref="D13:G13" si="4">SUM(D3:D12)</f>
        <v>3.3449999999999998</v>
      </c>
      <c r="E13" s="15">
        <f t="shared" si="4"/>
        <v>58.458000000000006</v>
      </c>
      <c r="F13" s="16">
        <f t="shared" si="4"/>
        <v>1.4612229999999999</v>
      </c>
      <c r="G13" s="16">
        <f t="shared" si="4"/>
        <v>20.039185999999997</v>
      </c>
      <c r="H13" s="14"/>
      <c r="I13" s="16">
        <v>0</v>
      </c>
      <c r="J13" s="17">
        <f>SUM(J3:J12)</f>
        <v>2142698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>
      <c r="A14" s="1"/>
      <c r="B14" s="1"/>
      <c r="C14" s="1"/>
      <c r="D14" s="1"/>
      <c r="E14" s="1"/>
      <c r="F14" s="18"/>
      <c r="G14" s="18"/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>
      <c r="A15" s="19" t="s">
        <v>12</v>
      </c>
      <c r="B15" s="19">
        <f>(10*ガラス!G13-ガラス!D13*ガラス!E13)/(10*ガラス!F13-(ガラス!D13^2))</f>
        <v>1.4167571033578104</v>
      </c>
      <c r="D15" s="19" t="s">
        <v>13</v>
      </c>
      <c r="E15" s="19">
        <f>0.6745*(SQRT((10/(10*F13-(D13^2)))*(0.02142698)/8))</f>
        <v>5.9662436991630145E-2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9" t="s">
        <v>14</v>
      </c>
      <c r="B16" s="19">
        <f>((F13*E13-D13*G13))/((10*F13-(D13^2)))</f>
        <v>5.3718947489268132</v>
      </c>
      <c r="D16" s="19" t="s">
        <v>15</v>
      </c>
      <c r="E16" s="19">
        <f>0.6745*SQRT((F13/(10*F13-(D13^2)))*0.02142698/8)</f>
        <v>2.2806531355669589E-2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>
      <c r="A18" s="33"/>
      <c r="B18" s="34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>
      <c r="A19" s="8" t="s">
        <v>1</v>
      </c>
      <c r="B19" s="8" t="s">
        <v>16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>
      <c r="A20" s="8">
        <v>1</v>
      </c>
      <c r="B20" s="8">
        <f t="shared" ref="B20:B29" si="5">(E3-B3)/D3</f>
        <v>1.3731343283582182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>
      <c r="A21" s="8">
        <v>2</v>
      </c>
      <c r="B21" s="8">
        <f t="shared" si="5"/>
        <v>1.458646616541353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8">
        <v>3</v>
      </c>
      <c r="B22" s="8">
        <f t="shared" si="5"/>
        <v>1.5025906735751258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8">
        <v>4</v>
      </c>
      <c r="B23" s="8">
        <f t="shared" si="5"/>
        <v>2.6041666666666643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>
      <c r="A24" s="8">
        <v>5</v>
      </c>
      <c r="B24" s="8">
        <f t="shared" si="5"/>
        <v>1.4643962848297232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>
      <c r="A25" s="8">
        <v>6</v>
      </c>
      <c r="B25" s="8">
        <f t="shared" si="5"/>
        <v>1.5286103542234331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8">
        <v>7</v>
      </c>
      <c r="B26" s="8">
        <f t="shared" si="5"/>
        <v>1.5057471264367805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8">
        <v>8</v>
      </c>
      <c r="B27" s="8">
        <f t="shared" si="5"/>
        <v>1.5142276422764229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8">
        <v>9</v>
      </c>
      <c r="B28" s="8">
        <f t="shared" si="5"/>
        <v>1.4823943661971835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8">
        <v>10</v>
      </c>
      <c r="B29" s="8">
        <f t="shared" si="5"/>
        <v>1.4943820224719098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A1:J1"/>
    <mergeCell ref="A18:B18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topLeftCell="A4" workbookViewId="0">
      <selection activeCell="E16" sqref="E16"/>
    </sheetView>
  </sheetViews>
  <sheetFormatPr defaultColWidth="14.44140625" defaultRowHeight="15" customHeight="1"/>
  <cols>
    <col min="1" max="1" width="8.6640625" customWidth="1"/>
    <col min="2" max="2" width="13.109375" customWidth="1"/>
    <col min="3" max="3" width="13.33203125" customWidth="1"/>
    <col min="4" max="4" width="12.109375" customWidth="1"/>
    <col min="5" max="5" width="13.44140625" customWidth="1"/>
    <col min="6" max="6" width="12.33203125" customWidth="1"/>
    <col min="7" max="7" width="12.5546875" customWidth="1"/>
    <col min="8" max="10" width="13.33203125" customWidth="1"/>
    <col min="11" max="26" width="8.6640625" customWidth="1"/>
  </cols>
  <sheetData>
    <row r="1" spans="1:10" ht="14.25" customHeight="1" thickBot="1">
      <c r="A1" s="31" t="s">
        <v>17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ht="30.75" customHeight="1" thickBot="1">
      <c r="A2" s="2" t="s">
        <v>1</v>
      </c>
      <c r="B2" s="3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23</v>
      </c>
      <c r="H2" s="3" t="s">
        <v>8</v>
      </c>
      <c r="I2" s="3" t="s">
        <v>9</v>
      </c>
      <c r="J2" s="27" t="s">
        <v>24</v>
      </c>
    </row>
    <row r="3" spans="1:10" ht="14.25" customHeight="1">
      <c r="A3" s="5">
        <v>1</v>
      </c>
      <c r="B3" s="6">
        <v>5.33</v>
      </c>
      <c r="C3" s="6">
        <v>5.35</v>
      </c>
      <c r="D3" s="6">
        <f t="shared" ref="D3:D12" si="0">E3-C3</f>
        <v>4.1000000000000369E-2</v>
      </c>
      <c r="E3" s="6">
        <v>5.391</v>
      </c>
      <c r="F3" s="7">
        <f t="shared" ref="F3:F12" si="1">D3*D3</f>
        <v>1.6810000000000303E-3</v>
      </c>
      <c r="G3" s="7">
        <f t="shared" ref="G3:G12" si="2">D3*E3</f>
        <v>0.221031000000002</v>
      </c>
      <c r="H3" s="5">
        <f>B15*D3+B16</f>
        <v>5.3918378388689145</v>
      </c>
      <c r="I3" s="25">
        <f t="shared" ref="I3:I12" si="3">E3-H3</f>
        <v>-8.3783886891453108E-4</v>
      </c>
      <c r="J3" s="29">
        <v>64</v>
      </c>
    </row>
    <row r="4" spans="1:10" ht="14.25" customHeight="1">
      <c r="A4" s="8">
        <v>2</v>
      </c>
      <c r="B4" s="6">
        <v>5.33</v>
      </c>
      <c r="C4" s="9">
        <v>5.3520000000000003</v>
      </c>
      <c r="D4" s="6">
        <f t="shared" si="0"/>
        <v>7.299999999999951E-2</v>
      </c>
      <c r="E4" s="9">
        <v>5.4249999999999998</v>
      </c>
      <c r="F4" s="7">
        <f t="shared" si="1"/>
        <v>5.3289999999999284E-3</v>
      </c>
      <c r="G4" s="7">
        <f t="shared" si="2"/>
        <v>0.39602499999999735</v>
      </c>
      <c r="H4" s="8">
        <f>B15*D4+B16</f>
        <v>5.4463451247975003</v>
      </c>
      <c r="I4" s="25">
        <f t="shared" si="3"/>
        <v>-2.1345124797500503E-2</v>
      </c>
      <c r="J4" s="29">
        <v>45369</v>
      </c>
    </row>
    <row r="5" spans="1:10" ht="14.25" customHeight="1">
      <c r="A5" s="8">
        <v>3</v>
      </c>
      <c r="B5" s="6">
        <v>5.33</v>
      </c>
      <c r="C5" s="9">
        <v>5.4020000000000001</v>
      </c>
      <c r="D5" s="6">
        <f t="shared" si="0"/>
        <v>8.1999999999999851E-2</v>
      </c>
      <c r="E5" s="9">
        <v>5.484</v>
      </c>
      <c r="F5" s="7">
        <f t="shared" si="1"/>
        <v>6.7239999999999757E-3</v>
      </c>
      <c r="G5" s="7">
        <f t="shared" si="2"/>
        <v>0.4496879999999992</v>
      </c>
      <c r="H5" s="8">
        <f>B15*D5+B16</f>
        <v>5.4616752989649155</v>
      </c>
      <c r="I5" s="25">
        <f t="shared" si="3"/>
        <v>2.2324701035084438E-2</v>
      </c>
      <c r="J5" s="29">
        <v>49729</v>
      </c>
    </row>
    <row r="6" spans="1:10" ht="14.25" customHeight="1">
      <c r="A6" s="8">
        <v>4</v>
      </c>
      <c r="B6" s="6">
        <v>5.33</v>
      </c>
      <c r="C6" s="9">
        <v>5.4080000000000004</v>
      </c>
      <c r="D6" s="6">
        <f t="shared" si="0"/>
        <v>0.12399999999999967</v>
      </c>
      <c r="E6" s="9">
        <v>5.532</v>
      </c>
      <c r="F6" s="7">
        <f t="shared" si="1"/>
        <v>1.5375999999999918E-2</v>
      </c>
      <c r="G6" s="7">
        <f t="shared" si="2"/>
        <v>0.68596799999999813</v>
      </c>
      <c r="H6" s="8">
        <f>B15*D6+B16</f>
        <v>5.533216111746186</v>
      </c>
      <c r="I6" s="25">
        <f t="shared" si="3"/>
        <v>-1.2161117461859661E-3</v>
      </c>
      <c r="J6" s="29">
        <v>144</v>
      </c>
    </row>
    <row r="7" spans="1:10" ht="14.25" customHeight="1">
      <c r="A7" s="8">
        <v>5</v>
      </c>
      <c r="B7" s="6">
        <v>5.33</v>
      </c>
      <c r="C7" s="9">
        <v>5.4290000000000003</v>
      </c>
      <c r="D7" s="6">
        <f t="shared" si="0"/>
        <v>0.15499999999999936</v>
      </c>
      <c r="E7" s="9">
        <v>5.5839999999999996</v>
      </c>
      <c r="F7" s="7">
        <f t="shared" si="1"/>
        <v>2.4024999999999803E-2</v>
      </c>
      <c r="G7" s="7">
        <f t="shared" si="2"/>
        <v>0.8655199999999964</v>
      </c>
      <c r="H7" s="8">
        <f>B15*D7+B16</f>
        <v>5.5860200449895041</v>
      </c>
      <c r="I7" s="25">
        <f t="shared" si="3"/>
        <v>-2.020044989504477E-3</v>
      </c>
      <c r="J7" s="29">
        <v>400</v>
      </c>
    </row>
    <row r="8" spans="1:10" ht="14.25" customHeight="1">
      <c r="A8" s="8">
        <v>6</v>
      </c>
      <c r="B8" s="6">
        <v>5.33</v>
      </c>
      <c r="C8" s="9">
        <v>5.452</v>
      </c>
      <c r="D8" s="6">
        <f t="shared" si="0"/>
        <v>0.18900000000000006</v>
      </c>
      <c r="E8" s="9">
        <v>5.641</v>
      </c>
      <c r="F8" s="7">
        <f t="shared" si="1"/>
        <v>3.5721000000000024E-2</v>
      </c>
      <c r="G8" s="7">
        <f t="shared" si="2"/>
        <v>1.0661490000000002</v>
      </c>
      <c r="H8" s="8">
        <f>B15*D8+B16</f>
        <v>5.6439340362886288</v>
      </c>
      <c r="I8" s="25">
        <f t="shared" si="3"/>
        <v>-2.9340362886287608E-3</v>
      </c>
      <c r="J8" s="29">
        <v>841</v>
      </c>
    </row>
    <row r="9" spans="1:10" ht="14.25" customHeight="1">
      <c r="A9" s="8">
        <v>7</v>
      </c>
      <c r="B9" s="6">
        <v>5.33</v>
      </c>
      <c r="C9" s="9">
        <v>5.4720000000000004</v>
      </c>
      <c r="D9" s="6">
        <f t="shared" si="0"/>
        <v>0.21499999999999986</v>
      </c>
      <c r="E9" s="9">
        <v>5.6870000000000003</v>
      </c>
      <c r="F9" s="7">
        <f t="shared" si="1"/>
        <v>4.622499999999994E-2</v>
      </c>
      <c r="G9" s="7">
        <f t="shared" si="2"/>
        <v>1.2227049999999993</v>
      </c>
      <c r="H9" s="8">
        <f>B15*D9+H5</f>
        <v>5.8278961262976088</v>
      </c>
      <c r="I9" s="25">
        <f t="shared" si="3"/>
        <v>-0.1408961262976085</v>
      </c>
      <c r="J9" s="29">
        <v>1985281</v>
      </c>
    </row>
    <row r="10" spans="1:10" ht="14.25" customHeight="1">
      <c r="A10" s="8">
        <v>8</v>
      </c>
      <c r="B10" s="6">
        <v>5.33</v>
      </c>
      <c r="C10" s="9">
        <v>5.5</v>
      </c>
      <c r="D10" s="6">
        <f t="shared" si="0"/>
        <v>0.23800000000000043</v>
      </c>
      <c r="E10" s="9">
        <v>5.7380000000000004</v>
      </c>
      <c r="F10" s="7">
        <f t="shared" si="1"/>
        <v>5.6644000000000208E-2</v>
      </c>
      <c r="G10" s="7">
        <f t="shared" si="2"/>
        <v>1.3656440000000025</v>
      </c>
      <c r="H10" s="8">
        <f>H5*D10+B16</f>
        <v>6.6218790999265638</v>
      </c>
      <c r="I10" s="25">
        <f t="shared" si="3"/>
        <v>-0.88387909992656333</v>
      </c>
      <c r="J10" s="29">
        <v>78127921</v>
      </c>
    </row>
    <row r="11" spans="1:10" ht="14.25" customHeight="1">
      <c r="A11" s="8">
        <v>9</v>
      </c>
      <c r="B11" s="6">
        <v>5.33</v>
      </c>
      <c r="C11" s="9">
        <v>5.5209999999999999</v>
      </c>
      <c r="D11" s="6">
        <f t="shared" si="0"/>
        <v>0.26900000000000013</v>
      </c>
      <c r="E11" s="9">
        <v>5.79</v>
      </c>
      <c r="F11" s="7">
        <f t="shared" si="1"/>
        <v>7.2361000000000064E-2</v>
      </c>
      <c r="G11" s="7">
        <f t="shared" si="2"/>
        <v>1.5575100000000008</v>
      </c>
      <c r="H11" s="8">
        <f>B15*D11+B16</f>
        <v>5.7802022511100963</v>
      </c>
      <c r="I11" s="25">
        <f t="shared" si="3"/>
        <v>9.7977488899037013E-3</v>
      </c>
      <c r="J11" s="29">
        <v>9604</v>
      </c>
    </row>
    <row r="12" spans="1:10" ht="14.25" customHeight="1" thickBot="1">
      <c r="A12" s="11">
        <v>10</v>
      </c>
      <c r="B12" s="6">
        <v>5.33</v>
      </c>
      <c r="C12" s="10">
        <v>5.5289999999999999</v>
      </c>
      <c r="D12" s="12">
        <f t="shared" si="0"/>
        <v>0.31299999999999972</v>
      </c>
      <c r="E12" s="10">
        <v>5.8419999999999996</v>
      </c>
      <c r="F12" s="13">
        <f t="shared" si="1"/>
        <v>9.796899999999982E-2</v>
      </c>
      <c r="G12" s="13">
        <f t="shared" si="2"/>
        <v>1.8285459999999982</v>
      </c>
      <c r="H12" s="11">
        <f>B15*D12+B16</f>
        <v>5.8551497692619021</v>
      </c>
      <c r="I12" s="26">
        <f t="shared" si="3"/>
        <v>-1.3149769261902478E-2</v>
      </c>
      <c r="J12" s="29">
        <v>17161</v>
      </c>
    </row>
    <row r="13" spans="1:10" ht="14.25" customHeight="1" thickBot="1">
      <c r="A13" s="2" t="s">
        <v>11</v>
      </c>
      <c r="B13" s="14"/>
      <c r="C13" s="14"/>
      <c r="D13" s="15">
        <f t="shared" ref="D13:G13" si="4">SUM(D3:D12)</f>
        <v>1.698999999999999</v>
      </c>
      <c r="E13" s="15">
        <f t="shared" si="4"/>
        <v>56.11399999999999</v>
      </c>
      <c r="F13" s="16">
        <f t="shared" si="4"/>
        <v>0.36205499999999968</v>
      </c>
      <c r="G13" s="16">
        <f t="shared" si="4"/>
        <v>9.6587859999999939</v>
      </c>
      <c r="H13" s="14"/>
      <c r="I13" s="16">
        <v>0</v>
      </c>
      <c r="J13" s="28">
        <f>SUM(J3:J12)</f>
        <v>80236514</v>
      </c>
    </row>
    <row r="14" spans="1:10" ht="14.25" customHeight="1"/>
    <row r="15" spans="1:10" ht="14.25" customHeight="1">
      <c r="A15" s="19" t="s">
        <v>12</v>
      </c>
      <c r="B15" s="19">
        <f>(10*サファイア!G13-サファイア!D13*サファイア!E13)/(10*サファイア!F13-(サファイア!D13^2))</f>
        <v>1.7033526852683425</v>
      </c>
      <c r="D15" s="19" t="s">
        <v>25</v>
      </c>
      <c r="E15" s="19">
        <f>0.6745*SQRT((10*J13/10^8)/(80*F13-(D13^2)))</f>
        <v>0.37413859682399175</v>
      </c>
    </row>
    <row r="16" spans="1:10" ht="14.25" customHeight="1">
      <c r="A16" s="19" t="s">
        <v>26</v>
      </c>
      <c r="B16" s="19">
        <f>(F13*E13-D13*G13)/(10*F13-(D13^2))</f>
        <v>5.3220003787729118</v>
      </c>
      <c r="D16" s="19" t="s">
        <v>27</v>
      </c>
      <c r="E16" s="19" t="e">
        <f>0.6745*(SQRT((10/(10*F13-(3.33^2)))*(J13/10^8)/8))</f>
        <v>#NUM!</v>
      </c>
    </row>
    <row r="17" spans="1:2" ht="14.25" customHeight="1"/>
    <row r="18" spans="1:2" ht="14.25" customHeight="1">
      <c r="A18" s="33"/>
      <c r="B18" s="34"/>
    </row>
    <row r="19" spans="1:2" ht="14.25" customHeight="1">
      <c r="A19" s="8" t="s">
        <v>1</v>
      </c>
      <c r="B19" s="8" t="s">
        <v>16</v>
      </c>
    </row>
    <row r="20" spans="1:2" ht="14.25" customHeight="1">
      <c r="A20" s="8">
        <v>1</v>
      </c>
      <c r="B20" s="8">
        <f t="shared" ref="B20:B29" si="5">(E3-B3)/D3</f>
        <v>1.4878048780487656</v>
      </c>
    </row>
    <row r="21" spans="1:2" ht="14.25" customHeight="1">
      <c r="A21" s="8">
        <v>2</v>
      </c>
      <c r="B21" s="8">
        <f t="shared" si="5"/>
        <v>1.3013698630137041</v>
      </c>
    </row>
    <row r="22" spans="1:2" ht="14.25" customHeight="1">
      <c r="A22" s="8">
        <v>3</v>
      </c>
      <c r="B22" s="8">
        <f t="shared" si="5"/>
        <v>1.8780487804878072</v>
      </c>
    </row>
    <row r="23" spans="1:2" ht="14.25" customHeight="1">
      <c r="A23" s="8">
        <v>4</v>
      </c>
      <c r="B23" s="8">
        <f t="shared" si="5"/>
        <v>1.6290322580645202</v>
      </c>
    </row>
    <row r="24" spans="1:2" ht="14.25" customHeight="1">
      <c r="A24" s="8">
        <v>5</v>
      </c>
      <c r="B24" s="8">
        <f t="shared" si="5"/>
        <v>1.6387096774193588</v>
      </c>
    </row>
    <row r="25" spans="1:2" ht="14.25" customHeight="1">
      <c r="A25" s="8">
        <v>6</v>
      </c>
      <c r="B25" s="8">
        <f t="shared" si="5"/>
        <v>1.6455026455026447</v>
      </c>
    </row>
    <row r="26" spans="1:2" ht="14.25" customHeight="1">
      <c r="A26" s="8">
        <v>7</v>
      </c>
      <c r="B26" s="8">
        <f t="shared" si="5"/>
        <v>1.6604651162790718</v>
      </c>
    </row>
    <row r="27" spans="1:2" ht="14.25" customHeight="1">
      <c r="A27" s="8">
        <v>8</v>
      </c>
      <c r="B27" s="8">
        <f t="shared" si="5"/>
        <v>1.7142857142857126</v>
      </c>
    </row>
    <row r="28" spans="1:2" ht="14.25" customHeight="1">
      <c r="A28" s="8">
        <v>9</v>
      </c>
      <c r="B28" s="8">
        <f t="shared" si="5"/>
        <v>1.7100371747211887</v>
      </c>
    </row>
    <row r="29" spans="1:2" ht="14.25" customHeight="1">
      <c r="A29" s="8">
        <v>10</v>
      </c>
      <c r="B29" s="8">
        <f t="shared" si="5"/>
        <v>1.635782747603834</v>
      </c>
    </row>
    <row r="30" spans="1:2" ht="14.25" customHeight="1">
      <c r="A30" s="1"/>
      <c r="B30" s="1"/>
    </row>
    <row r="31" spans="1:2" ht="14.25" customHeight="1"/>
    <row r="32" spans="1: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J1"/>
    <mergeCell ref="A18:B18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workbookViewId="0">
      <selection activeCell="B3" sqref="B3"/>
    </sheetView>
  </sheetViews>
  <sheetFormatPr defaultColWidth="14.44140625" defaultRowHeight="15" customHeight="1"/>
  <cols>
    <col min="1" max="1" width="8.6640625" customWidth="1"/>
    <col min="2" max="2" width="13.109375" customWidth="1"/>
    <col min="3" max="3" width="13.33203125" customWidth="1"/>
    <col min="4" max="4" width="12.109375" customWidth="1"/>
    <col min="5" max="5" width="13.44140625" customWidth="1"/>
    <col min="6" max="6" width="12.33203125" customWidth="1"/>
    <col min="7" max="7" width="12.5546875" customWidth="1"/>
    <col min="8" max="10" width="13.33203125" customWidth="1"/>
    <col min="11" max="26" width="8.6640625" customWidth="1"/>
  </cols>
  <sheetData>
    <row r="1" spans="1:10" ht="14.25" customHeight="1">
      <c r="A1" s="31" t="s">
        <v>28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ht="14.25" customHeight="1">
      <c r="A2" s="2" t="s">
        <v>1</v>
      </c>
      <c r="B2" s="3" t="s">
        <v>29</v>
      </c>
      <c r="C2" s="3" t="s">
        <v>30</v>
      </c>
      <c r="D2" s="3" t="s">
        <v>31</v>
      </c>
      <c r="E2" s="3" t="s">
        <v>32</v>
      </c>
      <c r="F2" s="3" t="s">
        <v>33</v>
      </c>
      <c r="G2" s="3" t="s">
        <v>34</v>
      </c>
      <c r="H2" s="3" t="s">
        <v>8</v>
      </c>
      <c r="I2" s="3" t="s">
        <v>9</v>
      </c>
      <c r="J2" s="4" t="s">
        <v>35</v>
      </c>
    </row>
    <row r="3" spans="1:10" ht="14.25" customHeight="1">
      <c r="A3" s="5">
        <v>1</v>
      </c>
      <c r="B3" s="6">
        <v>53.7</v>
      </c>
      <c r="C3" s="6">
        <v>54.24</v>
      </c>
      <c r="D3" s="6">
        <f t="shared" ref="D3:D7" si="0">E3-C3</f>
        <v>1.1499999999999986</v>
      </c>
      <c r="E3" s="6">
        <v>55.39</v>
      </c>
      <c r="F3" s="7">
        <f t="shared" ref="F3:F7" si="1">D3*D3</f>
        <v>1.3224999999999967</v>
      </c>
      <c r="G3" s="7">
        <f t="shared" ref="G3:G7" si="2">D3*E3</f>
        <v>63.698499999999925</v>
      </c>
      <c r="H3" s="7">
        <f>B15*D3+B16</f>
        <v>17.121647318386398</v>
      </c>
      <c r="I3" s="7">
        <f>E3-H3</f>
        <v>38.268352681613607</v>
      </c>
      <c r="J3" s="5">
        <f t="shared" ref="J3:J7" si="3">(I3^2)*10^8</f>
        <v>146446681696.43634</v>
      </c>
    </row>
    <row r="4" spans="1:10" ht="14.25" customHeight="1">
      <c r="A4" s="8">
        <v>2</v>
      </c>
      <c r="B4" s="6">
        <v>53.7</v>
      </c>
      <c r="C4" s="9">
        <v>55.67</v>
      </c>
      <c r="D4" s="6">
        <f t="shared" si="0"/>
        <v>4.9600000000000009</v>
      </c>
      <c r="E4" s="9">
        <v>60.63</v>
      </c>
      <c r="F4" s="7">
        <f t="shared" si="1"/>
        <v>24.601600000000008</v>
      </c>
      <c r="G4" s="7">
        <f t="shared" si="2"/>
        <v>300.72480000000007</v>
      </c>
      <c r="H4" s="23">
        <f>B15*D4+B16</f>
        <v>38.438715479282067</v>
      </c>
      <c r="I4" s="7">
        <f t="shared" ref="I3:I7" si="4">E4-H4</f>
        <v>22.191284520717936</v>
      </c>
      <c r="J4" s="5">
        <f t="shared" si="3"/>
        <v>49245310867.945549</v>
      </c>
    </row>
    <row r="5" spans="1:10" ht="14.25" customHeight="1">
      <c r="A5" s="8">
        <v>3</v>
      </c>
      <c r="B5" s="6">
        <v>53.7</v>
      </c>
      <c r="C5" s="9">
        <v>56.48</v>
      </c>
      <c r="D5" s="6">
        <f t="shared" si="0"/>
        <v>7.6199999999999974</v>
      </c>
      <c r="E5" s="9">
        <v>64.099999999999994</v>
      </c>
      <c r="F5" s="7">
        <f t="shared" si="1"/>
        <v>58.064399999999964</v>
      </c>
      <c r="G5" s="7">
        <f t="shared" si="2"/>
        <v>488.44199999999978</v>
      </c>
      <c r="H5" s="23">
        <f>B15*D5+B16</f>
        <v>53.3214979748155</v>
      </c>
      <c r="I5" s="7">
        <f t="shared" si="4"/>
        <v>10.778502025184494</v>
      </c>
      <c r="J5" s="5">
        <f t="shared" si="3"/>
        <v>11617610590.690624</v>
      </c>
    </row>
    <row r="6" spans="1:10" ht="14.25" customHeight="1">
      <c r="A6" s="8">
        <v>4</v>
      </c>
      <c r="B6" s="6">
        <v>53.7</v>
      </c>
      <c r="C6" s="9">
        <v>57.41</v>
      </c>
      <c r="D6" s="6">
        <f t="shared" si="0"/>
        <v>10.730000000000004</v>
      </c>
      <c r="E6" s="9">
        <v>68.14</v>
      </c>
      <c r="F6" s="7">
        <f t="shared" si="1"/>
        <v>115.13290000000009</v>
      </c>
      <c r="G6" s="7">
        <f t="shared" si="2"/>
        <v>731.14220000000023</v>
      </c>
      <c r="H6" s="23">
        <f>B15*D6+B16</f>
        <v>70.722044426360284</v>
      </c>
      <c r="I6" s="7">
        <f t="shared" si="4"/>
        <v>-2.5820444263602838</v>
      </c>
      <c r="J6" s="5">
        <f t="shared" si="3"/>
        <v>666695341.96982074</v>
      </c>
    </row>
    <row r="7" spans="1:10" ht="14.25" customHeight="1">
      <c r="A7" s="8">
        <v>5</v>
      </c>
      <c r="B7" s="6">
        <v>53.7</v>
      </c>
      <c r="C7" s="9">
        <v>58.42</v>
      </c>
      <c r="D7" s="6">
        <f t="shared" si="0"/>
        <v>13.700000000000003</v>
      </c>
      <c r="E7" s="9">
        <v>72.12</v>
      </c>
      <c r="F7" s="7">
        <f t="shared" si="1"/>
        <v>187.69000000000008</v>
      </c>
      <c r="G7" s="7">
        <f t="shared" si="2"/>
        <v>988.04400000000032</v>
      </c>
      <c r="H7" s="23">
        <f>B15*D7+B16</f>
        <v>87.339286536034834</v>
      </c>
      <c r="I7" s="7">
        <f t="shared" si="4"/>
        <v>-15.219286536034829</v>
      </c>
      <c r="J7" s="5">
        <f t="shared" si="3"/>
        <v>23162668266.593105</v>
      </c>
    </row>
    <row r="8" spans="1:10" ht="14.25" customHeight="1">
      <c r="A8" s="2" t="s">
        <v>11</v>
      </c>
      <c r="B8" s="14"/>
      <c r="C8" s="14"/>
      <c r="D8" s="15">
        <f t="shared" ref="D8:G8" si="5">SUM(D3:D7)</f>
        <v>38.160000000000004</v>
      </c>
      <c r="E8" s="15">
        <f t="shared" si="5"/>
        <v>320.38</v>
      </c>
      <c r="F8" s="16">
        <f t="shared" si="5"/>
        <v>386.81140000000016</v>
      </c>
      <c r="G8" s="16">
        <f t="shared" si="5"/>
        <v>2572.0515000000005</v>
      </c>
      <c r="H8" s="14"/>
      <c r="I8" s="16">
        <f t="shared" ref="I8:J8" si="6">SUM(I3:I7)</f>
        <v>53.436808265120916</v>
      </c>
      <c r="J8" s="17">
        <f t="shared" si="6"/>
        <v>231138966763.63544</v>
      </c>
    </row>
    <row r="9" spans="1:10" ht="14.25" customHeight="1">
      <c r="A9" s="1"/>
      <c r="B9" s="20"/>
      <c r="C9" s="20"/>
      <c r="D9" s="20"/>
      <c r="E9" s="20"/>
      <c r="F9" s="21"/>
      <c r="G9" s="21"/>
      <c r="H9" s="1"/>
      <c r="I9" s="21"/>
      <c r="J9" s="1"/>
    </row>
    <row r="10" spans="1:10" ht="14.25" customHeight="1">
      <c r="A10" s="1"/>
      <c r="B10" s="20"/>
      <c r="C10" s="20"/>
      <c r="D10" s="20"/>
      <c r="E10" s="20"/>
      <c r="F10" s="21"/>
      <c r="G10" s="21"/>
      <c r="H10" s="1"/>
      <c r="I10" s="21"/>
      <c r="J10" s="1"/>
    </row>
    <row r="11" spans="1:10" ht="14.25" customHeight="1">
      <c r="A11" s="1"/>
      <c r="B11" s="20"/>
      <c r="C11" s="20"/>
      <c r="D11" s="20"/>
      <c r="E11" s="20"/>
      <c r="F11" s="21"/>
      <c r="G11" s="21"/>
      <c r="H11" s="1"/>
      <c r="I11" s="21"/>
      <c r="J11" s="1"/>
    </row>
    <row r="12" spans="1:10" ht="14.25" customHeight="1">
      <c r="A12" s="1"/>
      <c r="B12" s="20"/>
      <c r="C12" s="20"/>
      <c r="D12" s="20"/>
      <c r="E12" s="20"/>
      <c r="F12" s="21"/>
      <c r="G12" s="21"/>
      <c r="H12" s="1"/>
      <c r="I12" s="21"/>
      <c r="J12" s="1"/>
    </row>
    <row r="13" spans="1:10" ht="14.25" customHeight="1">
      <c r="A13" s="1"/>
      <c r="B13" s="1"/>
      <c r="C13" s="1"/>
      <c r="D13" s="20"/>
      <c r="E13" s="20"/>
      <c r="F13" s="21"/>
      <c r="G13" s="21"/>
      <c r="H13" s="1"/>
      <c r="I13" s="21"/>
      <c r="J13" s="1"/>
    </row>
    <row r="14" spans="1:10" ht="14.25" customHeight="1"/>
    <row r="15" spans="1:10" ht="14.25" customHeight="1">
      <c r="A15" s="19" t="s">
        <v>12</v>
      </c>
      <c r="B15" s="19">
        <f>(10*水!G8-水!D8*水!E8)/(10*水!F8-(水!D8^2))</f>
        <v>5.5950310133584393</v>
      </c>
      <c r="D15" s="19" t="s">
        <v>13</v>
      </c>
      <c r="E15" s="19">
        <f>0.6745*(SQRT(10/((10*F8)-(D8^2))*(J8/10^8)/8))</f>
        <v>0.73822940282439531</v>
      </c>
    </row>
    <row r="16" spans="1:10" ht="14.25" customHeight="1">
      <c r="A16" s="19" t="s">
        <v>14</v>
      </c>
      <c r="B16" s="19">
        <f>(F8*E8-D8*G8)/(10*F8-(D8^2))</f>
        <v>10.687361653024201</v>
      </c>
      <c r="D16" s="19" t="s">
        <v>15</v>
      </c>
      <c r="E16" s="19">
        <f>0.6745*SQRT((F8/(10*F8-(D8^2)))*(J8/10^8)/8)</f>
        <v>4.5913560337251358</v>
      </c>
    </row>
    <row r="17" spans="1:2" ht="14.25" customHeight="1"/>
    <row r="18" spans="1:2" ht="14.25" customHeight="1">
      <c r="A18" s="33"/>
      <c r="B18" s="34"/>
    </row>
    <row r="19" spans="1:2" ht="14.25" customHeight="1">
      <c r="A19" s="30" t="s">
        <v>1</v>
      </c>
      <c r="B19" s="30" t="s">
        <v>16</v>
      </c>
    </row>
    <row r="20" spans="1:2" ht="14.25" customHeight="1">
      <c r="A20" s="30">
        <v>1</v>
      </c>
      <c r="B20" s="30">
        <f t="shared" ref="B20:B24" si="7">(E3-B3)/D3</f>
        <v>1.4695652173913041</v>
      </c>
    </row>
    <row r="21" spans="1:2" ht="14.25" customHeight="1">
      <c r="A21" s="30">
        <v>2</v>
      </c>
      <c r="B21" s="30">
        <f t="shared" si="7"/>
        <v>1.3971774193548383</v>
      </c>
    </row>
    <row r="22" spans="1:2" ht="14.25" customHeight="1">
      <c r="A22" s="30">
        <v>3</v>
      </c>
      <c r="B22" s="30">
        <f t="shared" si="7"/>
        <v>1.3648293963254587</v>
      </c>
    </row>
    <row r="23" spans="1:2" ht="14.25" customHeight="1">
      <c r="A23" s="30">
        <v>4</v>
      </c>
      <c r="B23" s="30">
        <f t="shared" si="7"/>
        <v>1.3457595526561037</v>
      </c>
    </row>
    <row r="24" spans="1:2" ht="14.25" customHeight="1">
      <c r="A24" s="30">
        <v>5</v>
      </c>
      <c r="B24" s="30">
        <f t="shared" si="7"/>
        <v>1.3445255474452553</v>
      </c>
    </row>
    <row r="25" spans="1:2" ht="14.25" customHeight="1">
      <c r="A25" s="1"/>
      <c r="B25" s="1"/>
    </row>
    <row r="26" spans="1:2" ht="14.25" customHeight="1">
      <c r="A26" s="1"/>
      <c r="B26" s="1"/>
    </row>
    <row r="27" spans="1:2" ht="14.25" customHeight="1">
      <c r="A27" s="1"/>
      <c r="B27" s="1"/>
    </row>
    <row r="28" spans="1:2" ht="14.25" customHeight="1">
      <c r="A28" s="1"/>
      <c r="B28" s="1"/>
    </row>
    <row r="29" spans="1:2" ht="14.25" customHeight="1">
      <c r="A29" s="1"/>
      <c r="B29" s="1"/>
    </row>
    <row r="30" spans="1:2" ht="14.25" customHeight="1">
      <c r="A30" s="1"/>
      <c r="B30" s="1"/>
    </row>
    <row r="31" spans="1:2" ht="14.25" customHeight="1"/>
    <row r="32" spans="1: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J1"/>
    <mergeCell ref="A18:B1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ガラス</vt:lpstr>
      <vt:lpstr>サファイア</vt:lpstr>
      <vt:lpstr>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Zaid</dc:creator>
  <cp:lastModifiedBy>Ahmad Zaid</cp:lastModifiedBy>
  <dcterms:created xsi:type="dcterms:W3CDTF">2023-05-30T05:21:58Z</dcterms:created>
  <dcterms:modified xsi:type="dcterms:W3CDTF">2023-06-04T11:33:05Z</dcterms:modified>
</cp:coreProperties>
</file>