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stanza/Documents/GitHub/ETF5550/"/>
    </mc:Choice>
  </mc:AlternateContent>
  <bookViews>
    <workbookView xWindow="2180" yWindow="460" windowWidth="21220" windowHeight="13600" tabRatio="500"/>
  </bookViews>
  <sheets>
    <sheet name="linear" sheetId="1" r:id="rId1"/>
    <sheet name="linear2" sheetId="3" r:id="rId2"/>
    <sheet name="heter" sheetId="2" r:id="rId3"/>
  </sheets>
  <definedNames>
    <definedName name="_xlnm._FilterDatabase" localSheetId="0" hidden="1">linear2!$A$1:$G$73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H73" i="3"/>
  <c r="F73" i="3"/>
  <c r="H72" i="3"/>
  <c r="F72" i="3"/>
  <c r="H71" i="3"/>
  <c r="F71" i="3"/>
  <c r="H70" i="3"/>
  <c r="F70" i="3"/>
  <c r="H69" i="3"/>
  <c r="F69" i="3"/>
  <c r="H68" i="3"/>
  <c r="F68" i="3"/>
  <c r="H67" i="3"/>
  <c r="F67" i="3"/>
  <c r="H66" i="3"/>
  <c r="F66" i="3"/>
  <c r="H65" i="3"/>
  <c r="F65" i="3"/>
  <c r="H64" i="3"/>
  <c r="F64" i="3"/>
  <c r="H63" i="3"/>
  <c r="F63" i="3"/>
  <c r="H62" i="3"/>
  <c r="F62" i="3"/>
  <c r="H61" i="3"/>
  <c r="F61" i="3"/>
  <c r="H60" i="3"/>
  <c r="F60" i="3"/>
  <c r="H59" i="3"/>
  <c r="F59" i="3"/>
  <c r="H58" i="3"/>
  <c r="F58" i="3"/>
  <c r="H57" i="3"/>
  <c r="F57" i="3"/>
  <c r="H56" i="3"/>
  <c r="F56" i="3"/>
  <c r="H55" i="3"/>
  <c r="F55" i="3"/>
  <c r="H54" i="3"/>
  <c r="F54" i="3"/>
  <c r="H53" i="3"/>
  <c r="F53" i="3"/>
  <c r="H52" i="3"/>
  <c r="F52" i="3"/>
  <c r="H51" i="3"/>
  <c r="F51" i="3"/>
  <c r="H50" i="3"/>
  <c r="F50" i="3"/>
  <c r="H49" i="3"/>
  <c r="F49" i="3"/>
  <c r="H48" i="3"/>
  <c r="F48" i="3"/>
  <c r="H47" i="3"/>
  <c r="F47" i="3"/>
  <c r="H46" i="3"/>
  <c r="F46" i="3"/>
  <c r="H45" i="3"/>
  <c r="F45" i="3"/>
  <c r="H44" i="3"/>
  <c r="F44" i="3"/>
  <c r="H40" i="3"/>
  <c r="F40" i="3"/>
  <c r="H39" i="3"/>
  <c r="F39" i="3"/>
  <c r="H38" i="3"/>
  <c r="F38" i="3"/>
  <c r="H37" i="3"/>
  <c r="F37" i="3"/>
  <c r="H36" i="3"/>
  <c r="F36" i="3"/>
  <c r="H35" i="3"/>
  <c r="F35" i="3"/>
  <c r="H34" i="3"/>
  <c r="F34" i="3"/>
  <c r="H33" i="3"/>
  <c r="F33" i="3"/>
  <c r="H32" i="3"/>
  <c r="F32" i="3"/>
  <c r="H31" i="3"/>
  <c r="F31" i="3"/>
  <c r="H30" i="3"/>
  <c r="F30" i="3"/>
  <c r="H29" i="3"/>
  <c r="F29" i="3"/>
  <c r="H28" i="3"/>
  <c r="F28" i="3"/>
  <c r="H27" i="3"/>
  <c r="F27" i="3"/>
  <c r="H26" i="3"/>
  <c r="F26" i="3"/>
  <c r="H25" i="3"/>
  <c r="F25" i="3"/>
  <c r="H24" i="3"/>
  <c r="F24" i="3"/>
  <c r="H23" i="3"/>
  <c r="F23" i="3"/>
  <c r="H22" i="3"/>
  <c r="F22" i="3"/>
  <c r="H21" i="3"/>
  <c r="F21" i="3"/>
  <c r="H20" i="3"/>
  <c r="F20" i="3"/>
  <c r="H19" i="3"/>
  <c r="F19" i="3"/>
  <c r="H18" i="3"/>
  <c r="F18" i="3"/>
  <c r="H17" i="3"/>
  <c r="F17" i="3"/>
  <c r="H16" i="3"/>
  <c r="F16" i="3"/>
  <c r="H15" i="3"/>
  <c r="F15" i="3"/>
  <c r="H14" i="3"/>
  <c r="F14" i="3"/>
  <c r="H13" i="3"/>
  <c r="F13" i="3"/>
  <c r="H12" i="3"/>
  <c r="F12" i="3"/>
  <c r="H11" i="3"/>
  <c r="F11" i="3"/>
  <c r="H10" i="3"/>
  <c r="F10" i="3"/>
  <c r="H9" i="3"/>
  <c r="F9" i="3"/>
  <c r="H8" i="3"/>
  <c r="F8" i="3"/>
  <c r="H7" i="3"/>
  <c r="F7" i="3"/>
  <c r="H6" i="3"/>
  <c r="F6" i="3"/>
  <c r="H3" i="3"/>
  <c r="F3" i="3"/>
  <c r="H2" i="3"/>
  <c r="F2" i="3"/>
  <c r="E9" i="1"/>
  <c r="F8" i="2"/>
  <c r="G3" i="2"/>
  <c r="G8" i="2"/>
  <c r="E8" i="1"/>
  <c r="F3" i="2"/>
  <c r="E6" i="2"/>
  <c r="C7" i="2"/>
  <c r="C6" i="1"/>
  <c r="E7" i="1"/>
  <c r="E5" i="2"/>
  <c r="D3" i="2"/>
  <c r="L3" i="2"/>
  <c r="E3" i="2"/>
  <c r="E15" i="1"/>
  <c r="E16" i="1"/>
  <c r="E14" i="1"/>
</calcChain>
</file>

<file path=xl/sharedStrings.xml><?xml version="1.0" encoding="utf-8"?>
<sst xmlns="http://schemas.openxmlformats.org/spreadsheetml/2006/main" count="119" uniqueCount="113">
  <si>
    <t>cor.test</t>
  </si>
  <si>
    <t>aside</t>
  </si>
  <si>
    <t>pic_name</t>
  </si>
  <si>
    <t>plot_turk2_100_125_5_1.png</t>
  </si>
  <si>
    <t>plot_turk2_100_125_5_2.png</t>
  </si>
  <si>
    <t>plot_turk2_100_125_5_3.png</t>
  </si>
  <si>
    <t>plot_turk2_100_125_5_4.png</t>
  </si>
  <si>
    <t>plot_turk2_100_125_5_5.png</t>
  </si>
  <si>
    <t>plot_turk2_100_150_12_1.png</t>
  </si>
  <si>
    <t>plot_turk2_100_150_12_2.png</t>
  </si>
  <si>
    <t>plot_turk2_100_150_12_3.png</t>
  </si>
  <si>
    <t>plot_turk2_100_150_12_4.png</t>
  </si>
  <si>
    <t>plot_turk2_100_175_5_1.png</t>
  </si>
  <si>
    <t>plot_turk2_100_175_5_2.png</t>
  </si>
  <si>
    <t>plot_turk2_100_175_5_3.png</t>
  </si>
  <si>
    <t>plot_turk2_100_25_5_1.png</t>
  </si>
  <si>
    <t>plot_turk2_100_25_5_2.png</t>
  </si>
  <si>
    <t>plot_turk2_100_25_5_3.png</t>
  </si>
  <si>
    <t>plot_turk2_100_25_5_4.png</t>
  </si>
  <si>
    <t>plot_turk2_100_275_5_1.png</t>
  </si>
  <si>
    <t>plot_turk2_100_275_5_2.png</t>
  </si>
  <si>
    <t>plot_turk2_100_275_5_3.png</t>
  </si>
  <si>
    <t>plot_turk2_100_350_12_1.png</t>
  </si>
  <si>
    <t>plot_turk2_100_350_12_2.png</t>
  </si>
  <si>
    <t>plot_turk2_100_350_12_3.png</t>
  </si>
  <si>
    <t>plot_turk2_100_350_12_4.png</t>
  </si>
  <si>
    <t>plot_turk2_100_350_12_5.png</t>
  </si>
  <si>
    <t>plot_turk2_100_450_12_1.png</t>
  </si>
  <si>
    <t>plot_turk2_100_450_12_2.png</t>
  </si>
  <si>
    <t>plot_turk2_100_450_12_3.png</t>
  </si>
  <si>
    <t>plot_turk2_100_50_12_1.png</t>
  </si>
  <si>
    <t>plot_turk2_100_50_12_2.png</t>
  </si>
  <si>
    <t>plot_turk2_100_50_12_3.png</t>
  </si>
  <si>
    <t>plot_turk2_100_600_12_1.png</t>
  </si>
  <si>
    <t>plot_turk2_100_600_12_2.png</t>
  </si>
  <si>
    <t>plot_turk2_100_600_12_3.png</t>
  </si>
  <si>
    <t>plot_turk2_100_600_12_4.png</t>
  </si>
  <si>
    <t>plot_turk2_100_75_5_1.png</t>
  </si>
  <si>
    <t>plot_turk2_100_75_5_2.png</t>
  </si>
  <si>
    <t>plot_turk2_100_75_5_3.png</t>
  </si>
  <si>
    <t>plot_turk2_300_0_12_1.png</t>
  </si>
  <si>
    <t>plot_turk2_300_0_12_2.png</t>
  </si>
  <si>
    <t>plot_turk2_300_0_12_3.png</t>
  </si>
  <si>
    <t>plot_turk2_300_10_5_1.png</t>
  </si>
  <si>
    <t>plot_turk2_300_10_5_2.png</t>
  </si>
  <si>
    <t>plot_turk2_300_10_5_3.png</t>
  </si>
  <si>
    <t>plot_turk2_300_100_5_1.png</t>
  </si>
  <si>
    <t>plot_turk2_300_100_5_2.png</t>
  </si>
  <si>
    <t>plot_turk2_300_100_5_3.png</t>
  </si>
  <si>
    <t>plot_turk2_300_150_5_1.png</t>
  </si>
  <si>
    <t>plot_turk2_300_150_5_2.png</t>
  </si>
  <si>
    <t>plot_turk2_300_150_5_3.png</t>
  </si>
  <si>
    <t>plot_turk2_300_175_12_1.png</t>
  </si>
  <si>
    <t>plot_turk2_300_175_12_2.png</t>
  </si>
  <si>
    <t>plot_turk2_300_175_12_3.png</t>
  </si>
  <si>
    <t>plot_turk2_300_230_12_1.png</t>
  </si>
  <si>
    <t>plot_turk2_300_230_12_2.png</t>
  </si>
  <si>
    <t>plot_turk2_300_230_12_3.png</t>
  </si>
  <si>
    <t>plot_turk2_300_230_12_4.png</t>
  </si>
  <si>
    <t>plot_turk2_300_230_12_5.png</t>
  </si>
  <si>
    <t>plot_turk2_300_350_12_1.png</t>
  </si>
  <si>
    <t>plot_turk2_300_350_12_2.png</t>
  </si>
  <si>
    <t>plot_turk2_300_350_12_3.png</t>
  </si>
  <si>
    <t>plot_turk2_300_40_5_1.png</t>
  </si>
  <si>
    <t>plot_turk2_300_40_5_2.png</t>
  </si>
  <si>
    <t>plot_turk2_300_40_5_3.png</t>
  </si>
  <si>
    <t>plot_turk2_300_70_5_1.png</t>
  </si>
  <si>
    <t>plot_turk2_300_70_5_2.png</t>
  </si>
  <si>
    <t>plot_turk2_300_70_5_3.png</t>
  </si>
  <si>
    <t>plot_turk2_300_80_12_1.png</t>
  </si>
  <si>
    <t>plot_turk2_300_80_12_2.png</t>
  </si>
  <si>
    <t>plot_turk2_300_80_12_3.png</t>
  </si>
  <si>
    <t>plot_turk2_300_80_12_4.png</t>
  </si>
  <si>
    <t>beta</t>
  </si>
  <si>
    <t>human true</t>
  </si>
  <si>
    <t>T</t>
  </si>
  <si>
    <t>deep learning true</t>
  </si>
  <si>
    <t>difficulty</t>
  </si>
  <si>
    <t>accuracy</t>
  </si>
  <si>
    <t>human</t>
  </si>
  <si>
    <t>total</t>
  </si>
  <si>
    <t># correct</t>
  </si>
  <si>
    <t>cor.t pvalue</t>
  </si>
  <si>
    <t>cor.t true</t>
  </si>
  <si>
    <t>dl prob of norela</t>
  </si>
  <si>
    <t>70 real plots/turk/linear</t>
  </si>
  <si>
    <t>human p.value</t>
  </si>
  <si>
    <t>computer</t>
  </si>
  <si>
    <t>white.test 0.05</t>
  </si>
  <si>
    <t>linear train</t>
  </si>
  <si>
    <t>heter (test) set (power)</t>
  </si>
  <si>
    <t>linear (test) set (1-alpha)</t>
  </si>
  <si>
    <t>heter train</t>
  </si>
  <si>
    <t>heter validation</t>
  </si>
  <si>
    <t>linear validation</t>
  </si>
  <si>
    <t>averaged accuracy</t>
  </si>
  <si>
    <t>deep learning 15 epoch</t>
  </si>
  <si>
    <t>deep learning 11(*) epoch</t>
  </si>
  <si>
    <t>deep learning 4(w) epoch</t>
  </si>
  <si>
    <t>white.test 0.045</t>
  </si>
  <si>
    <t>acc on lineup</t>
  </si>
  <si>
    <t xml:space="preserve">human </t>
  </si>
  <si>
    <t>acc lineup no null</t>
  </si>
  <si>
    <t>dl4</t>
  </si>
  <si>
    <t>dl6</t>
  </si>
  <si>
    <t>dl8</t>
  </si>
  <si>
    <t>dl10</t>
  </si>
  <si>
    <t>power</t>
  </si>
  <si>
    <t>1-alpha</t>
  </si>
  <si>
    <t>models</t>
  </si>
  <si>
    <t>ct 0.05</t>
  </si>
  <si>
    <t>ct 0.015</t>
  </si>
  <si>
    <t>ct 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</si>
</sst>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5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Roman"/>
    </font>
    <font>
      <sz val="14"/>
      <color rgb="FF000000"/>
      <name val="Times Roman"/>
    </font>
    <font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1" fillId="0" borderId="0" xfId="0" applyFont="1"/>
    <xf numFmtId="164" fontId="3" fillId="2" borderId="1" xfId="0" applyNumberFormat="1" applyFont="1" applyFill="1" applyBorder="1" applyAlignment="1">
      <alignment vertical="center" wrapText="1"/>
    </xf>
    <xf numFmtId="164" fontId="1" fillId="0" borderId="0" xfId="0" applyNumberFormat="1" applyFont="1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2" fontId="4" fillId="2" borderId="0" xfId="0" applyNumberFormat="1" applyFont="1" applyFill="1"/>
    <xf numFmtId="0" fontId="2" fillId="3" borderId="0" xfId="0" applyFont="1" applyFill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164" fontId="3" fillId="5" borderId="1" xfId="0" applyNumberFormat="1" applyFont="1" applyFill="1" applyBorder="1" applyAlignment="1">
      <alignment vertical="center" wrapText="1"/>
    </xf>
    <xf numFmtId="164" fontId="3" fillId="6" borderId="1" xfId="0" applyNumberFormat="1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164" fontId="1" fillId="0" borderId="0" xfId="0" applyNumberFormat="1" applyFont="1" applyFill="1"/>
    <xf numFmtId="165" fontId="3" fillId="0" borderId="1" xfId="0" applyNumberFormat="1" applyFont="1" applyFill="1" applyBorder="1" applyAlignment="1">
      <alignment vertical="center" wrapText="1"/>
    </xf>
    <xf numFmtId="165" fontId="2" fillId="0" borderId="1" xfId="0" applyNumberFormat="1" applyFont="1" applyFill="1" applyBorder="1" applyAlignment="1">
      <alignment vertical="center" wrapText="1"/>
    </xf>
    <xf numFmtId="165" fontId="0" fillId="0" borderId="0" xfId="0" applyNumberFormat="1"/>
    <xf numFmtId="165" fontId="3" fillId="3" borderId="1" xfId="0" applyNumberFormat="1" applyFont="1" applyFill="1" applyBorder="1" applyAlignment="1">
      <alignment vertical="center" wrapText="1"/>
    </xf>
    <xf numFmtId="165" fontId="2" fillId="3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0" fontId="0" fillId="0" borderId="0" xfId="0" applyFill="1"/>
    <xf numFmtId="165" fontId="3" fillId="4" borderId="1" xfId="0" applyNumberFormat="1" applyFont="1" applyFill="1" applyBorder="1" applyAlignment="1">
      <alignment vertical="center" wrapText="1"/>
    </xf>
    <xf numFmtId="164" fontId="3" fillId="0" borderId="1" xfId="0" applyNumberFormat="1" applyFont="1" applyFill="1" applyBorder="1" applyAlignment="1">
      <alignment vertical="center" wrapText="1"/>
    </xf>
    <xf numFmtId="164" fontId="2" fillId="0" borderId="1" xfId="0" applyNumberFormat="1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vertical="center" wrapText="1"/>
    </xf>
    <xf numFmtId="164" fontId="2" fillId="7" borderId="1" xfId="0" applyNumberFormat="1" applyFont="1" applyFill="1" applyBorder="1" applyAlignment="1">
      <alignment vertical="center" wrapText="1"/>
    </xf>
    <xf numFmtId="164" fontId="2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linear!$C$2</c:f>
              <c:strCache>
                <c:ptCount val="1"/>
                <c:pt idx="0">
                  <c:v>power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linear!$C$3:$C$9</c:f>
              <c:numCache>
                <c:formatCode>0.0000</c:formatCode>
                <c:ptCount val="7"/>
                <c:pt idx="0">
                  <c:v>0.9206</c:v>
                </c:pt>
                <c:pt idx="1">
                  <c:v>0.8988</c:v>
                </c:pt>
                <c:pt idx="2">
                  <c:v>0.911325</c:v>
                </c:pt>
                <c:pt idx="3">
                  <c:v>0.90424</c:v>
                </c:pt>
                <c:pt idx="4">
                  <c:v>0.89583</c:v>
                </c:pt>
                <c:pt idx="5">
                  <c:v>0.88853</c:v>
                </c:pt>
                <c:pt idx="6">
                  <c:v>0.89161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linear!$D$2</c:f>
              <c:strCache>
                <c:ptCount val="1"/>
                <c:pt idx="0">
                  <c:v>1-alpha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linear!$D$3:$D$9</c:f>
              <c:numCache>
                <c:formatCode>0.0000</c:formatCode>
                <c:ptCount val="7"/>
                <c:pt idx="0">
                  <c:v>0.948925</c:v>
                </c:pt>
                <c:pt idx="1">
                  <c:v>0.98505</c:v>
                </c:pt>
                <c:pt idx="2">
                  <c:v>0.96995</c:v>
                </c:pt>
                <c:pt idx="3">
                  <c:v>0.97121</c:v>
                </c:pt>
                <c:pt idx="4">
                  <c:v>0.98119</c:v>
                </c:pt>
                <c:pt idx="5">
                  <c:v>0.98582</c:v>
                </c:pt>
                <c:pt idx="6">
                  <c:v>0.98416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linear!$E$2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linear!$B$3:$B$9</c:f>
              <c:strCache>
                <c:ptCount val="7"/>
                <c:pt idx="0">
                  <c:v>ct 0.05</c:v>
                </c:pt>
                <c:pt idx="1">
                  <c:v>ct 0.015</c:v>
                </c:pt>
                <c:pt idx="2">
                  <c:v>ct 0.03</c:v>
                </c:pt>
                <c:pt idx="3">
                  <c:v>dl10</c:v>
                </c:pt>
                <c:pt idx="4">
                  <c:v>dl8</c:v>
                </c:pt>
                <c:pt idx="5">
                  <c:v>dl6</c:v>
                </c:pt>
                <c:pt idx="6">
                  <c:v>dl4</c:v>
                </c:pt>
              </c:strCache>
            </c:strRef>
          </c:cat>
          <c:val>
            <c:numRef>
              <c:f>linear!$E$3:$E$9</c:f>
              <c:numCache>
                <c:formatCode>0.0000</c:formatCode>
                <c:ptCount val="7"/>
                <c:pt idx="0">
                  <c:v>0.9347625</c:v>
                </c:pt>
                <c:pt idx="1">
                  <c:v>0.941925</c:v>
                </c:pt>
                <c:pt idx="2">
                  <c:v>0.9406375</c:v>
                </c:pt>
                <c:pt idx="3">
                  <c:v>0.937725</c:v>
                </c:pt>
                <c:pt idx="4">
                  <c:v>0.93851</c:v>
                </c:pt>
                <c:pt idx="5">
                  <c:v>0.937175</c:v>
                </c:pt>
                <c:pt idx="6">
                  <c:v>0.937885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578528"/>
        <c:axId val="-124576752"/>
      </c:lineChart>
      <c:catAx>
        <c:axId val="-12457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76752"/>
        <c:crosses val="autoZero"/>
        <c:auto val="1"/>
        <c:lblAlgn val="ctr"/>
        <c:lblOffset val="100"/>
        <c:noMultiLvlLbl val="0"/>
      </c:catAx>
      <c:valAx>
        <c:axId val="-12457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45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76200</xdr:rowOff>
    </xdr:from>
    <xdr:to>
      <xdr:col>8</xdr:col>
      <xdr:colOff>1212850</xdr:colOff>
      <xdr:row>12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tabSelected="1" workbookViewId="0">
      <pane ySplit="1" topLeftCell="A2" activePane="bottomLeft" state="frozen"/>
      <selection activeCell="B1" sqref="B1"/>
      <selection pane="bottomLeft" activeCell="F9" sqref="F9"/>
    </sheetView>
  </sheetViews>
  <sheetFormatPr baseColWidth="10" defaultColWidth="23.6640625" defaultRowHeight="19" x14ac:dyDescent="0.2"/>
  <cols>
    <col min="1" max="1" width="4.33203125" style="1" customWidth="1"/>
    <col min="2" max="2" width="19.33203125" style="1" customWidth="1"/>
    <col min="3" max="3" width="13.6640625" style="1" customWidth="1"/>
    <col min="4" max="4" width="12.83203125" style="1" customWidth="1"/>
    <col min="5" max="5" width="10" style="1" customWidth="1"/>
    <col min="6" max="6" width="16.83203125" style="1" customWidth="1"/>
    <col min="7" max="16384" width="23.6640625" style="1"/>
  </cols>
  <sheetData>
    <row r="1" spans="2:6" ht="51" customHeight="1" x14ac:dyDescent="0.2"/>
    <row r="2" spans="2:6" ht="19" customHeight="1" x14ac:dyDescent="0.25">
      <c r="B2" s="2" t="s">
        <v>109</v>
      </c>
      <c r="C2" s="3" t="s">
        <v>107</v>
      </c>
      <c r="D2" s="3" t="s">
        <v>108</v>
      </c>
      <c r="E2" s="4" t="s">
        <v>78</v>
      </c>
      <c r="F2" s="6"/>
    </row>
    <row r="3" spans="2:6" x14ac:dyDescent="0.2">
      <c r="B3" s="26" t="s">
        <v>110</v>
      </c>
      <c r="C3" s="33">
        <v>0.92059999999999997</v>
      </c>
      <c r="D3" s="31">
        <v>0.94892500000000002</v>
      </c>
      <c r="E3" s="32">
        <f>(C3+D3)/2</f>
        <v>0.93476249999999994</v>
      </c>
      <c r="F3" s="5"/>
    </row>
    <row r="4" spans="2:6" x14ac:dyDescent="0.2">
      <c r="B4" s="26" t="s">
        <v>111</v>
      </c>
      <c r="C4" s="31">
        <v>0.89880000000000004</v>
      </c>
      <c r="D4" s="31">
        <v>0.98504999999999998</v>
      </c>
      <c r="E4" s="32">
        <v>0.94192500000000001</v>
      </c>
      <c r="F4" s="5"/>
    </row>
    <row r="5" spans="2:6" x14ac:dyDescent="0.2">
      <c r="B5" s="26" t="s">
        <v>112</v>
      </c>
      <c r="C5" s="31">
        <v>0.91132500000000005</v>
      </c>
      <c r="D5" s="31">
        <v>0.96994999999999998</v>
      </c>
      <c r="E5" s="32">
        <v>0.94063750000000002</v>
      </c>
      <c r="F5" s="5"/>
    </row>
    <row r="6" spans="2:6" x14ac:dyDescent="0.2">
      <c r="B6" s="26" t="s">
        <v>106</v>
      </c>
      <c r="C6" s="31">
        <f>2*E6-D6</f>
        <v>0.90424000000000004</v>
      </c>
      <c r="D6" s="31">
        <v>0.97121000000000002</v>
      </c>
      <c r="E6" s="32">
        <v>0.93772500000000003</v>
      </c>
      <c r="F6" s="5"/>
    </row>
    <row r="7" spans="2:6" x14ac:dyDescent="0.2">
      <c r="B7" s="26" t="s">
        <v>105</v>
      </c>
      <c r="C7" s="32">
        <v>0.89583000000000002</v>
      </c>
      <c r="D7" s="32">
        <v>0.98119000000000001</v>
      </c>
      <c r="E7" s="34">
        <f>(C7+D7)/2</f>
        <v>0.93850999999999996</v>
      </c>
      <c r="F7" s="5"/>
    </row>
    <row r="8" spans="2:6" x14ac:dyDescent="0.2">
      <c r="B8" s="26" t="s">
        <v>104</v>
      </c>
      <c r="C8" s="32">
        <v>0.88853000000000004</v>
      </c>
      <c r="D8" s="32">
        <v>0.98582000000000003</v>
      </c>
      <c r="E8" s="32">
        <f>(C8+D8)/2</f>
        <v>0.93717500000000009</v>
      </c>
      <c r="F8" s="35"/>
    </row>
    <row r="9" spans="2:6" x14ac:dyDescent="0.2">
      <c r="B9" s="26" t="s">
        <v>103</v>
      </c>
      <c r="C9" s="32">
        <v>0.89161000000000001</v>
      </c>
      <c r="D9" s="32">
        <v>0.98416000000000003</v>
      </c>
      <c r="E9" s="32">
        <f>(C9+D9)/2</f>
        <v>0.93788500000000008</v>
      </c>
    </row>
    <row r="13" spans="2:6" ht="38" x14ac:dyDescent="0.2">
      <c r="B13" s="13" t="s">
        <v>85</v>
      </c>
      <c r="C13" s="13" t="s">
        <v>81</v>
      </c>
      <c r="D13" s="13" t="s">
        <v>80</v>
      </c>
      <c r="E13" s="13" t="s">
        <v>78</v>
      </c>
    </row>
    <row r="14" spans="2:6" x14ac:dyDescent="0.2">
      <c r="B14" s="13" t="s">
        <v>79</v>
      </c>
      <c r="C14" s="1">
        <v>47</v>
      </c>
      <c r="D14" s="1">
        <v>70</v>
      </c>
      <c r="E14" s="1">
        <f>C14/D14</f>
        <v>0.67142857142857137</v>
      </c>
    </row>
    <row r="15" spans="2:6" x14ac:dyDescent="0.2">
      <c r="B15" s="13" t="s">
        <v>87</v>
      </c>
      <c r="C15" s="1">
        <v>44</v>
      </c>
      <c r="D15" s="1">
        <v>70</v>
      </c>
      <c r="E15" s="1">
        <f>C15/D15</f>
        <v>0.62857142857142856</v>
      </c>
    </row>
    <row r="16" spans="2:6" x14ac:dyDescent="0.2">
      <c r="B16" s="13" t="s">
        <v>0</v>
      </c>
      <c r="C16" s="1">
        <v>43</v>
      </c>
      <c r="D16" s="1">
        <v>70</v>
      </c>
      <c r="E16" s="1">
        <f>C16/D16</f>
        <v>0.61428571428571432</v>
      </c>
    </row>
    <row r="28" spans="4:4" x14ac:dyDescent="0.2">
      <c r="D28" s="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workbookViewId="0">
      <selection activeCell="A16" sqref="A16"/>
    </sheetView>
  </sheetViews>
  <sheetFormatPr baseColWidth="10" defaultRowHeight="19" x14ac:dyDescent="0.25"/>
  <cols>
    <col min="1" max="1" width="31.6640625" style="6" customWidth="1"/>
    <col min="2" max="2" width="11.6640625" style="8" customWidth="1"/>
    <col min="3" max="3" width="11.1640625" style="9" customWidth="1"/>
    <col min="5" max="5" width="9.1640625" style="11" customWidth="1"/>
    <col min="6" max="6" width="10.1640625" style="1" customWidth="1"/>
    <col min="7" max="8" width="10.83203125" style="1" customWidth="1"/>
    <col min="9" max="9" width="9.5" customWidth="1"/>
  </cols>
  <sheetData>
    <row r="1" spans="1:9" ht="57" x14ac:dyDescent="0.2">
      <c r="A1" s="18" t="s">
        <v>2</v>
      </c>
      <c r="B1" s="15" t="s">
        <v>82</v>
      </c>
      <c r="C1" s="16" t="s">
        <v>84</v>
      </c>
      <c r="D1" s="7" t="s">
        <v>86</v>
      </c>
      <c r="E1" s="17" t="s">
        <v>73</v>
      </c>
      <c r="F1" s="19" t="s">
        <v>83</v>
      </c>
      <c r="G1" s="16" t="s">
        <v>76</v>
      </c>
      <c r="H1" s="3" t="s">
        <v>74</v>
      </c>
      <c r="I1" t="s">
        <v>77</v>
      </c>
    </row>
    <row r="2" spans="1:9" x14ac:dyDescent="0.25">
      <c r="A2" s="6" t="s">
        <v>3</v>
      </c>
      <c r="B2" s="8">
        <v>9.2700000000000005E-2</v>
      </c>
      <c r="C2" s="8"/>
      <c r="D2" s="8">
        <v>0.958422006414276</v>
      </c>
      <c r="E2" s="10">
        <v>-1.25</v>
      </c>
      <c r="F2" s="1" t="str">
        <f>IF(B2&lt;0.05, "T","F")</f>
        <v>F</v>
      </c>
      <c r="H2" s="1" t="str">
        <f>IF(D2&lt;0.05, "T", "F")</f>
        <v>F</v>
      </c>
      <c r="I2">
        <v>2</v>
      </c>
    </row>
    <row r="3" spans="1:9" x14ac:dyDescent="0.25">
      <c r="A3" s="6" t="s">
        <v>4</v>
      </c>
      <c r="B3" s="8">
        <v>0.10340000000000001</v>
      </c>
      <c r="C3" s="8"/>
      <c r="D3" s="8">
        <v>0.95623369096239597</v>
      </c>
      <c r="E3" s="10">
        <v>1.25</v>
      </c>
      <c r="F3" s="1" t="str">
        <f>IF(B3&lt;0.05, "T","F")</f>
        <v>F</v>
      </c>
      <c r="H3" s="1" t="str">
        <f>IF(D3&lt;0.05, "T", "F")</f>
        <v>F</v>
      </c>
      <c r="I3">
        <v>2</v>
      </c>
    </row>
    <row r="4" spans="1:9" x14ac:dyDescent="0.25">
      <c r="C4" s="8"/>
      <c r="D4" s="8"/>
      <c r="E4" s="10"/>
    </row>
    <row r="5" spans="1:9" x14ac:dyDescent="0.25">
      <c r="C5" s="8"/>
      <c r="D5" s="8"/>
      <c r="E5" s="10"/>
    </row>
    <row r="6" spans="1:9" x14ac:dyDescent="0.25">
      <c r="A6" s="6" t="s">
        <v>5</v>
      </c>
      <c r="B6" s="8">
        <v>8.8700000000000001E-2</v>
      </c>
      <c r="C6" s="8"/>
      <c r="D6" s="8">
        <v>0</v>
      </c>
      <c r="E6" s="10">
        <v>-1.25</v>
      </c>
      <c r="F6" s="1" t="str">
        <f t="shared" ref="F6:F40" si="0">IF(B6&lt;0.05, "T","F")</f>
        <v>F</v>
      </c>
      <c r="H6" s="1" t="str">
        <f t="shared" ref="H6:H40" si="1">IF(D6&lt;0.05, "T", "F")</f>
        <v>T</v>
      </c>
      <c r="I6">
        <v>2</v>
      </c>
    </row>
    <row r="7" spans="1:9" x14ac:dyDescent="0.25">
      <c r="A7" s="6" t="s">
        <v>6</v>
      </c>
      <c r="B7" s="20">
        <v>6.9999999999999999E-4</v>
      </c>
      <c r="C7" s="8"/>
      <c r="D7" s="8">
        <v>0</v>
      </c>
      <c r="E7" s="10">
        <v>1.25</v>
      </c>
      <c r="F7" s="1" t="str">
        <f t="shared" si="0"/>
        <v>T</v>
      </c>
      <c r="H7" s="1" t="str">
        <f t="shared" si="1"/>
        <v>T</v>
      </c>
      <c r="I7">
        <v>2</v>
      </c>
    </row>
    <row r="8" spans="1:9" x14ac:dyDescent="0.25">
      <c r="A8" s="6" t="s">
        <v>7</v>
      </c>
      <c r="B8" s="20">
        <v>3.0000000000000001E-3</v>
      </c>
      <c r="C8" s="8"/>
      <c r="D8" s="8">
        <v>0</v>
      </c>
      <c r="E8" s="10">
        <v>-1.25</v>
      </c>
      <c r="F8" s="1" t="str">
        <f t="shared" si="0"/>
        <v>T</v>
      </c>
      <c r="H8" s="1" t="str">
        <f t="shared" si="1"/>
        <v>T</v>
      </c>
      <c r="I8">
        <v>2</v>
      </c>
    </row>
    <row r="9" spans="1:9" x14ac:dyDescent="0.25">
      <c r="A9" s="6" t="s">
        <v>8</v>
      </c>
      <c r="B9" s="20">
        <v>0.46960000000000002</v>
      </c>
      <c r="C9" s="8"/>
      <c r="D9" s="8">
        <v>1</v>
      </c>
      <c r="E9" s="10">
        <v>-1.5</v>
      </c>
      <c r="F9" s="1" t="str">
        <f t="shared" si="0"/>
        <v>F</v>
      </c>
      <c r="H9" s="1" t="str">
        <f t="shared" si="1"/>
        <v>F</v>
      </c>
      <c r="I9">
        <v>3</v>
      </c>
    </row>
    <row r="10" spans="1:9" x14ac:dyDescent="0.25">
      <c r="A10" s="6" t="s">
        <v>9</v>
      </c>
      <c r="B10" s="20">
        <v>0.94030000000000002</v>
      </c>
      <c r="C10" s="8"/>
      <c r="D10" s="8">
        <v>1</v>
      </c>
      <c r="E10" s="10">
        <v>-1.5</v>
      </c>
      <c r="F10" s="1" t="str">
        <f t="shared" si="0"/>
        <v>F</v>
      </c>
      <c r="H10" s="1" t="str">
        <f t="shared" si="1"/>
        <v>F</v>
      </c>
      <c r="I10">
        <v>3</v>
      </c>
    </row>
    <row r="11" spans="1:9" x14ac:dyDescent="0.25">
      <c r="A11" s="6" t="s">
        <v>10</v>
      </c>
      <c r="B11" s="20">
        <v>0.12970000000000001</v>
      </c>
      <c r="C11" s="8"/>
      <c r="D11" s="8">
        <v>0.81572080405219205</v>
      </c>
      <c r="E11" s="10">
        <v>1.5</v>
      </c>
      <c r="F11" s="1" t="str">
        <f t="shared" si="0"/>
        <v>F</v>
      </c>
      <c r="H11" s="1" t="str">
        <f t="shared" si="1"/>
        <v>F</v>
      </c>
      <c r="I11">
        <v>3</v>
      </c>
    </row>
    <row r="12" spans="1:9" x14ac:dyDescent="0.25">
      <c r="A12" s="6" t="s">
        <v>11</v>
      </c>
      <c r="B12" s="20">
        <v>4.5199999999999997E-2</v>
      </c>
      <c r="C12" s="8"/>
      <c r="D12" s="8">
        <v>3.6182484510458601E-3</v>
      </c>
      <c r="E12" s="10">
        <v>-1.5</v>
      </c>
      <c r="F12" s="1" t="str">
        <f t="shared" si="0"/>
        <v>T</v>
      </c>
      <c r="H12" s="1" t="str">
        <f t="shared" si="1"/>
        <v>T</v>
      </c>
      <c r="I12">
        <v>3</v>
      </c>
    </row>
    <row r="13" spans="1:9" x14ac:dyDescent="0.25">
      <c r="A13" s="6" t="s">
        <v>12</v>
      </c>
      <c r="B13" s="20">
        <v>5.9999999999999995E-4</v>
      </c>
      <c r="C13" s="8"/>
      <c r="D13" s="8">
        <v>0</v>
      </c>
      <c r="E13" s="10">
        <v>-1.75</v>
      </c>
      <c r="F13" s="1" t="str">
        <f t="shared" si="0"/>
        <v>T</v>
      </c>
      <c r="H13" s="1" t="str">
        <f t="shared" si="1"/>
        <v>T</v>
      </c>
      <c r="I13">
        <v>1</v>
      </c>
    </row>
    <row r="14" spans="1:9" x14ac:dyDescent="0.25">
      <c r="A14" s="6" t="s">
        <v>13</v>
      </c>
      <c r="B14" s="20">
        <v>0</v>
      </c>
      <c r="C14" s="8"/>
      <c r="D14" s="8">
        <v>0</v>
      </c>
      <c r="E14" s="10">
        <v>1.75</v>
      </c>
      <c r="F14" s="1" t="str">
        <f t="shared" si="0"/>
        <v>T</v>
      </c>
      <c r="H14" s="1" t="str">
        <f t="shared" si="1"/>
        <v>T</v>
      </c>
      <c r="I14">
        <v>1</v>
      </c>
    </row>
    <row r="15" spans="1:9" x14ac:dyDescent="0.25">
      <c r="A15" s="6" t="s">
        <v>14</v>
      </c>
      <c r="B15" s="20">
        <v>1E-4</v>
      </c>
      <c r="C15" s="8"/>
      <c r="D15" s="8">
        <v>0</v>
      </c>
      <c r="E15" s="10">
        <v>-1.75</v>
      </c>
      <c r="F15" s="1" t="str">
        <f t="shared" si="0"/>
        <v>T</v>
      </c>
      <c r="H15" s="1" t="str">
        <f t="shared" si="1"/>
        <v>T</v>
      </c>
      <c r="I15">
        <v>1</v>
      </c>
    </row>
    <row r="16" spans="1:9" x14ac:dyDescent="0.25">
      <c r="A16" s="6" t="s">
        <v>15</v>
      </c>
      <c r="B16" s="20">
        <v>3.5999999999999999E-3</v>
      </c>
      <c r="C16" s="8"/>
      <c r="D16" s="8">
        <v>0</v>
      </c>
      <c r="E16" s="10">
        <v>-0.25</v>
      </c>
      <c r="F16" s="1" t="str">
        <f t="shared" si="0"/>
        <v>T</v>
      </c>
      <c r="H16" s="1" t="str">
        <f t="shared" si="1"/>
        <v>T</v>
      </c>
      <c r="I16">
        <v>4</v>
      </c>
    </row>
    <row r="17" spans="1:9" x14ac:dyDescent="0.25">
      <c r="A17" s="6" t="s">
        <v>16</v>
      </c>
      <c r="B17" s="20">
        <v>0.75649999999999995</v>
      </c>
      <c r="C17" s="8"/>
      <c r="D17" s="8">
        <v>1</v>
      </c>
      <c r="E17" s="10">
        <v>-0.25</v>
      </c>
      <c r="F17" s="1" t="str">
        <f t="shared" si="0"/>
        <v>F</v>
      </c>
      <c r="H17" s="1" t="str">
        <f t="shared" si="1"/>
        <v>F</v>
      </c>
      <c r="I17">
        <v>4</v>
      </c>
    </row>
    <row r="18" spans="1:9" x14ac:dyDescent="0.25">
      <c r="A18" s="6" t="s">
        <v>17</v>
      </c>
      <c r="B18" s="20">
        <v>0.54530000000000001</v>
      </c>
      <c r="C18" s="8"/>
      <c r="D18" s="8">
        <v>1</v>
      </c>
      <c r="E18" s="10">
        <v>-0.25</v>
      </c>
      <c r="F18" s="1" t="str">
        <f t="shared" si="0"/>
        <v>F</v>
      </c>
      <c r="H18" s="1" t="str">
        <f t="shared" si="1"/>
        <v>F</v>
      </c>
      <c r="I18">
        <v>4</v>
      </c>
    </row>
    <row r="19" spans="1:9" x14ac:dyDescent="0.25">
      <c r="A19" s="6" t="s">
        <v>18</v>
      </c>
      <c r="B19" s="20">
        <v>0.46899999999999997</v>
      </c>
      <c r="C19" s="8"/>
      <c r="D19" s="8">
        <v>1</v>
      </c>
      <c r="E19" s="10">
        <v>0.25</v>
      </c>
      <c r="F19" s="1" t="str">
        <f t="shared" si="0"/>
        <v>F</v>
      </c>
      <c r="H19" s="1" t="str">
        <f t="shared" si="1"/>
        <v>F</v>
      </c>
      <c r="I19">
        <v>4</v>
      </c>
    </row>
    <row r="20" spans="1:9" x14ac:dyDescent="0.25">
      <c r="A20" s="6" t="s">
        <v>19</v>
      </c>
      <c r="B20" s="20">
        <v>0</v>
      </c>
      <c r="C20" s="8"/>
      <c r="D20" s="8">
        <v>0</v>
      </c>
      <c r="E20" s="10">
        <v>2.75</v>
      </c>
      <c r="F20" s="1" t="str">
        <f t="shared" si="0"/>
        <v>T</v>
      </c>
      <c r="H20" s="1" t="str">
        <f t="shared" si="1"/>
        <v>T</v>
      </c>
      <c r="I20">
        <v>0</v>
      </c>
    </row>
    <row r="21" spans="1:9" x14ac:dyDescent="0.25">
      <c r="A21" s="6" t="s">
        <v>20</v>
      </c>
      <c r="B21" s="20">
        <v>0</v>
      </c>
      <c r="C21" s="8"/>
      <c r="D21" s="8">
        <v>0</v>
      </c>
      <c r="E21" s="10">
        <v>-2.75</v>
      </c>
      <c r="F21" s="1" t="str">
        <f t="shared" si="0"/>
        <v>T</v>
      </c>
      <c r="H21" s="1" t="str">
        <f t="shared" si="1"/>
        <v>T</v>
      </c>
      <c r="I21">
        <v>0</v>
      </c>
    </row>
    <row r="22" spans="1:9" x14ac:dyDescent="0.25">
      <c r="A22" s="6" t="s">
        <v>21</v>
      </c>
      <c r="B22" s="20">
        <v>0</v>
      </c>
      <c r="C22" s="8"/>
      <c r="D22" s="8">
        <v>0</v>
      </c>
      <c r="E22" s="10">
        <v>2.75</v>
      </c>
      <c r="F22" s="1" t="str">
        <f t="shared" si="0"/>
        <v>T</v>
      </c>
      <c r="H22" s="1" t="str">
        <f t="shared" si="1"/>
        <v>T</v>
      </c>
      <c r="I22">
        <v>0</v>
      </c>
    </row>
    <row r="23" spans="1:9" x14ac:dyDescent="0.25">
      <c r="A23" s="6" t="s">
        <v>22</v>
      </c>
      <c r="B23" s="20">
        <v>5.3900000000000003E-2</v>
      </c>
      <c r="C23" s="8"/>
      <c r="D23" s="8">
        <v>0.60495147368688595</v>
      </c>
      <c r="E23" s="10">
        <v>3.5</v>
      </c>
      <c r="F23" s="1" t="str">
        <f t="shared" si="0"/>
        <v>F</v>
      </c>
      <c r="H23" s="1" t="str">
        <f t="shared" si="1"/>
        <v>F</v>
      </c>
      <c r="I23">
        <v>2</v>
      </c>
    </row>
    <row r="24" spans="1:9" x14ac:dyDescent="0.25">
      <c r="A24" s="6" t="s">
        <v>23</v>
      </c>
      <c r="B24" s="20">
        <v>5.1400000000000001E-2</v>
      </c>
      <c r="C24" s="8"/>
      <c r="D24" s="8">
        <v>5.1801169946540399E-3</v>
      </c>
      <c r="E24" s="10">
        <v>-3.5</v>
      </c>
      <c r="F24" s="1" t="str">
        <f t="shared" si="0"/>
        <v>F</v>
      </c>
      <c r="H24" s="1" t="str">
        <f t="shared" si="1"/>
        <v>T</v>
      </c>
      <c r="I24">
        <v>2</v>
      </c>
    </row>
    <row r="25" spans="1:9" x14ac:dyDescent="0.25">
      <c r="A25" s="6" t="s">
        <v>24</v>
      </c>
      <c r="B25" s="20">
        <v>8.0199999999999994E-2</v>
      </c>
      <c r="C25" s="8"/>
      <c r="D25" s="8">
        <v>1.9205859125293E-11</v>
      </c>
      <c r="E25" s="10">
        <v>-3.5</v>
      </c>
      <c r="F25" s="1" t="str">
        <f t="shared" si="0"/>
        <v>F</v>
      </c>
      <c r="H25" s="1" t="str">
        <f t="shared" si="1"/>
        <v>T</v>
      </c>
      <c r="I25">
        <v>2</v>
      </c>
    </row>
    <row r="26" spans="1:9" x14ac:dyDescent="0.25">
      <c r="A26" s="6" t="s">
        <v>25</v>
      </c>
      <c r="B26" s="20">
        <v>1.2999999999999999E-3</v>
      </c>
      <c r="C26" s="8"/>
      <c r="D26" s="8">
        <v>0</v>
      </c>
      <c r="E26" s="10">
        <v>-3.5</v>
      </c>
      <c r="F26" s="1" t="str">
        <f t="shared" si="0"/>
        <v>T</v>
      </c>
      <c r="H26" s="1" t="str">
        <f t="shared" si="1"/>
        <v>T</v>
      </c>
      <c r="I26">
        <v>2</v>
      </c>
    </row>
    <row r="27" spans="1:9" x14ac:dyDescent="0.25">
      <c r="A27" s="6" t="s">
        <v>26</v>
      </c>
      <c r="B27" s="20">
        <v>4.0000000000000002E-4</v>
      </c>
      <c r="C27" s="8"/>
      <c r="D27" s="8">
        <v>0</v>
      </c>
      <c r="E27" s="10">
        <v>-3.5</v>
      </c>
      <c r="F27" s="1" t="str">
        <f t="shared" si="0"/>
        <v>T</v>
      </c>
      <c r="H27" s="1" t="str">
        <f t="shared" si="1"/>
        <v>T</v>
      </c>
      <c r="I27">
        <v>2</v>
      </c>
    </row>
    <row r="28" spans="1:9" x14ac:dyDescent="0.25">
      <c r="A28" s="6" t="s">
        <v>27</v>
      </c>
      <c r="B28" s="20">
        <v>6.1000000000000004E-3</v>
      </c>
      <c r="C28" s="8"/>
      <c r="D28" s="8">
        <v>0</v>
      </c>
      <c r="E28" s="10">
        <v>-4.5</v>
      </c>
      <c r="F28" s="1" t="str">
        <f t="shared" si="0"/>
        <v>T</v>
      </c>
      <c r="H28" s="1" t="str">
        <f t="shared" si="1"/>
        <v>T</v>
      </c>
      <c r="I28">
        <v>1</v>
      </c>
    </row>
    <row r="29" spans="1:9" x14ac:dyDescent="0.25">
      <c r="A29" s="6" t="s">
        <v>28</v>
      </c>
      <c r="B29" s="20">
        <v>2.8E-3</v>
      </c>
      <c r="C29" s="8"/>
      <c r="D29" s="8">
        <v>0</v>
      </c>
      <c r="E29" s="10">
        <v>4.5</v>
      </c>
      <c r="F29" s="1" t="str">
        <f t="shared" si="0"/>
        <v>T</v>
      </c>
      <c r="H29" s="1" t="str">
        <f t="shared" si="1"/>
        <v>T</v>
      </c>
      <c r="I29">
        <v>1</v>
      </c>
    </row>
    <row r="30" spans="1:9" x14ac:dyDescent="0.25">
      <c r="A30" s="6" t="s">
        <v>29</v>
      </c>
      <c r="B30" s="20">
        <v>0</v>
      </c>
      <c r="C30" s="8"/>
      <c r="D30" s="8">
        <v>0</v>
      </c>
      <c r="E30" s="10">
        <v>4.5</v>
      </c>
      <c r="F30" s="1" t="str">
        <f t="shared" si="0"/>
        <v>T</v>
      </c>
      <c r="H30" s="1" t="str">
        <f t="shared" si="1"/>
        <v>T</v>
      </c>
      <c r="I30">
        <v>1</v>
      </c>
    </row>
    <row r="31" spans="1:9" x14ac:dyDescent="0.25">
      <c r="A31" s="6" t="s">
        <v>30</v>
      </c>
      <c r="B31" s="20">
        <v>0.68789999999999996</v>
      </c>
      <c r="C31" s="8"/>
      <c r="D31" s="8">
        <v>1</v>
      </c>
      <c r="E31" s="10">
        <v>-0.5</v>
      </c>
      <c r="F31" s="1" t="str">
        <f t="shared" si="0"/>
        <v>F</v>
      </c>
      <c r="H31" s="1" t="str">
        <f t="shared" si="1"/>
        <v>F</v>
      </c>
      <c r="I31">
        <v>4</v>
      </c>
    </row>
    <row r="32" spans="1:9" x14ac:dyDescent="0.25">
      <c r="A32" s="6" t="s">
        <v>31</v>
      </c>
      <c r="B32" s="20">
        <v>0.50749999999999995</v>
      </c>
      <c r="C32" s="8"/>
      <c r="D32" s="8">
        <v>1</v>
      </c>
      <c r="E32" s="10">
        <v>-0.5</v>
      </c>
      <c r="F32" s="1" t="str">
        <f t="shared" si="0"/>
        <v>F</v>
      </c>
      <c r="H32" s="1" t="str">
        <f t="shared" si="1"/>
        <v>F</v>
      </c>
      <c r="I32">
        <v>4</v>
      </c>
    </row>
    <row r="33" spans="1:9" x14ac:dyDescent="0.25">
      <c r="A33" s="6" t="s">
        <v>32</v>
      </c>
      <c r="B33" s="20">
        <v>0.8014</v>
      </c>
      <c r="C33" s="8"/>
      <c r="D33" s="8">
        <v>1</v>
      </c>
      <c r="E33" s="10">
        <v>-0.5</v>
      </c>
      <c r="F33" s="1" t="str">
        <f t="shared" si="0"/>
        <v>F</v>
      </c>
      <c r="H33" s="1" t="str">
        <f t="shared" si="1"/>
        <v>F</v>
      </c>
      <c r="I33">
        <v>4</v>
      </c>
    </row>
    <row r="34" spans="1:9" x14ac:dyDescent="0.25">
      <c r="A34" s="6" t="s">
        <v>33</v>
      </c>
      <c r="B34" s="20">
        <v>0</v>
      </c>
      <c r="C34" s="8"/>
      <c r="D34" s="8">
        <v>0</v>
      </c>
      <c r="E34" s="10">
        <v>-6</v>
      </c>
      <c r="F34" s="1" t="str">
        <f t="shared" si="0"/>
        <v>T</v>
      </c>
      <c r="H34" s="1" t="str">
        <f t="shared" si="1"/>
        <v>T</v>
      </c>
      <c r="I34">
        <v>0</v>
      </c>
    </row>
    <row r="35" spans="1:9" x14ac:dyDescent="0.25">
      <c r="A35" s="6" t="s">
        <v>34</v>
      </c>
      <c r="B35" s="20">
        <v>0</v>
      </c>
      <c r="C35" s="8"/>
      <c r="D35" s="8">
        <v>0</v>
      </c>
      <c r="E35" s="10">
        <v>-6</v>
      </c>
      <c r="F35" s="1" t="str">
        <f t="shared" si="0"/>
        <v>T</v>
      </c>
      <c r="H35" s="1" t="str">
        <f t="shared" si="1"/>
        <v>T</v>
      </c>
      <c r="I35">
        <v>0</v>
      </c>
    </row>
    <row r="36" spans="1:9" x14ac:dyDescent="0.25">
      <c r="A36" s="6" t="s">
        <v>35</v>
      </c>
      <c r="B36" s="20">
        <v>0</v>
      </c>
      <c r="C36" s="8"/>
      <c r="D36" s="8">
        <v>0</v>
      </c>
      <c r="E36" s="10">
        <v>-6</v>
      </c>
      <c r="F36" s="1" t="str">
        <f t="shared" si="0"/>
        <v>T</v>
      </c>
      <c r="H36" s="1" t="str">
        <f t="shared" si="1"/>
        <v>T</v>
      </c>
      <c r="I36">
        <v>0</v>
      </c>
    </row>
    <row r="37" spans="1:9" x14ac:dyDescent="0.25">
      <c r="A37" s="6" t="s">
        <v>36</v>
      </c>
      <c r="B37" s="20">
        <v>0</v>
      </c>
      <c r="C37" s="8"/>
      <c r="D37" s="8">
        <v>0</v>
      </c>
      <c r="E37" s="10">
        <v>-6</v>
      </c>
      <c r="F37" s="1" t="str">
        <f t="shared" si="0"/>
        <v>T</v>
      </c>
      <c r="H37" s="1" t="str">
        <f t="shared" si="1"/>
        <v>T</v>
      </c>
      <c r="I37">
        <v>0</v>
      </c>
    </row>
    <row r="38" spans="1:9" x14ac:dyDescent="0.25">
      <c r="A38" s="6" t="s">
        <v>37</v>
      </c>
      <c r="B38" s="20">
        <v>8.9999999999999998E-4</v>
      </c>
      <c r="C38" s="8"/>
      <c r="D38" s="8">
        <v>0</v>
      </c>
      <c r="E38" s="10">
        <v>0.75</v>
      </c>
      <c r="F38" s="1" t="str">
        <f t="shared" si="0"/>
        <v>T</v>
      </c>
      <c r="H38" s="1" t="str">
        <f t="shared" si="1"/>
        <v>T</v>
      </c>
      <c r="I38">
        <v>3</v>
      </c>
    </row>
    <row r="39" spans="1:9" x14ac:dyDescent="0.25">
      <c r="A39" s="6" t="s">
        <v>38</v>
      </c>
      <c r="B39" s="20">
        <v>0.1235</v>
      </c>
      <c r="C39" s="8"/>
      <c r="D39" s="8">
        <v>1</v>
      </c>
      <c r="E39" s="10">
        <v>0.75</v>
      </c>
      <c r="F39" s="1" t="str">
        <f t="shared" si="0"/>
        <v>F</v>
      </c>
      <c r="H39" s="1" t="str">
        <f t="shared" si="1"/>
        <v>F</v>
      </c>
      <c r="I39">
        <v>3</v>
      </c>
    </row>
    <row r="40" spans="1:9" x14ac:dyDescent="0.25">
      <c r="A40" s="6" t="s">
        <v>39</v>
      </c>
      <c r="B40" s="20">
        <v>0.90300000000000002</v>
      </c>
      <c r="C40" s="8"/>
      <c r="D40" s="8">
        <v>1</v>
      </c>
      <c r="E40" s="10">
        <v>-0.75</v>
      </c>
      <c r="F40" s="1" t="str">
        <f t="shared" si="0"/>
        <v>F</v>
      </c>
      <c r="H40" s="1" t="str">
        <f t="shared" si="1"/>
        <v>F</v>
      </c>
      <c r="I40">
        <v>3</v>
      </c>
    </row>
    <row r="41" spans="1:9" x14ac:dyDescent="0.25">
      <c r="A41" s="6" t="s">
        <v>40</v>
      </c>
      <c r="B41" s="20">
        <v>0.2873</v>
      </c>
      <c r="C41" s="8"/>
      <c r="D41" s="8">
        <v>0.87148784343489705</v>
      </c>
      <c r="E41" s="12">
        <v>0</v>
      </c>
      <c r="F41" s="1" t="s">
        <v>75</v>
      </c>
      <c r="H41" s="1" t="s">
        <v>75</v>
      </c>
      <c r="I41">
        <v>4</v>
      </c>
    </row>
    <row r="42" spans="1:9" x14ac:dyDescent="0.25">
      <c r="A42" s="6" t="s">
        <v>41</v>
      </c>
      <c r="B42" s="20">
        <v>0.22550000000000001</v>
      </c>
      <c r="C42" s="8"/>
      <c r="D42" s="8">
        <v>1</v>
      </c>
      <c r="E42" s="12">
        <v>0</v>
      </c>
      <c r="F42" s="1" t="s">
        <v>75</v>
      </c>
      <c r="H42" s="1" t="s">
        <v>75</v>
      </c>
      <c r="I42">
        <v>4</v>
      </c>
    </row>
    <row r="43" spans="1:9" x14ac:dyDescent="0.25">
      <c r="A43" s="6" t="s">
        <v>42</v>
      </c>
      <c r="B43" s="20">
        <v>0.40150000000000002</v>
      </c>
      <c r="C43" s="8"/>
      <c r="D43" s="8">
        <v>1</v>
      </c>
      <c r="E43" s="12">
        <v>0</v>
      </c>
      <c r="F43" s="1" t="s">
        <v>75</v>
      </c>
      <c r="H43" s="1" t="s">
        <v>75</v>
      </c>
      <c r="I43">
        <v>4</v>
      </c>
    </row>
    <row r="44" spans="1:9" x14ac:dyDescent="0.25">
      <c r="A44" s="6" t="s">
        <v>43</v>
      </c>
      <c r="B44" s="20">
        <v>0.19120000000000001</v>
      </c>
      <c r="C44" s="8"/>
      <c r="D44" s="8">
        <v>1</v>
      </c>
      <c r="E44" s="10">
        <v>0.1</v>
      </c>
      <c r="F44" s="1" t="str">
        <f t="shared" ref="F44:F73" si="2">IF(B44&lt;0.05, "T","F")</f>
        <v>F</v>
      </c>
      <c r="H44" s="1" t="str">
        <f t="shared" ref="H44:H73" si="3">IF(D44&lt;0.05, "T", "F")</f>
        <v>F</v>
      </c>
      <c r="I44">
        <v>4</v>
      </c>
    </row>
    <row r="45" spans="1:9" x14ac:dyDescent="0.25">
      <c r="A45" s="6" t="s">
        <v>44</v>
      </c>
      <c r="B45" s="20">
        <v>0.80930000000000002</v>
      </c>
      <c r="C45" s="8"/>
      <c r="D45" s="8">
        <v>1</v>
      </c>
      <c r="E45" s="10">
        <v>-0.1</v>
      </c>
      <c r="F45" s="1" t="str">
        <f t="shared" si="2"/>
        <v>F</v>
      </c>
      <c r="H45" s="1" t="str">
        <f t="shared" si="3"/>
        <v>F</v>
      </c>
      <c r="I45">
        <v>4</v>
      </c>
    </row>
    <row r="46" spans="1:9" x14ac:dyDescent="0.25">
      <c r="A46" s="6" t="s">
        <v>45</v>
      </c>
      <c r="B46" s="20">
        <v>0.57069999999999999</v>
      </c>
      <c r="C46" s="8"/>
      <c r="D46" s="8">
        <v>1</v>
      </c>
      <c r="E46" s="10">
        <v>-0.1</v>
      </c>
      <c r="F46" s="1" t="str">
        <f t="shared" si="2"/>
        <v>F</v>
      </c>
      <c r="H46" s="1" t="str">
        <f t="shared" si="3"/>
        <v>F</v>
      </c>
      <c r="I46">
        <v>4</v>
      </c>
    </row>
    <row r="47" spans="1:9" x14ac:dyDescent="0.25">
      <c r="A47" s="6" t="s">
        <v>46</v>
      </c>
      <c r="B47" s="20">
        <v>0</v>
      </c>
      <c r="C47" s="8"/>
      <c r="D47" s="8">
        <v>0</v>
      </c>
      <c r="E47" s="10">
        <v>1</v>
      </c>
      <c r="F47" s="1" t="str">
        <f t="shared" si="2"/>
        <v>T</v>
      </c>
      <c r="H47" s="1" t="str">
        <f t="shared" si="3"/>
        <v>T</v>
      </c>
      <c r="I47">
        <v>1</v>
      </c>
    </row>
    <row r="48" spans="1:9" x14ac:dyDescent="0.25">
      <c r="A48" s="6" t="s">
        <v>47</v>
      </c>
      <c r="B48" s="20">
        <v>0.47489999999999999</v>
      </c>
      <c r="C48" s="8"/>
      <c r="D48" s="8">
        <v>1</v>
      </c>
      <c r="E48" s="10">
        <v>-1</v>
      </c>
      <c r="F48" s="1" t="str">
        <f t="shared" si="2"/>
        <v>F</v>
      </c>
      <c r="H48" s="1" t="str">
        <f t="shared" si="3"/>
        <v>F</v>
      </c>
      <c r="I48">
        <v>1</v>
      </c>
    </row>
    <row r="49" spans="1:9" x14ac:dyDescent="0.25">
      <c r="A49" s="6" t="s">
        <v>48</v>
      </c>
      <c r="B49" s="20">
        <v>0</v>
      </c>
      <c r="C49" s="8"/>
      <c r="D49" s="8">
        <v>0</v>
      </c>
      <c r="E49" s="10">
        <v>1</v>
      </c>
      <c r="F49" s="1" t="str">
        <f t="shared" si="2"/>
        <v>T</v>
      </c>
      <c r="H49" s="1" t="str">
        <f t="shared" si="3"/>
        <v>T</v>
      </c>
      <c r="I49">
        <v>1</v>
      </c>
    </row>
    <row r="50" spans="1:9" x14ac:dyDescent="0.25">
      <c r="A50" s="6" t="s">
        <v>49</v>
      </c>
      <c r="B50" s="20">
        <v>1.2999999999999999E-3</v>
      </c>
      <c r="C50" s="8"/>
      <c r="D50" s="8">
        <v>0</v>
      </c>
      <c r="E50" s="10">
        <v>-1.5</v>
      </c>
      <c r="F50" s="1" t="str">
        <f t="shared" si="2"/>
        <v>T</v>
      </c>
      <c r="H50" s="1" t="str">
        <f t="shared" si="3"/>
        <v>T</v>
      </c>
      <c r="I50">
        <v>0</v>
      </c>
    </row>
    <row r="51" spans="1:9" x14ac:dyDescent="0.25">
      <c r="A51" s="6" t="s">
        <v>50</v>
      </c>
      <c r="B51" s="20">
        <v>6.7000000000000002E-3</v>
      </c>
      <c r="C51" s="8"/>
      <c r="D51" s="8">
        <v>0</v>
      </c>
      <c r="E51" s="10">
        <v>1.5</v>
      </c>
      <c r="F51" s="1" t="str">
        <f t="shared" si="2"/>
        <v>T</v>
      </c>
      <c r="H51" s="1" t="str">
        <f t="shared" si="3"/>
        <v>T</v>
      </c>
      <c r="I51">
        <v>0</v>
      </c>
    </row>
    <row r="52" spans="1:9" x14ac:dyDescent="0.25">
      <c r="A52" s="6" t="s">
        <v>51</v>
      </c>
      <c r="B52" s="20">
        <v>0</v>
      </c>
      <c r="C52" s="8"/>
      <c r="D52" s="8">
        <v>0</v>
      </c>
      <c r="E52" s="10">
        <v>1.5</v>
      </c>
      <c r="F52" s="1" t="str">
        <f t="shared" si="2"/>
        <v>T</v>
      </c>
      <c r="H52" s="1" t="str">
        <f t="shared" si="3"/>
        <v>T</v>
      </c>
      <c r="I52">
        <v>0</v>
      </c>
    </row>
    <row r="53" spans="1:9" x14ac:dyDescent="0.25">
      <c r="A53" s="6" t="s">
        <v>52</v>
      </c>
      <c r="B53" s="20">
        <v>3.5000000000000001E-3</v>
      </c>
      <c r="C53" s="8"/>
      <c r="D53" s="8">
        <v>0</v>
      </c>
      <c r="E53" s="10">
        <v>-1.75</v>
      </c>
      <c r="F53" s="1" t="str">
        <f t="shared" si="2"/>
        <v>T</v>
      </c>
      <c r="H53" s="1" t="str">
        <f t="shared" si="3"/>
        <v>T</v>
      </c>
      <c r="I53">
        <v>2</v>
      </c>
    </row>
    <row r="54" spans="1:9" x14ac:dyDescent="0.25">
      <c r="A54" s="6" t="s">
        <v>53</v>
      </c>
      <c r="B54" s="20">
        <v>1E-4</v>
      </c>
      <c r="C54" s="8"/>
      <c r="D54" s="8">
        <v>0</v>
      </c>
      <c r="E54" s="10">
        <v>1.75</v>
      </c>
      <c r="F54" s="1" t="str">
        <f t="shared" si="2"/>
        <v>T</v>
      </c>
      <c r="H54" s="1" t="str">
        <f t="shared" si="3"/>
        <v>T</v>
      </c>
      <c r="I54">
        <v>2</v>
      </c>
    </row>
    <row r="55" spans="1:9" x14ac:dyDescent="0.25">
      <c r="A55" s="6" t="s">
        <v>54</v>
      </c>
      <c r="B55" s="20">
        <v>5.9999999999999995E-4</v>
      </c>
      <c r="C55" s="8"/>
      <c r="D55" s="8">
        <v>0</v>
      </c>
      <c r="E55" s="10">
        <v>1.75</v>
      </c>
      <c r="F55" s="1" t="str">
        <f t="shared" si="2"/>
        <v>T</v>
      </c>
      <c r="H55" s="1" t="str">
        <f t="shared" si="3"/>
        <v>T</v>
      </c>
      <c r="I55">
        <v>2</v>
      </c>
    </row>
    <row r="56" spans="1:9" x14ac:dyDescent="0.25">
      <c r="A56" s="6" t="s">
        <v>55</v>
      </c>
      <c r="B56" s="20">
        <v>3.1699999999999999E-2</v>
      </c>
      <c r="C56" s="8"/>
      <c r="D56" s="8">
        <v>0.19690285527460399</v>
      </c>
      <c r="E56" s="10">
        <v>2.2999999999999998</v>
      </c>
      <c r="F56" s="1" t="str">
        <f t="shared" si="2"/>
        <v>T</v>
      </c>
      <c r="H56" s="1" t="str">
        <f t="shared" si="3"/>
        <v>F</v>
      </c>
      <c r="I56">
        <v>1</v>
      </c>
    </row>
    <row r="57" spans="1:9" x14ac:dyDescent="0.25">
      <c r="A57" s="6" t="s">
        <v>56</v>
      </c>
      <c r="B57" s="8">
        <v>1.6999999999999999E-3</v>
      </c>
      <c r="C57" s="8"/>
      <c r="D57" s="8">
        <v>0</v>
      </c>
      <c r="E57" s="10">
        <v>2.2999999999999998</v>
      </c>
      <c r="F57" s="1" t="str">
        <f t="shared" si="2"/>
        <v>T</v>
      </c>
      <c r="H57" s="1" t="str">
        <f t="shared" si="3"/>
        <v>T</v>
      </c>
      <c r="I57">
        <v>1</v>
      </c>
    </row>
    <row r="58" spans="1:9" x14ac:dyDescent="0.25">
      <c r="A58" s="6" t="s">
        <v>57</v>
      </c>
      <c r="B58" s="8">
        <v>1.4E-3</v>
      </c>
      <c r="C58" s="8"/>
      <c r="D58" s="8">
        <v>0</v>
      </c>
      <c r="E58" s="10">
        <v>-2.2999999999999998</v>
      </c>
      <c r="F58" s="1" t="str">
        <f t="shared" si="2"/>
        <v>T</v>
      </c>
      <c r="H58" s="1" t="str">
        <f t="shared" si="3"/>
        <v>T</v>
      </c>
      <c r="I58">
        <v>1</v>
      </c>
    </row>
    <row r="59" spans="1:9" x14ac:dyDescent="0.25">
      <c r="A59" s="6" t="s">
        <v>58</v>
      </c>
      <c r="B59" s="8">
        <v>1E-4</v>
      </c>
      <c r="C59" s="8"/>
      <c r="D59" s="8">
        <v>0</v>
      </c>
      <c r="E59" s="10">
        <v>-2.2999999999999998</v>
      </c>
      <c r="F59" s="1" t="str">
        <f t="shared" si="2"/>
        <v>T</v>
      </c>
      <c r="H59" s="1" t="str">
        <f t="shared" si="3"/>
        <v>T</v>
      </c>
      <c r="I59">
        <v>1</v>
      </c>
    </row>
    <row r="60" spans="1:9" x14ac:dyDescent="0.25">
      <c r="A60" s="6" t="s">
        <v>59</v>
      </c>
      <c r="B60" s="8">
        <v>0</v>
      </c>
      <c r="C60" s="8"/>
      <c r="D60" s="8">
        <v>0</v>
      </c>
      <c r="E60" s="10">
        <v>2.2999999999999998</v>
      </c>
      <c r="F60" s="1" t="str">
        <f t="shared" si="2"/>
        <v>T</v>
      </c>
      <c r="H60" s="1" t="str">
        <f t="shared" si="3"/>
        <v>T</v>
      </c>
      <c r="I60">
        <v>1</v>
      </c>
    </row>
    <row r="61" spans="1:9" x14ac:dyDescent="0.25">
      <c r="A61" s="6" t="s">
        <v>60</v>
      </c>
      <c r="B61" s="8">
        <v>0</v>
      </c>
      <c r="C61" s="8"/>
      <c r="D61" s="8">
        <v>0</v>
      </c>
      <c r="E61" s="10">
        <v>-3.5</v>
      </c>
      <c r="F61" s="1" t="str">
        <f t="shared" si="2"/>
        <v>T</v>
      </c>
      <c r="H61" s="1" t="str">
        <f t="shared" si="3"/>
        <v>T</v>
      </c>
      <c r="I61">
        <v>0</v>
      </c>
    </row>
    <row r="62" spans="1:9" x14ac:dyDescent="0.25">
      <c r="A62" s="6" t="s">
        <v>61</v>
      </c>
      <c r="B62" s="8">
        <v>0</v>
      </c>
      <c r="C62" s="8"/>
      <c r="D62" s="8">
        <v>0</v>
      </c>
      <c r="E62" s="10">
        <v>3.5</v>
      </c>
      <c r="F62" s="1" t="str">
        <f t="shared" si="2"/>
        <v>T</v>
      </c>
      <c r="H62" s="1" t="str">
        <f t="shared" si="3"/>
        <v>T</v>
      </c>
      <c r="I62">
        <v>0</v>
      </c>
    </row>
    <row r="63" spans="1:9" x14ac:dyDescent="0.25">
      <c r="A63" s="6" t="s">
        <v>62</v>
      </c>
      <c r="B63" s="8">
        <v>0</v>
      </c>
      <c r="C63" s="8"/>
      <c r="D63" s="8">
        <v>0</v>
      </c>
      <c r="E63" s="10">
        <v>-3.5</v>
      </c>
      <c r="F63" s="1" t="str">
        <f t="shared" si="2"/>
        <v>T</v>
      </c>
      <c r="H63" s="1" t="str">
        <f t="shared" si="3"/>
        <v>T</v>
      </c>
      <c r="I63">
        <v>0</v>
      </c>
    </row>
    <row r="64" spans="1:9" x14ac:dyDescent="0.25">
      <c r="A64" s="6" t="s">
        <v>63</v>
      </c>
      <c r="B64" s="8">
        <v>0.2964</v>
      </c>
      <c r="C64" s="8"/>
      <c r="D64" s="8">
        <v>1</v>
      </c>
      <c r="E64" s="10">
        <v>0.4</v>
      </c>
      <c r="F64" s="1" t="str">
        <f t="shared" si="2"/>
        <v>F</v>
      </c>
      <c r="H64" s="1" t="str">
        <f t="shared" si="3"/>
        <v>F</v>
      </c>
      <c r="I64">
        <v>3</v>
      </c>
    </row>
    <row r="65" spans="1:9" x14ac:dyDescent="0.25">
      <c r="A65" s="6" t="s">
        <v>64</v>
      </c>
      <c r="B65" s="8">
        <v>8.9499999999999996E-2</v>
      </c>
      <c r="C65" s="8"/>
      <c r="D65" s="8">
        <v>1.99834865548976E-4</v>
      </c>
      <c r="E65" s="10">
        <v>0.4</v>
      </c>
      <c r="F65" s="1" t="str">
        <f t="shared" si="2"/>
        <v>F</v>
      </c>
      <c r="H65" s="1" t="str">
        <f t="shared" si="3"/>
        <v>T</v>
      </c>
      <c r="I65">
        <v>3</v>
      </c>
    </row>
    <row r="66" spans="1:9" x14ac:dyDescent="0.25">
      <c r="A66" s="6" t="s">
        <v>65</v>
      </c>
      <c r="B66" s="8">
        <v>0.35199999999999998</v>
      </c>
      <c r="C66" s="8"/>
      <c r="D66" s="8">
        <v>1</v>
      </c>
      <c r="E66" s="10">
        <v>0.4</v>
      </c>
      <c r="F66" s="1" t="str">
        <f t="shared" si="2"/>
        <v>F</v>
      </c>
      <c r="H66" s="1" t="str">
        <f t="shared" si="3"/>
        <v>F</v>
      </c>
      <c r="I66">
        <v>3</v>
      </c>
    </row>
    <row r="67" spans="1:9" x14ac:dyDescent="0.25">
      <c r="A67" s="6" t="s">
        <v>66</v>
      </c>
      <c r="B67" s="8">
        <v>2.3400000000000001E-2</v>
      </c>
      <c r="C67" s="8"/>
      <c r="D67" s="8">
        <v>0</v>
      </c>
      <c r="E67" s="10">
        <v>-0.7</v>
      </c>
      <c r="F67" s="1" t="str">
        <f t="shared" si="2"/>
        <v>T</v>
      </c>
      <c r="H67" s="1" t="str">
        <f t="shared" si="3"/>
        <v>T</v>
      </c>
      <c r="I67">
        <v>2</v>
      </c>
    </row>
    <row r="68" spans="1:9" x14ac:dyDescent="0.25">
      <c r="A68" s="6" t="s">
        <v>67</v>
      </c>
      <c r="B68" s="8">
        <v>1E-4</v>
      </c>
      <c r="C68" s="8"/>
      <c r="D68" s="8">
        <v>0</v>
      </c>
      <c r="E68" s="10">
        <v>0.7</v>
      </c>
      <c r="F68" s="1" t="str">
        <f t="shared" si="2"/>
        <v>T</v>
      </c>
      <c r="H68" s="1" t="str">
        <f t="shared" si="3"/>
        <v>T</v>
      </c>
      <c r="I68">
        <v>2</v>
      </c>
    </row>
    <row r="69" spans="1:9" x14ac:dyDescent="0.25">
      <c r="A69" s="6" t="s">
        <v>68</v>
      </c>
      <c r="B69" s="8">
        <v>3.4200000000000001E-2</v>
      </c>
      <c r="C69" s="8"/>
      <c r="D69" s="8">
        <v>0</v>
      </c>
      <c r="E69" s="10">
        <v>-0.7</v>
      </c>
      <c r="F69" s="1" t="str">
        <f t="shared" si="2"/>
        <v>T</v>
      </c>
      <c r="H69" s="1" t="str">
        <f t="shared" si="3"/>
        <v>T</v>
      </c>
      <c r="I69">
        <v>2</v>
      </c>
    </row>
    <row r="70" spans="1:9" x14ac:dyDescent="0.25">
      <c r="A70" s="6" t="s">
        <v>69</v>
      </c>
      <c r="B70" s="8">
        <v>1.1999999999999999E-3</v>
      </c>
      <c r="C70" s="8"/>
      <c r="D70" s="8">
        <v>0</v>
      </c>
      <c r="E70" s="10">
        <v>0.8</v>
      </c>
      <c r="F70" s="1" t="str">
        <f t="shared" si="2"/>
        <v>T</v>
      </c>
      <c r="H70" s="1" t="str">
        <f t="shared" si="3"/>
        <v>T</v>
      </c>
      <c r="I70">
        <v>3</v>
      </c>
    </row>
    <row r="71" spans="1:9" x14ac:dyDescent="0.25">
      <c r="A71" s="6" t="s">
        <v>70</v>
      </c>
      <c r="B71" s="8">
        <v>0.108</v>
      </c>
      <c r="C71" s="8"/>
      <c r="D71" s="8">
        <v>0.82274644839770195</v>
      </c>
      <c r="E71" s="10">
        <v>0.8</v>
      </c>
      <c r="F71" s="1" t="str">
        <f t="shared" si="2"/>
        <v>F</v>
      </c>
      <c r="H71" s="1" t="str">
        <f t="shared" si="3"/>
        <v>F</v>
      </c>
      <c r="I71">
        <v>3</v>
      </c>
    </row>
    <row r="72" spans="1:9" x14ac:dyDescent="0.25">
      <c r="A72" s="6" t="s">
        <v>71</v>
      </c>
      <c r="B72" s="8">
        <v>8.3900000000000002E-2</v>
      </c>
      <c r="C72" s="8"/>
      <c r="D72" s="8">
        <v>4.1068204847495703E-2</v>
      </c>
      <c r="E72" s="10">
        <v>-0.8</v>
      </c>
      <c r="F72" s="1" t="str">
        <f t="shared" si="2"/>
        <v>F</v>
      </c>
      <c r="H72" s="1" t="str">
        <f t="shared" si="3"/>
        <v>T</v>
      </c>
      <c r="I72">
        <v>3</v>
      </c>
    </row>
    <row r="73" spans="1:9" x14ac:dyDescent="0.25">
      <c r="A73" s="6" t="s">
        <v>72</v>
      </c>
      <c r="B73" s="8">
        <v>0.79500000000000004</v>
      </c>
      <c r="C73" s="8"/>
      <c r="D73" s="8">
        <v>1</v>
      </c>
      <c r="E73" s="10">
        <v>0.8</v>
      </c>
      <c r="F73" s="1" t="str">
        <f t="shared" si="2"/>
        <v>F</v>
      </c>
      <c r="H73" s="1" t="str">
        <f t="shared" si="3"/>
        <v>F</v>
      </c>
      <c r="I73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0"/>
  <sheetViews>
    <sheetView workbookViewId="0">
      <selection activeCell="D10" sqref="D10"/>
    </sheetView>
  </sheetViews>
  <sheetFormatPr baseColWidth="10" defaultRowHeight="27" customHeight="1" x14ac:dyDescent="0.2"/>
  <cols>
    <col min="2" max="2" width="26.33203125" customWidth="1"/>
    <col min="3" max="3" width="18.6640625" customWidth="1"/>
    <col min="4" max="4" width="20.33203125" customWidth="1"/>
    <col min="5" max="5" width="14.83203125" customWidth="1"/>
    <col min="6" max="7" width="14.83203125" style="29" customWidth="1"/>
    <col min="8" max="8" width="9.33203125" customWidth="1"/>
  </cols>
  <sheetData>
    <row r="2" spans="2:12" ht="43" customHeight="1" x14ac:dyDescent="0.2">
      <c r="B2" s="2" t="s">
        <v>1</v>
      </c>
      <c r="C2" s="3" t="s">
        <v>90</v>
      </c>
      <c r="D2" s="3" t="s">
        <v>91</v>
      </c>
      <c r="E2" s="4" t="s">
        <v>95</v>
      </c>
      <c r="F2" s="26" t="s">
        <v>100</v>
      </c>
      <c r="G2" s="26" t="s">
        <v>102</v>
      </c>
      <c r="H2" s="3" t="s">
        <v>92</v>
      </c>
      <c r="I2" s="3" t="s">
        <v>89</v>
      </c>
      <c r="J2" s="3" t="s">
        <v>93</v>
      </c>
      <c r="K2" s="3" t="s">
        <v>94</v>
      </c>
    </row>
    <row r="3" spans="2:12" ht="27" customHeight="1" x14ac:dyDescent="0.2">
      <c r="B3" s="4" t="s">
        <v>88</v>
      </c>
      <c r="C3" s="24">
        <v>0.85596000000000005</v>
      </c>
      <c r="D3" s="24">
        <f>1-0.04805</f>
        <v>0.95194999999999996</v>
      </c>
      <c r="E3" s="25">
        <f>(C3+D3)/2</f>
        <v>0.90395500000000006</v>
      </c>
      <c r="F3" s="22">
        <f>19/29</f>
        <v>0.65517241379310343</v>
      </c>
      <c r="G3" s="22">
        <f>13/23</f>
        <v>0.56521739130434778</v>
      </c>
      <c r="H3" s="21">
        <v>0.85528999999999999</v>
      </c>
      <c r="I3" s="21">
        <v>0.95172000000000001</v>
      </c>
      <c r="J3" s="21">
        <v>0.85680000000000001</v>
      </c>
      <c r="K3" s="21">
        <v>0.95037499999999997</v>
      </c>
      <c r="L3" s="21">
        <f>AVERAGE(H3,I3)</f>
        <v>0.903505</v>
      </c>
    </row>
    <row r="4" spans="2:12" ht="27" customHeight="1" x14ac:dyDescent="0.2">
      <c r="B4" s="4" t="s">
        <v>99</v>
      </c>
      <c r="C4" s="21">
        <v>0.85194000000000003</v>
      </c>
      <c r="D4" s="21">
        <v>0.95682999999999996</v>
      </c>
      <c r="E4" s="22">
        <v>0.90438499999999999</v>
      </c>
      <c r="F4" s="22"/>
      <c r="G4" s="22"/>
      <c r="H4" s="21"/>
      <c r="I4" s="21"/>
      <c r="J4" s="21"/>
      <c r="K4" s="21"/>
      <c r="L4" s="27"/>
    </row>
    <row r="5" spans="2:12" ht="27" customHeight="1" x14ac:dyDescent="0.2">
      <c r="B5" s="14" t="s">
        <v>97</v>
      </c>
      <c r="C5" s="24">
        <v>0.96321000000000001</v>
      </c>
      <c r="D5" s="24">
        <v>0.98418000000000005</v>
      </c>
      <c r="E5" s="24">
        <f>(C5+D5)/2</f>
        <v>0.97369499999999998</v>
      </c>
      <c r="F5" s="22">
        <v>0.75862070000000004</v>
      </c>
      <c r="G5" s="22">
        <v>0.93103449999999999</v>
      </c>
      <c r="H5" s="21"/>
      <c r="I5" s="21"/>
      <c r="J5" s="21"/>
      <c r="K5" s="21"/>
    </row>
    <row r="6" spans="2:12" ht="27" customHeight="1" x14ac:dyDescent="0.2">
      <c r="B6" s="14" t="s">
        <v>98</v>
      </c>
      <c r="C6" s="30">
        <v>0.96962000000000004</v>
      </c>
      <c r="D6" s="30">
        <v>0.96699000000000002</v>
      </c>
      <c r="E6" s="30">
        <f>(C6+D6)/2</f>
        <v>0.96830499999999997</v>
      </c>
      <c r="F6" s="21">
        <v>0.75862070000000004</v>
      </c>
      <c r="G6" s="21">
        <v>0.96551719999999996</v>
      </c>
      <c r="H6" s="21"/>
      <c r="I6" s="21"/>
      <c r="J6" s="21"/>
      <c r="K6" s="21"/>
    </row>
    <row r="7" spans="2:12" ht="27" customHeight="1" x14ac:dyDescent="0.2">
      <c r="B7" s="14" t="s">
        <v>96</v>
      </c>
      <c r="C7" s="21">
        <f>2*E7-D7</f>
        <v>0.95935999999999999</v>
      </c>
      <c r="D7" s="21">
        <v>0.98409999999999997</v>
      </c>
      <c r="E7" s="21">
        <v>0.97172999999999998</v>
      </c>
      <c r="F7" s="22">
        <v>0.7241379</v>
      </c>
      <c r="G7" s="22">
        <v>0.89655169999999995</v>
      </c>
      <c r="H7" s="21"/>
      <c r="I7" s="21"/>
      <c r="J7" s="21"/>
      <c r="K7" s="21"/>
    </row>
    <row r="8" spans="2:12" ht="27" customHeight="1" x14ac:dyDescent="0.2">
      <c r="B8" s="14" t="s">
        <v>101</v>
      </c>
      <c r="C8" s="22"/>
      <c r="D8" s="22"/>
      <c r="E8" s="22"/>
      <c r="F8" s="22">
        <f>15/23</f>
        <v>0.65217391304347827</v>
      </c>
      <c r="G8" s="22">
        <f>14/23</f>
        <v>0.60869565217391308</v>
      </c>
      <c r="H8" s="22"/>
      <c r="I8" s="22"/>
      <c r="J8" s="22"/>
      <c r="K8" s="22"/>
    </row>
    <row r="10" spans="2:12" ht="27" customHeight="1" x14ac:dyDescent="0.2">
      <c r="D10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linear</vt:lpstr>
      <vt:lpstr>linear2</vt:lpstr>
      <vt:lpstr>heter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2018-05-09T10:55:48Z</dcterms:created>
  <dcterms:modified xsi:type="dcterms:W3CDTF">2018-05-25T14:59:38Z</dcterms:modified>
</cp:coreProperties>
</file>