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3\Documents\DAT120\final project\"/>
    </mc:Choice>
  </mc:AlternateContent>
  <xr:revisionPtr revIDLastSave="0" documentId="13_ncr:1_{7B5ADC47-9C36-40AE-809F-2223CF3BF4CA}" xr6:coauthVersionLast="45" xr6:coauthVersionMax="45" xr10:uidLastSave="{00000000-0000-0000-0000-000000000000}"/>
  <bookViews>
    <workbookView xWindow="-96" yWindow="-96" windowWidth="23232" windowHeight="12552" xr2:uid="{D015C4D4-78AA-4C2B-A6C7-A4659F2A1F7A}"/>
  </bookViews>
  <sheets>
    <sheet name="Hypothesis testing" sheetId="4" r:id="rId1"/>
    <sheet name="Sample mean calcs" sheetId="3" r:id="rId2"/>
    <sheet name="NewDeaths, 4-21 to 4-27" sheetId="1" r:id="rId3"/>
    <sheet name="Population Estimat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4" l="1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G4" i="4"/>
  <c r="G3" i="4"/>
  <c r="T27" i="3"/>
  <c r="M27" i="3"/>
  <c r="T26" i="3"/>
  <c r="M26" i="3"/>
  <c r="L25" i="3"/>
  <c r="L24" i="3"/>
  <c r="L23" i="3"/>
  <c r="L22" i="3"/>
  <c r="L21" i="3"/>
  <c r="L20" i="3"/>
  <c r="L19" i="3"/>
  <c r="L18" i="3"/>
  <c r="L17" i="3"/>
  <c r="M17" i="3" s="1"/>
  <c r="L16" i="3"/>
  <c r="M16" i="3" s="1"/>
  <c r="L15" i="3"/>
  <c r="L14" i="3"/>
  <c r="L13" i="3"/>
  <c r="L12" i="3"/>
  <c r="L11" i="3"/>
  <c r="L10" i="3"/>
  <c r="L9" i="3"/>
  <c r="L8" i="3"/>
  <c r="L7" i="3"/>
  <c r="S25" i="3"/>
  <c r="S24" i="3"/>
  <c r="S22" i="3"/>
  <c r="T22" i="3" s="1"/>
  <c r="S21" i="3"/>
  <c r="S20" i="3"/>
  <c r="S19" i="3"/>
  <c r="S18" i="3"/>
  <c r="T18" i="3" s="1"/>
  <c r="S17" i="3"/>
  <c r="S16" i="3"/>
  <c r="S15" i="3"/>
  <c r="S14" i="3"/>
  <c r="S13" i="3"/>
  <c r="S12" i="3"/>
  <c r="S11" i="3"/>
  <c r="S10" i="3"/>
  <c r="T10" i="3" s="1"/>
  <c r="S9" i="3"/>
  <c r="S8" i="3"/>
  <c r="T8" i="3" s="1"/>
  <c r="S7" i="3"/>
  <c r="S23" i="3"/>
  <c r="T23" i="3" s="1"/>
  <c r="R25" i="3"/>
  <c r="R24" i="3"/>
  <c r="T24" i="3" s="1"/>
  <c r="R23" i="3"/>
  <c r="R22" i="3"/>
  <c r="T21" i="3"/>
  <c r="R21" i="3"/>
  <c r="T20" i="3"/>
  <c r="R20" i="3"/>
  <c r="R19" i="3"/>
  <c r="R18" i="3"/>
  <c r="R17" i="3"/>
  <c r="T17" i="3" s="1"/>
  <c r="T16" i="3"/>
  <c r="R16" i="3"/>
  <c r="R15" i="3"/>
  <c r="T15" i="3" s="1"/>
  <c r="R14" i="3"/>
  <c r="T14" i="3" s="1"/>
  <c r="R13" i="3"/>
  <c r="R12" i="3"/>
  <c r="R11" i="3"/>
  <c r="T11" i="3" s="1"/>
  <c r="R10" i="3"/>
  <c r="T9" i="3"/>
  <c r="R9" i="3"/>
  <c r="R8" i="3"/>
  <c r="R7" i="3"/>
  <c r="K25" i="3"/>
  <c r="M25" i="3" s="1"/>
  <c r="K24" i="3"/>
  <c r="M24" i="3" s="1"/>
  <c r="K23" i="3"/>
  <c r="K22" i="3"/>
  <c r="M22" i="3" s="1"/>
  <c r="K21" i="3"/>
  <c r="M21" i="3" s="1"/>
  <c r="K20" i="3"/>
  <c r="K19" i="3"/>
  <c r="K18" i="3"/>
  <c r="K17" i="3"/>
  <c r="K16" i="3"/>
  <c r="K15" i="3"/>
  <c r="M15" i="3" s="1"/>
  <c r="K14" i="3"/>
  <c r="M14" i="3" s="1"/>
  <c r="K13" i="3"/>
  <c r="M13" i="3" s="1"/>
  <c r="K12" i="3"/>
  <c r="M12" i="3" s="1"/>
  <c r="K11" i="3"/>
  <c r="K10" i="3"/>
  <c r="M10" i="3" s="1"/>
  <c r="K9" i="3"/>
  <c r="M9" i="3" s="1"/>
  <c r="K8" i="3"/>
  <c r="K7" i="3"/>
  <c r="M20" i="3"/>
  <c r="M19" i="3"/>
  <c r="M18" i="3"/>
  <c r="M8" i="3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H54" i="1" a="1"/>
  <c r="H54" i="1" s="1"/>
  <c r="G54" i="1" a="1"/>
  <c r="G54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M49" i="1" a="1"/>
  <c r="M49" i="1" s="1"/>
  <c r="L49" i="1" a="1"/>
  <c r="L49" i="1" s="1"/>
  <c r="K49" i="1" a="1"/>
  <c r="K49" i="1" s="1"/>
  <c r="J49" i="1" a="1"/>
  <c r="J49" i="1" s="1"/>
  <c r="I49" i="1" a="1"/>
  <c r="I49" i="1" s="1"/>
  <c r="H49" i="1" a="1"/>
  <c r="H49" i="1" s="1"/>
  <c r="G49" i="1" a="1"/>
  <c r="G49" i="1" s="1"/>
  <c r="M48" i="1" a="1"/>
  <c r="M48" i="1" s="1"/>
  <c r="L48" i="1" a="1"/>
  <c r="L48" i="1" s="1"/>
  <c r="K48" i="1" a="1"/>
  <c r="K48" i="1" s="1"/>
  <c r="J48" i="1" a="1"/>
  <c r="J48" i="1" s="1"/>
  <c r="I48" i="1" a="1"/>
  <c r="I48" i="1" s="1"/>
  <c r="H48" i="1" a="1"/>
  <c r="H48" i="1" s="1"/>
  <c r="G48" i="1" a="1"/>
  <c r="G48" i="1" s="1"/>
  <c r="M47" i="1" a="1"/>
  <c r="M47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M46" i="1" a="1"/>
  <c r="M46" i="1" s="1"/>
  <c r="L46" i="1" a="1"/>
  <c r="L46" i="1" s="1"/>
  <c r="K46" i="1" a="1"/>
  <c r="K46" i="1" s="1"/>
  <c r="J46" i="1" a="1"/>
  <c r="J46" i="1" s="1"/>
  <c r="I46" i="1" a="1"/>
  <c r="I46" i="1" s="1"/>
  <c r="H46" i="1" a="1"/>
  <c r="H46" i="1" s="1"/>
  <c r="G46" i="1" a="1"/>
  <c r="G46" i="1" s="1"/>
  <c r="M45" i="1" a="1"/>
  <c r="M45" i="1" s="1"/>
  <c r="L45" i="1" a="1"/>
  <c r="L45" i="1" s="1"/>
  <c r="K45" i="1" a="1"/>
  <c r="K45" i="1" s="1"/>
  <c r="J45" i="1" a="1"/>
  <c r="J45" i="1" s="1"/>
  <c r="I45" i="1" a="1"/>
  <c r="I45" i="1" s="1"/>
  <c r="H45" i="1" a="1"/>
  <c r="H45" i="1" s="1"/>
  <c r="G45" i="1" a="1"/>
  <c r="G45" i="1" s="1"/>
  <c r="M44" i="1" a="1"/>
  <c r="M44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M43" i="1" a="1"/>
  <c r="M43" i="1" s="1"/>
  <c r="L43" i="1" a="1"/>
  <c r="L43" i="1" s="1"/>
  <c r="K43" i="1" a="1"/>
  <c r="K43" i="1" s="1"/>
  <c r="J43" i="1" a="1"/>
  <c r="J43" i="1" s="1"/>
  <c r="I43" i="1" a="1"/>
  <c r="I43" i="1" s="1"/>
  <c r="H43" i="1" a="1"/>
  <c r="H43" i="1" s="1"/>
  <c r="G43" i="1" a="1"/>
  <c r="G43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M41" i="1" a="1"/>
  <c r="M41" i="1" s="1"/>
  <c r="L41" i="1" a="1"/>
  <c r="L41" i="1" s="1"/>
  <c r="K41" i="1" a="1"/>
  <c r="K41" i="1" s="1"/>
  <c r="J41" i="1" a="1"/>
  <c r="J41" i="1" s="1"/>
  <c r="I41" i="1" a="1"/>
  <c r="I41" i="1" s="1"/>
  <c r="H41" i="1" a="1"/>
  <c r="H41" i="1" s="1"/>
  <c r="G41" i="1" a="1"/>
  <c r="G41" i="1" s="1"/>
  <c r="M40" i="1" a="1"/>
  <c r="M40" i="1" s="1"/>
  <c r="L40" i="1" a="1"/>
  <c r="L40" i="1" s="1"/>
  <c r="K40" i="1" a="1"/>
  <c r="K40" i="1" s="1"/>
  <c r="J40" i="1" a="1"/>
  <c r="J40" i="1" s="1"/>
  <c r="I40" i="1" a="1"/>
  <c r="I40" i="1" s="1"/>
  <c r="H40" i="1" a="1"/>
  <c r="H40" i="1" s="1"/>
  <c r="G40" i="1" a="1"/>
  <c r="G40" i="1" s="1"/>
  <c r="M39" i="1" a="1"/>
  <c r="M39" i="1" s="1"/>
  <c r="L39" i="1" a="1"/>
  <c r="L39" i="1" s="1"/>
  <c r="K39" i="1" a="1"/>
  <c r="K39" i="1" s="1"/>
  <c r="J39" i="1" a="1"/>
  <c r="J39" i="1" s="1"/>
  <c r="I39" i="1" a="1"/>
  <c r="I39" i="1" s="1"/>
  <c r="H39" i="1" a="1"/>
  <c r="H39" i="1" s="1"/>
  <c r="G39" i="1" a="1"/>
  <c r="G39" i="1" s="1"/>
  <c r="M38" i="1" a="1"/>
  <c r="M38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M37" i="1" a="1"/>
  <c r="M37" i="1" s="1"/>
  <c r="L37" i="1" a="1"/>
  <c r="L37" i="1" s="1"/>
  <c r="K37" i="1" a="1"/>
  <c r="K37" i="1" s="1"/>
  <c r="J37" i="1" a="1"/>
  <c r="J37" i="1" s="1"/>
  <c r="I37" i="1" a="1"/>
  <c r="I37" i="1" s="1"/>
  <c r="H37" i="1" a="1"/>
  <c r="H37" i="1" s="1"/>
  <c r="G37" i="1" a="1"/>
  <c r="G37" i="1" s="1"/>
  <c r="M36" i="1" a="1"/>
  <c r="M36" i="1" s="1"/>
  <c r="L36" i="1" a="1"/>
  <c r="L36" i="1" s="1"/>
  <c r="K36" i="1" a="1"/>
  <c r="K36" i="1" s="1"/>
  <c r="J36" i="1" a="1"/>
  <c r="J36" i="1" s="1"/>
  <c r="I36" i="1" a="1"/>
  <c r="I36" i="1" s="1"/>
  <c r="H36" i="1" a="1"/>
  <c r="H36" i="1" s="1"/>
  <c r="G36" i="1" a="1"/>
  <c r="G36" i="1" s="1"/>
  <c r="M35" i="1" a="1"/>
  <c r="M35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M34" i="1" a="1"/>
  <c r="M34" i="1" s="1"/>
  <c r="L34" i="1" a="1"/>
  <c r="L34" i="1" s="1"/>
  <c r="K34" i="1" a="1"/>
  <c r="K34" i="1" s="1"/>
  <c r="J34" i="1" a="1"/>
  <c r="J34" i="1" s="1"/>
  <c r="I34" i="1" a="1"/>
  <c r="I34" i="1" s="1"/>
  <c r="H34" i="1" a="1"/>
  <c r="H34" i="1" s="1"/>
  <c r="G34" i="1" a="1"/>
  <c r="G34" i="1" s="1"/>
  <c r="M33" i="1" a="1"/>
  <c r="M33" i="1" s="1"/>
  <c r="L33" i="1" a="1"/>
  <c r="L33" i="1" s="1"/>
  <c r="K33" i="1" a="1"/>
  <c r="K33" i="1" s="1"/>
  <c r="J33" i="1" a="1"/>
  <c r="J33" i="1" s="1"/>
  <c r="I33" i="1" a="1"/>
  <c r="I33" i="1" s="1"/>
  <c r="H33" i="1" a="1"/>
  <c r="H33" i="1" s="1"/>
  <c r="G33" i="1" a="1"/>
  <c r="G33" i="1" s="1"/>
  <c r="M32" i="1" a="1"/>
  <c r="M32" i="1" s="1"/>
  <c r="L32" i="1" a="1"/>
  <c r="L32" i="1" s="1"/>
  <c r="K32" i="1" a="1"/>
  <c r="K32" i="1" s="1"/>
  <c r="J32" i="1" a="1"/>
  <c r="J32" i="1" s="1"/>
  <c r="I32" i="1" a="1"/>
  <c r="I32" i="1" s="1"/>
  <c r="H32" i="1" a="1"/>
  <c r="H32" i="1" s="1"/>
  <c r="G32" i="1" a="1"/>
  <c r="G32" i="1" s="1"/>
  <c r="M31" i="1" a="1"/>
  <c r="M31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M30" i="1" a="1"/>
  <c r="M30" i="1" s="1"/>
  <c r="L30" i="1" a="1"/>
  <c r="L30" i="1" s="1"/>
  <c r="K30" i="1" a="1"/>
  <c r="K30" i="1" s="1"/>
  <c r="J30" i="1" a="1"/>
  <c r="J30" i="1" s="1"/>
  <c r="I30" i="1" a="1"/>
  <c r="I30" i="1" s="1"/>
  <c r="H30" i="1" a="1"/>
  <c r="H30" i="1" s="1"/>
  <c r="G30" i="1" a="1"/>
  <c r="G30" i="1" s="1"/>
  <c r="M29" i="1" a="1"/>
  <c r="M29" i="1" s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M28" i="1" a="1"/>
  <c r="M28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M26" i="1" a="1"/>
  <c r="M26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M25" i="1" a="1"/>
  <c r="M25" i="1" s="1"/>
  <c r="L25" i="1" a="1"/>
  <c r="L25" i="1" s="1"/>
  <c r="K25" i="1" a="1"/>
  <c r="K25" i="1" s="1"/>
  <c r="J25" i="1" a="1"/>
  <c r="J25" i="1" s="1"/>
  <c r="I25" i="1" a="1"/>
  <c r="I25" i="1" s="1"/>
  <c r="H25" i="1" a="1"/>
  <c r="H25" i="1" s="1"/>
  <c r="G25" i="1" a="1"/>
  <c r="G25" i="1" s="1"/>
  <c r="M24" i="1" a="1"/>
  <c r="M24" i="1" s="1"/>
  <c r="L24" i="1" a="1"/>
  <c r="L24" i="1" s="1"/>
  <c r="K24" i="1" a="1"/>
  <c r="K24" i="1" s="1"/>
  <c r="J24" i="1" a="1"/>
  <c r="J24" i="1" s="1"/>
  <c r="I24" i="1" a="1"/>
  <c r="I24" i="1" s="1"/>
  <c r="H24" i="1" a="1"/>
  <c r="H24" i="1" s="1"/>
  <c r="G24" i="1" a="1"/>
  <c r="G24" i="1" s="1"/>
  <c r="M23" i="1" a="1"/>
  <c r="M23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M22" i="1" a="1"/>
  <c r="M22" i="1" s="1"/>
  <c r="L22" i="1" a="1"/>
  <c r="L22" i="1" s="1"/>
  <c r="K22" i="1" a="1"/>
  <c r="K22" i="1" s="1"/>
  <c r="J22" i="1" a="1"/>
  <c r="J22" i="1" s="1"/>
  <c r="I22" i="1" a="1"/>
  <c r="I22" i="1" s="1"/>
  <c r="H22" i="1" a="1"/>
  <c r="H22" i="1" s="1"/>
  <c r="G22" i="1" a="1"/>
  <c r="G22" i="1" s="1"/>
  <c r="M21" i="1" a="1"/>
  <c r="M21" i="1" s="1"/>
  <c r="L21" i="1" a="1"/>
  <c r="L21" i="1" s="1"/>
  <c r="K21" i="1" a="1"/>
  <c r="K21" i="1" s="1"/>
  <c r="J21" i="1" a="1"/>
  <c r="J21" i="1" s="1"/>
  <c r="I21" i="1" a="1"/>
  <c r="I21" i="1" s="1"/>
  <c r="H21" i="1" a="1"/>
  <c r="H21" i="1" s="1"/>
  <c r="G21" i="1" a="1"/>
  <c r="G21" i="1" s="1"/>
  <c r="M20" i="1" a="1"/>
  <c r="M20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M19" i="1" a="1"/>
  <c r="M19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M18" i="1" a="1"/>
  <c r="M18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a="1"/>
  <c r="G17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H16" i="1" a="1"/>
  <c r="H16" i="1" s="1"/>
  <c r="G16" i="1" a="1"/>
  <c r="G16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H8" i="1" a="1"/>
  <c r="H8" i="1" s="1"/>
  <c r="G8" i="1" a="1"/>
  <c r="G8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J4" i="1"/>
  <c r="K4" i="1" s="1"/>
  <c r="L4" i="1" s="1"/>
  <c r="M4" i="1" s="1"/>
  <c r="I4" i="1"/>
  <c r="H4" i="1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B16" i="4" l="1"/>
  <c r="B24" i="4" s="1"/>
  <c r="B17" i="4"/>
  <c r="B18" i="4"/>
  <c r="T12" i="3"/>
  <c r="T25" i="3"/>
  <c r="T13" i="3"/>
  <c r="T7" i="3"/>
  <c r="T19" i="3"/>
  <c r="M11" i="3"/>
  <c r="M23" i="3"/>
  <c r="M7" i="3"/>
  <c r="B20" i="4" l="1"/>
  <c r="B25" i="4" s="1"/>
  <c r="B26" i="4" s="1"/>
  <c r="B2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<sst xmlns="http://schemas.openxmlformats.org/spreadsheetml/2006/main" count="698" uniqueCount="140">
  <si>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</si>
  <si>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</si>
  <si>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</si>
  <si>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</si>
  <si>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</si>
  <si>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</si>
  <si>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</si>
  <si>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</si>
  <si>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</si>
  <si>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</si>
  <si>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</si>
  <si>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</si>
  <si>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</si>
  <si>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</si>
  <si>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</si>
  <si>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</si>
  <si>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</si>
  <si>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</si>
  <si>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</si>
  <si>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</si>
  <si>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</si>
  <si>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</si>
  <si>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</si>
  <si>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</si>
  <si>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</si>
  <si>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</si>
  <si>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</si>
  <si>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</si>
  <si>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</si>
  <si>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</si>
  <si>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</si>
  <si>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</si>
  <si>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</si>
  <si>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</si>
  <si>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</si>
  <si>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</si>
  <si>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</si>
  <si>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</si>
  <si>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</si>
  <si>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</si>
  <si>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</si>
  <si>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</si>
  <si>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</si>
  <si>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</si>
  <si>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</si>
  <si>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</si>
  <si>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</si>
  <si>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</si>
  <si>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</si>
  <si>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</si>
  <si>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</si>
  <si>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</si>
  <si>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</si>
  <si>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</si>
  <si>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</si>
  <si>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Date</t>
  </si>
  <si>
    <t>New Deaths</t>
  </si>
  <si>
    <t xml:space="preserve">State </t>
  </si>
  <si>
    <t>Census Population Estimate, July 1, 2019[5]</t>
  </si>
  <si>
    <t>State</t>
  </si>
  <si>
    <t>FIPS</t>
  </si>
  <si>
    <t>StateFIPS</t>
  </si>
  <si>
    <t>StatePostal</t>
  </si>
  <si>
    <t>StateName</t>
  </si>
  <si>
    <t>DateIssued</t>
  </si>
  <si>
    <t>DateEnacted</t>
  </si>
  <si>
    <t>DaysSince3/1</t>
  </si>
  <si>
    <t>CA</t>
  </si>
  <si>
    <t>38 states, 19 per sample</t>
  </si>
  <si>
    <t>IL</t>
  </si>
  <si>
    <t>NJ</t>
  </si>
  <si>
    <t>NY</t>
  </si>
  <si>
    <t>Sample 1</t>
  </si>
  <si>
    <t>LA</t>
  </si>
  <si>
    <t>Postal Code</t>
  </si>
  <si>
    <t>OR</t>
  </si>
  <si>
    <t>WA</t>
  </si>
  <si>
    <t>DE</t>
  </si>
  <si>
    <t>OH</t>
  </si>
  <si>
    <t>MI</t>
  </si>
  <si>
    <t>WV</t>
  </si>
  <si>
    <t>VT</t>
  </si>
  <si>
    <t>HI</t>
  </si>
  <si>
    <t>IN</t>
  </si>
  <si>
    <t>WI</t>
  </si>
  <si>
    <t>ID</t>
  </si>
  <si>
    <t>CO</t>
  </si>
  <si>
    <t>MN</t>
  </si>
  <si>
    <t>MT</t>
  </si>
  <si>
    <t>NH</t>
  </si>
  <si>
    <t>AK</t>
  </si>
  <si>
    <t>RI</t>
  </si>
  <si>
    <t>NC</t>
  </si>
  <si>
    <t>KS</t>
  </si>
  <si>
    <t>MD</t>
  </si>
  <si>
    <t>VA</t>
  </si>
  <si>
    <t>Sample 2</t>
  </si>
  <si>
    <t>AZ</t>
  </si>
  <si>
    <t>NV</t>
  </si>
  <si>
    <t>ME</t>
  </si>
  <si>
    <t>PA</t>
  </si>
  <si>
    <t>TX</t>
  </si>
  <si>
    <t>TN</t>
  </si>
  <si>
    <t>FL</t>
  </si>
  <si>
    <t>MS</t>
  </si>
  <si>
    <t>GA</t>
  </si>
  <si>
    <t>AL</t>
  </si>
  <si>
    <t>MO</t>
  </si>
  <si>
    <t>SC</t>
  </si>
  <si>
    <t>Mean Deaths</t>
  </si>
  <si>
    <t>7 day window</t>
  </si>
  <si>
    <t>New Deaths per day</t>
  </si>
  <si>
    <t>Days between 3/1 and date enacted</t>
  </si>
  <si>
    <t>Mean Deaths per Capita per day, 4.21 to 4.27</t>
  </si>
  <si>
    <t>Mean Deaths per day, 4.21 to 4.27</t>
  </si>
  <si>
    <t>Mean (Mean Deaths per capita per day, 4.21 to 4.27):</t>
  </si>
  <si>
    <t>Mu 1:</t>
  </si>
  <si>
    <t>Mu 2:</t>
  </si>
  <si>
    <t>Null Hypothesis</t>
  </si>
  <si>
    <t>Mu_2-Mu_2=0</t>
  </si>
  <si>
    <t>H_0:</t>
  </si>
  <si>
    <t>Mu_1:</t>
  </si>
  <si>
    <t>Mu_2:</t>
  </si>
  <si>
    <t>Alternate Hypothesis</t>
  </si>
  <si>
    <t>H_a:</t>
  </si>
  <si>
    <t>Mu 1 &lt; Mu 2</t>
  </si>
  <si>
    <t>This would mean that states who implemented social distancing earlier had lower death per capita after the effects of social distancing were felt than those who implemented it later</t>
  </si>
  <si>
    <t>Significance Level</t>
  </si>
  <si>
    <t>Alpha = .10</t>
  </si>
  <si>
    <t>Calculation of Test Statistics</t>
  </si>
  <si>
    <t>d bar:</t>
  </si>
  <si>
    <t>Sd:</t>
  </si>
  <si>
    <t>Differences</t>
  </si>
  <si>
    <t>nd:</t>
  </si>
  <si>
    <t>t calc:</t>
  </si>
  <si>
    <t>Rejection Rule</t>
  </si>
  <si>
    <t>Is t calc &lt; - t alpha?</t>
  </si>
  <si>
    <t>t_{alpha}:</t>
  </si>
  <si>
    <t>negative t_alpha:</t>
  </si>
  <si>
    <t>Therefore: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</si>
</sst>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164" fontId="0" fillId="0" borderId="0" xfId="0" applyNumberFormat="1"/>
    <xf numFmtId="0" fontId="3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532E-2F51-4DD9-BC6E-BFBA856295AC}">
  <dimension ref="A3:H32"/>
  <sheetViews>
    <sheetView tabSelected="1" topLeftCell="A7" workbookViewId="0">
      <selection activeCell="C27" sqref="C27"/>
    </sheetView>
  </sheetViews>
  <sheetFormatPr defaultRowHeight="15.6" x14ac:dyDescent="0.6"/>
  <cols>
    <col min="1" max="1" width="15.09765625" customWidth="1"/>
    <col min="2" max="2" width="14.3984375" customWidth="1"/>
    <col min="3" max="3" width="11.6484375" bestFit="1" customWidth="1"/>
    <col min="7" max="7" width="11.6484375" bestFit="1" customWidth="1"/>
    <col min="8" max="8" width="10.046875" customWidth="1"/>
    <col min="9" max="9" width="12.25" bestFit="1" customWidth="1"/>
  </cols>
  <sheetData>
    <row r="3" spans="1:8" x14ac:dyDescent="0.6">
      <c r="A3" s="6" t="s">
        <v>118</v>
      </c>
      <c r="F3" t="s">
        <v>121</v>
      </c>
      <c r="G3">
        <f>'Sample mean calcs'!M27</f>
        <v>6.1890984973758172E-6</v>
      </c>
    </row>
    <row r="4" spans="1:8" x14ac:dyDescent="0.6">
      <c r="A4" t="s">
        <v>120</v>
      </c>
      <c r="B4" t="s">
        <v>119</v>
      </c>
      <c r="F4" t="s">
        <v>122</v>
      </c>
      <c r="G4">
        <f>'Sample mean calcs'!T27</f>
        <v>2.807541383367155E-6</v>
      </c>
    </row>
    <row r="6" spans="1:8" x14ac:dyDescent="0.6">
      <c r="A6" s="6" t="s">
        <v>123</v>
      </c>
    </row>
    <row r="7" spans="1:8" x14ac:dyDescent="0.6">
      <c r="A7" t="s">
        <v>124</v>
      </c>
      <c r="B7" t="s">
        <v>125</v>
      </c>
    </row>
    <row r="9" spans="1:8" x14ac:dyDescent="0.6">
      <c r="A9" t="s">
        <v>126</v>
      </c>
    </row>
    <row r="11" spans="1:8" x14ac:dyDescent="0.6">
      <c r="A11" s="6" t="s">
        <v>127</v>
      </c>
      <c r="H11" t="s">
        <v>132</v>
      </c>
    </row>
    <row r="12" spans="1:8" x14ac:dyDescent="0.6">
      <c r="A12" t="s">
        <v>128</v>
      </c>
      <c r="H12">
        <v>1.9499555729160942E-7</v>
      </c>
    </row>
    <row r="13" spans="1:8" x14ac:dyDescent="0.6">
      <c r="H13">
        <v>7.1361938768367574E-6</v>
      </c>
    </row>
    <row r="14" spans="1:8" x14ac:dyDescent="0.6">
      <c r="A14" s="6"/>
      <c r="H14">
        <v>1.6292806845810629E-5</v>
      </c>
    </row>
    <row r="15" spans="1:8" x14ac:dyDescent="0.6">
      <c r="A15" s="6" t="s">
        <v>129</v>
      </c>
      <c r="H15">
        <v>1.9745963894181839E-5</v>
      </c>
    </row>
    <row r="16" spans="1:8" x14ac:dyDescent="0.6">
      <c r="A16" s="7" t="s">
        <v>137</v>
      </c>
      <c r="B16" s="8">
        <f>-_xlfn.T.INV(0.01,COUNT(H12:H30)-1)</f>
        <v>2.552379630182251</v>
      </c>
      <c r="H16">
        <v>1.0113447495074373E-5</v>
      </c>
    </row>
    <row r="17" spans="1:8" x14ac:dyDescent="0.6">
      <c r="A17" s="7" t="s">
        <v>130</v>
      </c>
      <c r="B17">
        <f>AVERAGE(H12:H30)</f>
        <v>3.3815571140086626E-6</v>
      </c>
      <c r="H17">
        <v>-7.5055316382735088E-6</v>
      </c>
    </row>
    <row r="18" spans="1:8" x14ac:dyDescent="0.6">
      <c r="A18" s="7" t="s">
        <v>131</v>
      </c>
      <c r="B18">
        <f>_xlfn.STDEV.S(H12:H30)</f>
        <v>7.0842037130410761E-6</v>
      </c>
      <c r="H18">
        <v>-5.8078668307167221E-7</v>
      </c>
    </row>
    <row r="19" spans="1:8" x14ac:dyDescent="0.6">
      <c r="A19" s="7" t="s">
        <v>133</v>
      </c>
      <c r="B19">
        <f>COUNT(H12:H30)</f>
        <v>19</v>
      </c>
      <c r="H19">
        <v>6.0875290269559036E-6</v>
      </c>
    </row>
    <row r="20" spans="1:8" x14ac:dyDescent="0.6">
      <c r="A20" s="7" t="s">
        <v>134</v>
      </c>
      <c r="B20">
        <f>(B17-0)/(B18/SQRT(B19))</f>
        <v>2.0806665546108842</v>
      </c>
      <c r="H20">
        <v>3.8475005415512136E-7</v>
      </c>
    </row>
    <row r="21" spans="1:8" x14ac:dyDescent="0.6">
      <c r="H21">
        <v>1.1745831774482448E-5</v>
      </c>
    </row>
    <row r="22" spans="1:8" x14ac:dyDescent="0.6">
      <c r="H22">
        <v>-5.5953672282650086E-6</v>
      </c>
    </row>
    <row r="23" spans="1:8" x14ac:dyDescent="0.6">
      <c r="A23" s="6" t="s">
        <v>135</v>
      </c>
      <c r="H23">
        <v>1.1933576483495216E-6</v>
      </c>
    </row>
    <row r="24" spans="1:8" x14ac:dyDescent="0.6">
      <c r="A24" t="s">
        <v>138</v>
      </c>
      <c r="B24" s="8">
        <f>-B16</f>
        <v>-2.552379630182251</v>
      </c>
      <c r="H24">
        <v>-2.1810724363963798E-8</v>
      </c>
    </row>
    <row r="25" spans="1:8" x14ac:dyDescent="0.6">
      <c r="A25" t="s">
        <v>134</v>
      </c>
      <c r="B25">
        <f>B20</f>
        <v>2.0806665546108842</v>
      </c>
      <c r="H25">
        <v>4.072855247998731E-6</v>
      </c>
    </row>
    <row r="26" spans="1:8" x14ac:dyDescent="0.6">
      <c r="A26" t="s">
        <v>136</v>
      </c>
      <c r="B26" t="b">
        <f>IF(B25&lt;B24,TRUE,FALSE)</f>
        <v>0</v>
      </c>
      <c r="H26">
        <v>-1.6532581507574689E-6</v>
      </c>
    </row>
    <row r="27" spans="1:8" x14ac:dyDescent="0.6">
      <c r="A27" t="s">
        <v>139</v>
      </c>
      <c r="B27" s="9" t="str">
        <f>IF(B26=TRUE,"Reject the Null Hypothesis","Fail to Reject the Null Hypothesis")</f>
        <v>Fail to Reject the Null Hypothesis</v>
      </c>
      <c r="H27">
        <v>-2.079968946360843E-6</v>
      </c>
    </row>
    <row r="28" spans="1:8" x14ac:dyDescent="0.6">
      <c r="H28">
        <v>4.5107298114859255E-6</v>
      </c>
    </row>
    <row r="29" spans="1:8" x14ac:dyDescent="0.6">
      <c r="H29">
        <v>1.4110668178333967E-6</v>
      </c>
    </row>
    <row r="30" spans="1:8" x14ac:dyDescent="0.6">
      <c r="H30">
        <v>-1.2032195131992147E-6</v>
      </c>
    </row>
    <row r="32" spans="1:8" x14ac:dyDescent="0.6">
      <c r="A3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2351-0A3A-4585-925C-7FE63A4839EF}">
  <dimension ref="A1:W39"/>
  <sheetViews>
    <sheetView topLeftCell="H7" workbookViewId="0">
      <selection activeCell="K7" sqref="K7"/>
    </sheetView>
  </sheetViews>
  <sheetFormatPr defaultRowHeight="15.6" x14ac:dyDescent="0.6"/>
  <cols>
    <col min="2" max="2" width="10.5" customWidth="1"/>
    <col min="3" max="3" width="10.84765625" customWidth="1"/>
    <col min="4" max="4" width="13.09765625" customWidth="1"/>
    <col min="5" max="5" width="11.94921875" customWidth="1"/>
    <col min="6" max="6" width="12.546875" customWidth="1"/>
    <col min="7" max="7" width="14.5" customWidth="1"/>
    <col min="8" max="8" width="7.8984375" customWidth="1"/>
    <col min="9" max="9" width="6.3984375" customWidth="1"/>
    <col min="10" max="10" width="11.3984375" customWidth="1"/>
    <col min="11" max="11" width="13.94921875" customWidth="1"/>
    <col min="12" max="12" width="14.8984375" customWidth="1"/>
    <col min="13" max="13" width="14.5" customWidth="1"/>
    <col min="17" max="17" width="13.3984375" customWidth="1"/>
    <col min="18" max="18" width="14.94921875" customWidth="1"/>
    <col min="19" max="19" width="16.19921875" customWidth="1"/>
    <col min="20" max="20" width="13.8984375" customWidth="1"/>
    <col min="22" max="22" width="11.5" customWidth="1"/>
  </cols>
  <sheetData>
    <row r="1" spans="1:23" x14ac:dyDescent="0.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23" x14ac:dyDescent="0.6">
      <c r="A2">
        <v>6</v>
      </c>
      <c r="B2" t="s">
        <v>67</v>
      </c>
      <c r="C2" t="s">
        <v>4</v>
      </c>
      <c r="D2" s="1">
        <v>43909</v>
      </c>
      <c r="E2" s="1">
        <v>43909</v>
      </c>
      <c r="F2">
        <f>_xlfn.DAYS(E2,"3/1/2020")</f>
        <v>18</v>
      </c>
      <c r="H2" t="s">
        <v>68</v>
      </c>
    </row>
    <row r="3" spans="1:23" x14ac:dyDescent="0.6">
      <c r="A3">
        <v>17</v>
      </c>
      <c r="B3" t="s">
        <v>69</v>
      </c>
      <c r="C3" t="s">
        <v>14</v>
      </c>
      <c r="D3" s="1">
        <v>43910</v>
      </c>
      <c r="E3" s="1">
        <v>43911</v>
      </c>
      <c r="F3">
        <f t="shared" ref="F3:F39" si="0">_xlfn.DAYS(E3,"3/1/2020")</f>
        <v>20</v>
      </c>
    </row>
    <row r="4" spans="1:23" x14ac:dyDescent="0.6">
      <c r="A4">
        <v>34</v>
      </c>
      <c r="B4" t="s">
        <v>70</v>
      </c>
      <c r="C4" t="s">
        <v>31</v>
      </c>
      <c r="D4" s="1">
        <v>43911</v>
      </c>
      <c r="E4" s="1">
        <v>43911</v>
      </c>
      <c r="F4">
        <f t="shared" si="0"/>
        <v>20</v>
      </c>
    </row>
    <row r="5" spans="1:23" x14ac:dyDescent="0.6">
      <c r="A5">
        <v>36</v>
      </c>
      <c r="B5" t="s">
        <v>71</v>
      </c>
      <c r="C5" t="s">
        <v>33</v>
      </c>
      <c r="D5" s="1">
        <v>43910</v>
      </c>
      <c r="E5" s="1">
        <v>43912</v>
      </c>
      <c r="F5">
        <f t="shared" si="0"/>
        <v>21</v>
      </c>
      <c r="I5" t="s">
        <v>72</v>
      </c>
      <c r="P5" t="s">
        <v>96</v>
      </c>
    </row>
    <row r="6" spans="1:23" ht="60.9" customHeight="1" x14ac:dyDescent="0.6">
      <c r="A6">
        <v>22</v>
      </c>
      <c r="B6" t="s">
        <v>73</v>
      </c>
      <c r="C6" t="s">
        <v>19</v>
      </c>
      <c r="D6" s="1">
        <v>43912</v>
      </c>
      <c r="E6" s="1">
        <v>43913</v>
      </c>
      <c r="F6">
        <f t="shared" si="0"/>
        <v>22</v>
      </c>
      <c r="H6" t="s">
        <v>59</v>
      </c>
      <c r="I6" s="5" t="s">
        <v>74</v>
      </c>
      <c r="J6" s="5" t="s">
        <v>112</v>
      </c>
      <c r="K6" s="5" t="s">
        <v>58</v>
      </c>
      <c r="L6" s="5" t="s">
        <v>114</v>
      </c>
      <c r="M6" s="5" t="s">
        <v>113</v>
      </c>
      <c r="N6" s="5"/>
      <c r="O6" s="5" t="s">
        <v>59</v>
      </c>
      <c r="P6" s="5" t="s">
        <v>74</v>
      </c>
      <c r="Q6" s="5" t="s">
        <v>112</v>
      </c>
      <c r="R6" s="5" t="s">
        <v>58</v>
      </c>
      <c r="S6" s="5" t="s">
        <v>114</v>
      </c>
      <c r="T6" s="5" t="s">
        <v>113</v>
      </c>
      <c r="V6" s="5" t="s">
        <v>132</v>
      </c>
      <c r="W6" s="5"/>
    </row>
    <row r="7" spans="1:23" x14ac:dyDescent="0.6">
      <c r="A7">
        <v>41</v>
      </c>
      <c r="B7" t="s">
        <v>75</v>
      </c>
      <c r="C7" t="s">
        <v>39</v>
      </c>
      <c r="D7" s="1">
        <v>43913</v>
      </c>
      <c r="E7" s="1">
        <v>43913</v>
      </c>
      <c r="F7">
        <f t="shared" si="0"/>
        <v>22</v>
      </c>
      <c r="H7" t="s">
        <v>4</v>
      </c>
      <c r="I7" t="s">
        <v>67</v>
      </c>
      <c r="J7">
        <v>18</v>
      </c>
      <c r="K7">
        <f>VLOOKUP(H7,'Population Estimates'!$B$2:$C$52,2,FALSE)</f>
        <v>39512223</v>
      </c>
      <c r="L7">
        <f>VLOOKUP(H7,'NewDeaths, 4-21 to 4-27'!$F$5:$N$55,9)</f>
        <v>82.428571428571431</v>
      </c>
      <c r="M7">
        <f>L7/K7</f>
        <v>2.086153730924515E-6</v>
      </c>
      <c r="O7" s="3" t="s">
        <v>30</v>
      </c>
      <c r="P7" s="3" t="s">
        <v>89</v>
      </c>
      <c r="Q7">
        <v>27</v>
      </c>
      <c r="R7" s="10">
        <f>VLOOKUP(O7,'Population Estimates'!$B$2:$C$52,2,FALSE)</f>
        <v>1359711</v>
      </c>
      <c r="S7">
        <f>VLOOKUP(O7,'NewDeaths, 4-21 to 4-27'!$F$5:$N$55,9)</f>
        <v>2.5714285714285716</v>
      </c>
      <c r="T7">
        <f>S7/R7</f>
        <v>1.8911581736329056E-6</v>
      </c>
      <c r="V7">
        <f>M7-T7</f>
        <v>1.9499555729160942E-7</v>
      </c>
    </row>
    <row r="8" spans="1:23" x14ac:dyDescent="0.6">
      <c r="A8">
        <v>53</v>
      </c>
      <c r="B8" t="s">
        <v>76</v>
      </c>
      <c r="C8" t="s">
        <v>51</v>
      </c>
      <c r="D8" s="1">
        <v>43913</v>
      </c>
      <c r="E8" s="1">
        <v>43913</v>
      </c>
      <c r="F8">
        <f t="shared" si="0"/>
        <v>22</v>
      </c>
      <c r="H8" t="s">
        <v>14</v>
      </c>
      <c r="I8" t="s">
        <v>69</v>
      </c>
      <c r="J8">
        <v>20</v>
      </c>
      <c r="K8">
        <f>VLOOKUP(H8,'Population Estimates'!$B$2:$C$52,2,FALSE)</f>
        <v>12671821</v>
      </c>
      <c r="L8">
        <f>VLOOKUP(H8,'NewDeaths, 4-21 to 4-27'!$F$5:$N$55,9)</f>
        <v>90.428571428571431</v>
      </c>
      <c r="M8">
        <f t="shared" ref="M8:M25" si="1">L8/K8</f>
        <v>7.1361938768367574E-6</v>
      </c>
      <c r="O8" t="s">
        <v>1</v>
      </c>
      <c r="P8" t="s">
        <v>90</v>
      </c>
      <c r="Q8">
        <v>27</v>
      </c>
      <c r="R8" s="10">
        <f>VLOOKUP(O8,'Population Estimates'!$B$2:$C$52,2,FALSE)</f>
        <v>731545</v>
      </c>
      <c r="S8">
        <f>VLOOKUP(O8,'NewDeaths, 4-21 to 4-27'!$F$5:$N$55,9)</f>
        <v>0</v>
      </c>
      <c r="T8">
        <f t="shared" ref="T8:T25" si="2">S8/R8</f>
        <v>0</v>
      </c>
      <c r="V8">
        <f t="shared" ref="V8:V25" si="3">M8-T8</f>
        <v>7.1361938768367574E-6</v>
      </c>
    </row>
    <row r="9" spans="1:23" x14ac:dyDescent="0.6">
      <c r="A9">
        <v>10</v>
      </c>
      <c r="B9" t="s">
        <v>77</v>
      </c>
      <c r="C9" t="s">
        <v>7</v>
      </c>
      <c r="D9" s="1">
        <v>43912</v>
      </c>
      <c r="E9" s="1">
        <v>43914</v>
      </c>
      <c r="F9">
        <f t="shared" si="0"/>
        <v>23</v>
      </c>
      <c r="H9" t="s">
        <v>31</v>
      </c>
      <c r="I9" t="s">
        <v>70</v>
      </c>
      <c r="J9">
        <v>20</v>
      </c>
      <c r="K9">
        <f>VLOOKUP(H9,'Population Estimates'!$B$2:$C$52,2,FALSE)</f>
        <v>8882190</v>
      </c>
      <c r="L9">
        <f>VLOOKUP(H9,'NewDeaths, 4-21 to 4-27'!$F$5:$N$55,9)</f>
        <v>238.14285714285714</v>
      </c>
      <c r="M9">
        <f t="shared" si="1"/>
        <v>2.6811277077258779E-5</v>
      </c>
      <c r="O9" t="s">
        <v>42</v>
      </c>
      <c r="P9" t="s">
        <v>91</v>
      </c>
      <c r="Q9">
        <v>27</v>
      </c>
      <c r="R9" s="10">
        <f>VLOOKUP(O9,'Population Estimates'!$B$2:$C$52,2,FALSE)</f>
        <v>1059361</v>
      </c>
      <c r="S9">
        <f>VLOOKUP(O9,'NewDeaths, 4-21 to 4-27'!$F$5:$N$55,9)</f>
        <v>11.142857142857142</v>
      </c>
      <c r="T9">
        <f t="shared" si="2"/>
        <v>1.0518470231448148E-5</v>
      </c>
      <c r="V9">
        <f t="shared" si="3"/>
        <v>1.6292806845810629E-5</v>
      </c>
    </row>
    <row r="10" spans="1:23" x14ac:dyDescent="0.6">
      <c r="A10">
        <v>39</v>
      </c>
      <c r="B10" t="s">
        <v>78</v>
      </c>
      <c r="C10" t="s">
        <v>37</v>
      </c>
      <c r="D10" s="1">
        <v>43912</v>
      </c>
      <c r="E10" s="1">
        <v>43914</v>
      </c>
      <c r="F10">
        <f t="shared" si="0"/>
        <v>23</v>
      </c>
      <c r="H10" t="s">
        <v>33</v>
      </c>
      <c r="I10" t="s">
        <v>71</v>
      </c>
      <c r="J10">
        <v>21</v>
      </c>
      <c r="K10">
        <f>VLOOKUP(H10,'Population Estimates'!$B$2:$C$52,2,FALSE)</f>
        <v>19453561</v>
      </c>
      <c r="L10">
        <f>VLOOKUP(H10,'NewDeaths, 4-21 to 4-27'!$F$5:$N$55,9)</f>
        <v>422.28571428571428</v>
      </c>
      <c r="M10">
        <f t="shared" si="1"/>
        <v>2.170737348733809E-5</v>
      </c>
      <c r="O10" t="s">
        <v>34</v>
      </c>
      <c r="P10" t="s">
        <v>92</v>
      </c>
      <c r="Q10">
        <v>29</v>
      </c>
      <c r="R10" s="10">
        <f>VLOOKUP(O10,'Population Estimates'!$B$2:$C$52,2,FALSE)</f>
        <v>10488084</v>
      </c>
      <c r="S10">
        <f>VLOOKUP(O10,'NewDeaths, 4-21 to 4-27'!$F$5:$N$55,9)</f>
        <v>20.571428571428573</v>
      </c>
      <c r="T10">
        <f t="shared" si="2"/>
        <v>1.96140959315625E-6</v>
      </c>
      <c r="V10">
        <f t="shared" si="3"/>
        <v>1.9745963894181839E-5</v>
      </c>
    </row>
    <row r="11" spans="1:23" x14ac:dyDescent="0.6">
      <c r="A11">
        <v>26</v>
      </c>
      <c r="B11" t="s">
        <v>79</v>
      </c>
      <c r="C11" t="s">
        <v>23</v>
      </c>
      <c r="D11" s="1">
        <v>43913</v>
      </c>
      <c r="E11" s="1">
        <v>43914</v>
      </c>
      <c r="F11">
        <f t="shared" si="0"/>
        <v>23</v>
      </c>
      <c r="H11" t="s">
        <v>19</v>
      </c>
      <c r="I11" t="s">
        <v>73</v>
      </c>
      <c r="J11">
        <v>22</v>
      </c>
      <c r="K11">
        <f>VLOOKUP(H11,'Population Estimates'!$B$2:$C$52,2,FALSE)</f>
        <v>4648794</v>
      </c>
      <c r="L11">
        <f>VLOOKUP(H11,'NewDeaths, 4-21 to 4-27'!$F$5:$N$55,9)</f>
        <v>52.714285714285715</v>
      </c>
      <c r="M11">
        <f t="shared" si="1"/>
        <v>1.1339346444322058E-5</v>
      </c>
      <c r="O11" t="s">
        <v>17</v>
      </c>
      <c r="P11" t="s">
        <v>93</v>
      </c>
      <c r="Q11">
        <v>29</v>
      </c>
      <c r="R11" s="10">
        <f>VLOOKUP(O11,'Population Estimates'!$B$2:$C$52,2,FALSE)</f>
        <v>2913314</v>
      </c>
      <c r="S11">
        <f>VLOOKUP(O11,'NewDeaths, 4-21 to 4-27'!$F$5:$N$55,9)</f>
        <v>3.5714285714285716</v>
      </c>
      <c r="T11">
        <f t="shared" si="2"/>
        <v>1.2258989492476854E-6</v>
      </c>
      <c r="V11">
        <f t="shared" si="3"/>
        <v>1.0113447495074373E-5</v>
      </c>
    </row>
    <row r="12" spans="1:23" x14ac:dyDescent="0.6">
      <c r="A12">
        <v>54</v>
      </c>
      <c r="B12" t="s">
        <v>80</v>
      </c>
      <c r="C12" t="s">
        <v>52</v>
      </c>
      <c r="D12" s="1">
        <v>43913</v>
      </c>
      <c r="E12" s="1">
        <v>43914</v>
      </c>
      <c r="F12">
        <f t="shared" si="0"/>
        <v>23</v>
      </c>
      <c r="H12" t="s">
        <v>39</v>
      </c>
      <c r="I12" t="s">
        <v>75</v>
      </c>
      <c r="J12">
        <v>22</v>
      </c>
      <c r="K12">
        <f>VLOOKUP(H12,'Population Estimates'!$B$2:$C$52,2,FALSE)</f>
        <v>4217737</v>
      </c>
      <c r="L12">
        <f>VLOOKUP(H12,'NewDeaths, 4-21 to 4-27'!$F$5:$N$55,9)</f>
        <v>2.4285714285714284</v>
      </c>
      <c r="M12">
        <f t="shared" si="1"/>
        <v>5.757996358168915E-7</v>
      </c>
      <c r="O12" t="s">
        <v>21</v>
      </c>
      <c r="P12" t="s">
        <v>94</v>
      </c>
      <c r="Q12">
        <v>29</v>
      </c>
      <c r="R12" s="10">
        <f>VLOOKUP(O12,'Population Estimates'!$B$2:$C$52,2,FALSE)</f>
        <v>6045680</v>
      </c>
      <c r="S12">
        <f>VLOOKUP(O12,'NewDeaths, 4-21 to 4-27'!$F$5:$N$55,9)</f>
        <v>48.857142857142854</v>
      </c>
      <c r="T12">
        <f t="shared" si="2"/>
        <v>8.0813312740904002E-6</v>
      </c>
      <c r="V12">
        <f t="shared" si="3"/>
        <v>-7.5055316382735088E-6</v>
      </c>
    </row>
    <row r="13" spans="1:23" x14ac:dyDescent="0.6">
      <c r="A13">
        <v>50</v>
      </c>
      <c r="B13" t="s">
        <v>81</v>
      </c>
      <c r="C13" t="s">
        <v>48</v>
      </c>
      <c r="D13" s="1">
        <v>43914</v>
      </c>
      <c r="E13" s="1">
        <v>43914</v>
      </c>
      <c r="F13">
        <f t="shared" si="0"/>
        <v>23</v>
      </c>
      <c r="H13" t="s">
        <v>51</v>
      </c>
      <c r="I13" t="s">
        <v>76</v>
      </c>
      <c r="J13">
        <v>22</v>
      </c>
      <c r="K13">
        <f>VLOOKUP(H13,'Population Estimates'!$B$2:$C$52,2,FALSE)</f>
        <v>7614893</v>
      </c>
      <c r="L13">
        <f>VLOOKUP(H13,'NewDeaths, 4-21 to 4-27'!$F$5:$N$55,9)</f>
        <v>15.714285714285714</v>
      </c>
      <c r="M13">
        <f t="shared" si="1"/>
        <v>2.0636252819685993E-6</v>
      </c>
      <c r="O13" t="s">
        <v>50</v>
      </c>
      <c r="P13" t="s">
        <v>95</v>
      </c>
      <c r="Q13">
        <v>29</v>
      </c>
      <c r="R13" s="10">
        <f>VLOOKUP(O13,'Population Estimates'!$B$2:$C$52,2,FALSE)</f>
        <v>8535519</v>
      </c>
      <c r="S13">
        <f>VLOOKUP(O13,'NewDeaths, 4-21 to 4-27'!$F$5:$N$55,9)</f>
        <v>22.571428571428573</v>
      </c>
      <c r="T13">
        <f t="shared" si="2"/>
        <v>2.6444119650402715E-6</v>
      </c>
      <c r="V13">
        <f t="shared" si="3"/>
        <v>-5.8078668307167221E-7</v>
      </c>
    </row>
    <row r="14" spans="1:23" x14ac:dyDescent="0.6">
      <c r="A14">
        <v>15</v>
      </c>
      <c r="B14" t="s">
        <v>82</v>
      </c>
      <c r="C14" t="s">
        <v>12</v>
      </c>
      <c r="D14" s="1">
        <v>43913</v>
      </c>
      <c r="E14" s="1">
        <v>43915</v>
      </c>
      <c r="F14">
        <f t="shared" si="0"/>
        <v>24</v>
      </c>
      <c r="H14" t="s">
        <v>7</v>
      </c>
      <c r="I14" t="s">
        <v>77</v>
      </c>
      <c r="J14">
        <v>23</v>
      </c>
      <c r="K14">
        <f>VLOOKUP(H14,'Population Estimates'!$B$2:$C$52,2,FALSE)</f>
        <v>973764</v>
      </c>
      <c r="L14">
        <f>VLOOKUP(H14,'NewDeaths, 4-21 to 4-27'!$F$5:$N$55,9)</f>
        <v>7.5714285714285712</v>
      </c>
      <c r="M14">
        <f t="shared" si="1"/>
        <v>7.7754246115368517E-6</v>
      </c>
      <c r="O14" t="s">
        <v>2</v>
      </c>
      <c r="P14" t="s">
        <v>97</v>
      </c>
      <c r="Q14">
        <v>30</v>
      </c>
      <c r="R14" s="10">
        <f>VLOOKUP(O14,'Population Estimates'!$B$2:$C$52,2,FALSE)</f>
        <v>7278717</v>
      </c>
      <c r="S14">
        <f>VLOOKUP(O14,'NewDeaths, 4-21 to 4-27'!$F$5:$N$55,9)</f>
        <v>12.285714285714286</v>
      </c>
      <c r="T14">
        <f t="shared" si="2"/>
        <v>1.6878955845809484E-6</v>
      </c>
      <c r="V14">
        <f t="shared" si="3"/>
        <v>6.0875290269559036E-6</v>
      </c>
    </row>
    <row r="15" spans="1:23" x14ac:dyDescent="0.6">
      <c r="A15">
        <v>18</v>
      </c>
      <c r="B15" t="s">
        <v>83</v>
      </c>
      <c r="C15" t="s">
        <v>15</v>
      </c>
      <c r="D15" s="1">
        <v>43913</v>
      </c>
      <c r="E15" s="1">
        <v>43915</v>
      </c>
      <c r="F15">
        <f t="shared" si="0"/>
        <v>24</v>
      </c>
      <c r="H15" t="s">
        <v>37</v>
      </c>
      <c r="I15" t="s">
        <v>78</v>
      </c>
      <c r="J15">
        <v>23</v>
      </c>
      <c r="K15">
        <f>VLOOKUP(H15,'Population Estimates'!$B$2:$C$52,2,FALSE)</f>
        <v>11689100</v>
      </c>
      <c r="L15">
        <f>VLOOKUP(H15,'NewDeaths, 4-21 to 4-27'!$F$5:$N$55,9)</f>
        <v>34.857142857142854</v>
      </c>
      <c r="M15">
        <f t="shared" si="1"/>
        <v>2.982021101465712E-6</v>
      </c>
      <c r="O15" t="s">
        <v>29</v>
      </c>
      <c r="P15" t="s">
        <v>98</v>
      </c>
      <c r="Q15">
        <v>30</v>
      </c>
      <c r="R15" s="10">
        <f>VLOOKUP(O15,'Population Estimates'!$B$2:$C$52,2,FALSE)</f>
        <v>3080156</v>
      </c>
      <c r="S15">
        <f>VLOOKUP(O15,'NewDeaths, 4-21 to 4-27'!$F$5:$N$55,9)</f>
        <v>8</v>
      </c>
      <c r="T15">
        <f t="shared" si="2"/>
        <v>2.5972710473105907E-6</v>
      </c>
      <c r="V15">
        <f t="shared" si="3"/>
        <v>3.8475005415512136E-7</v>
      </c>
    </row>
    <row r="16" spans="1:23" x14ac:dyDescent="0.6">
      <c r="A16">
        <v>55</v>
      </c>
      <c r="B16" t="s">
        <v>84</v>
      </c>
      <c r="C16" t="s">
        <v>53</v>
      </c>
      <c r="D16" s="1">
        <v>43914</v>
      </c>
      <c r="E16" s="1">
        <v>43915</v>
      </c>
      <c r="F16">
        <f t="shared" si="0"/>
        <v>24</v>
      </c>
      <c r="H16" t="s">
        <v>23</v>
      </c>
      <c r="I16" t="s">
        <v>79</v>
      </c>
      <c r="J16">
        <v>23</v>
      </c>
      <c r="K16">
        <f>VLOOKUP(H16,'Population Estimates'!$B$2:$C$52,2,FALSE)</f>
        <v>9986857</v>
      </c>
      <c r="L16">
        <f>VLOOKUP(H16,'NewDeaths, 4-21 to 4-27'!$F$5:$N$55,9)</f>
        <v>134.28571428571428</v>
      </c>
      <c r="M16">
        <f t="shared" si="1"/>
        <v>1.3446243826833034E-5</v>
      </c>
      <c r="O16" t="s">
        <v>20</v>
      </c>
      <c r="P16" t="s">
        <v>99</v>
      </c>
      <c r="Q16">
        <v>31</v>
      </c>
      <c r="R16" s="10">
        <f>VLOOKUP(O16,'Population Estimates'!$B$2:$C$52,2,FALSE)</f>
        <v>1344212</v>
      </c>
      <c r="S16">
        <f>VLOOKUP(O16,'NewDeaths, 4-21 to 4-27'!$F$5:$N$55,9)</f>
        <v>2.2857142857142856</v>
      </c>
      <c r="T16">
        <f t="shared" si="2"/>
        <v>1.7004120523505858E-6</v>
      </c>
      <c r="V16">
        <f t="shared" si="3"/>
        <v>1.1745831774482448E-5</v>
      </c>
    </row>
    <row r="17" spans="1:22" x14ac:dyDescent="0.6">
      <c r="A17">
        <v>16</v>
      </c>
      <c r="B17" t="s">
        <v>85</v>
      </c>
      <c r="C17" t="s">
        <v>13</v>
      </c>
      <c r="D17" s="1">
        <v>43915</v>
      </c>
      <c r="E17" s="1">
        <v>43915</v>
      </c>
      <c r="F17">
        <f t="shared" si="0"/>
        <v>24</v>
      </c>
      <c r="H17" t="s">
        <v>52</v>
      </c>
      <c r="I17" t="s">
        <v>80</v>
      </c>
      <c r="J17">
        <v>23</v>
      </c>
      <c r="K17">
        <f>VLOOKUP(H17,'Population Estimates'!$B$2:$C$52,2,FALSE)</f>
        <v>1792147</v>
      </c>
      <c r="L17">
        <f>VLOOKUP(H17,'NewDeaths, 4-21 to 4-27'!$F$5:$N$55,9)</f>
        <v>1.5714285714285714</v>
      </c>
      <c r="M17">
        <f t="shared" si="1"/>
        <v>8.7684133691520357E-7</v>
      </c>
      <c r="O17" t="s">
        <v>40</v>
      </c>
      <c r="P17" t="s">
        <v>100</v>
      </c>
      <c r="Q17">
        <v>31</v>
      </c>
      <c r="R17" s="10">
        <f>VLOOKUP(O17,'Population Estimates'!$B$2:$C$52,2,FALSE)</f>
        <v>12801989</v>
      </c>
      <c r="S17">
        <f>VLOOKUP(O17,'NewDeaths, 4-21 to 4-27'!$F$5:$N$55,9)</f>
        <v>82.857142857142861</v>
      </c>
      <c r="T17">
        <f t="shared" si="2"/>
        <v>6.4722085651802123E-6</v>
      </c>
      <c r="V17">
        <f t="shared" si="3"/>
        <v>-5.5953672282650086E-6</v>
      </c>
    </row>
    <row r="18" spans="1:22" x14ac:dyDescent="0.6">
      <c r="A18">
        <v>8</v>
      </c>
      <c r="B18" t="s">
        <v>86</v>
      </c>
      <c r="C18" t="s">
        <v>5</v>
      </c>
      <c r="D18" s="1">
        <v>43915</v>
      </c>
      <c r="E18" s="1">
        <v>43916</v>
      </c>
      <c r="F18">
        <f t="shared" si="0"/>
        <v>25</v>
      </c>
      <c r="H18" t="s">
        <v>48</v>
      </c>
      <c r="I18" t="s">
        <v>81</v>
      </c>
      <c r="J18">
        <v>23</v>
      </c>
      <c r="K18">
        <f>VLOOKUP(H18,'Population Estimates'!$B$2:$C$52,2,FALSE)</f>
        <v>623989</v>
      </c>
      <c r="L18">
        <f>VLOOKUP(H18,'NewDeaths, 4-21 to 4-27'!$F$5:$N$55,9)</f>
        <v>1.2857142857142858</v>
      </c>
      <c r="M18">
        <f t="shared" si="1"/>
        <v>2.0604758829310865E-6</v>
      </c>
      <c r="O18" t="s">
        <v>46</v>
      </c>
      <c r="P18" t="s">
        <v>101</v>
      </c>
      <c r="Q18">
        <v>32</v>
      </c>
      <c r="R18" s="10">
        <f>VLOOKUP(O18,'Population Estimates'!$B$2:$C$52,2,FALSE)</f>
        <v>28995881</v>
      </c>
      <c r="S18">
        <f>VLOOKUP(O18,'NewDeaths, 4-21 to 4-27'!$F$5:$N$55,9)</f>
        <v>25.142857142857142</v>
      </c>
      <c r="T18">
        <f t="shared" si="2"/>
        <v>8.6711823458156498E-7</v>
      </c>
      <c r="V18">
        <f t="shared" si="3"/>
        <v>1.1933576483495216E-6</v>
      </c>
    </row>
    <row r="19" spans="1:22" x14ac:dyDescent="0.6">
      <c r="A19">
        <v>27</v>
      </c>
      <c r="B19" t="s">
        <v>87</v>
      </c>
      <c r="C19" t="s">
        <v>24</v>
      </c>
      <c r="D19" s="1">
        <v>43915</v>
      </c>
      <c r="E19" s="1">
        <v>43918</v>
      </c>
      <c r="F19">
        <f t="shared" si="0"/>
        <v>27</v>
      </c>
      <c r="H19" t="s">
        <v>12</v>
      </c>
      <c r="I19" t="s">
        <v>82</v>
      </c>
      <c r="J19">
        <v>24</v>
      </c>
      <c r="K19">
        <f>VLOOKUP(H19,'Population Estimates'!$B$2:$C$52,2,FALSE)</f>
        <v>1415872</v>
      </c>
      <c r="L19">
        <f>VLOOKUP(H19,'NewDeaths, 4-21 to 4-27'!$F$5:$N$55,9)</f>
        <v>0.8571428571428571</v>
      </c>
      <c r="M19">
        <f t="shared" si="1"/>
        <v>6.0538160027379389E-7</v>
      </c>
      <c r="O19" t="s">
        <v>45</v>
      </c>
      <c r="P19" t="s">
        <v>102</v>
      </c>
      <c r="Q19">
        <v>32</v>
      </c>
      <c r="R19" s="10">
        <f>VLOOKUP(O19,'Population Estimates'!$B$2:$C$52,2,FALSE)</f>
        <v>6833174</v>
      </c>
      <c r="S19">
        <f>VLOOKUP(O19,'NewDeaths, 4-21 to 4-27'!$F$5:$N$55,9)</f>
        <v>4.2857142857142856</v>
      </c>
      <c r="T19">
        <f t="shared" si="2"/>
        <v>6.2719232463775769E-7</v>
      </c>
      <c r="V19">
        <f t="shared" si="3"/>
        <v>-2.1810724363963798E-8</v>
      </c>
    </row>
    <row r="20" spans="1:22" x14ac:dyDescent="0.6">
      <c r="A20">
        <v>30</v>
      </c>
      <c r="B20" t="s">
        <v>88</v>
      </c>
      <c r="C20" t="s">
        <v>27</v>
      </c>
      <c r="D20" s="1">
        <v>43916</v>
      </c>
      <c r="E20" s="1">
        <v>43918</v>
      </c>
      <c r="F20">
        <f t="shared" si="0"/>
        <v>27</v>
      </c>
      <c r="H20" t="s">
        <v>15</v>
      </c>
      <c r="I20" t="s">
        <v>83</v>
      </c>
      <c r="J20">
        <v>24</v>
      </c>
      <c r="K20">
        <f>VLOOKUP(H20,'Population Estimates'!$B$2:$C$52,2,FALSE)</f>
        <v>6732219</v>
      </c>
      <c r="L20">
        <f>VLOOKUP(H20,'NewDeaths, 4-21 to 4-27'!$F$5:$N$55,9)</f>
        <v>39.285714285714285</v>
      </c>
      <c r="M20">
        <f t="shared" si="1"/>
        <v>5.8354777653124899E-6</v>
      </c>
      <c r="O20" t="s">
        <v>9</v>
      </c>
      <c r="P20" t="s">
        <v>103</v>
      </c>
      <c r="Q20">
        <v>33</v>
      </c>
      <c r="R20" s="10">
        <f>VLOOKUP(O20,'Population Estimates'!$B$2:$C$52,2,FALSE)</f>
        <v>21477737</v>
      </c>
      <c r="S20">
        <f>VLOOKUP(O20,'NewDeaths, 4-21 to 4-27'!$F$5:$N$55,9)</f>
        <v>37.857142857142854</v>
      </c>
      <c r="T20">
        <f t="shared" si="2"/>
        <v>1.7626225173137587E-6</v>
      </c>
      <c r="V20">
        <f t="shared" si="3"/>
        <v>4.072855247998731E-6</v>
      </c>
    </row>
    <row r="21" spans="1:22" x14ac:dyDescent="0.6">
      <c r="A21" s="3">
        <v>33</v>
      </c>
      <c r="B21" s="3" t="s">
        <v>89</v>
      </c>
      <c r="C21" s="3" t="s">
        <v>30</v>
      </c>
      <c r="D21" s="4">
        <v>43916</v>
      </c>
      <c r="E21" s="4">
        <v>43918</v>
      </c>
      <c r="F21" s="3">
        <f t="shared" si="0"/>
        <v>27</v>
      </c>
      <c r="H21" t="s">
        <v>53</v>
      </c>
      <c r="I21" t="s">
        <v>84</v>
      </c>
      <c r="J21">
        <v>24</v>
      </c>
      <c r="K21">
        <f>VLOOKUP(H21,'Population Estimates'!$B$2:$C$52,2,FALSE)</f>
        <v>5822434</v>
      </c>
      <c r="L21">
        <f>VLOOKUP(H21,'NewDeaths, 4-21 to 4-27'!$F$5:$N$55,9)</f>
        <v>7.1428571428571432</v>
      </c>
      <c r="M21">
        <f t="shared" si="1"/>
        <v>1.2267819854818695E-6</v>
      </c>
      <c r="O21" t="s">
        <v>25</v>
      </c>
      <c r="P21" t="s">
        <v>104</v>
      </c>
      <c r="Q21">
        <v>33</v>
      </c>
      <c r="R21" s="10">
        <f>VLOOKUP(O21,'Population Estimates'!$B$2:$C$52,2,FALSE)</f>
        <v>2976149</v>
      </c>
      <c r="S21">
        <f>VLOOKUP(O21,'NewDeaths, 4-21 to 4-27'!$F$5:$N$55,9)</f>
        <v>8.5714285714285712</v>
      </c>
      <c r="T21">
        <f t="shared" si="2"/>
        <v>2.8800401362393383E-6</v>
      </c>
      <c r="V21">
        <f t="shared" si="3"/>
        <v>-1.6532581507574689E-6</v>
      </c>
    </row>
    <row r="22" spans="1:22" x14ac:dyDescent="0.6">
      <c r="A22">
        <v>2</v>
      </c>
      <c r="B22" t="s">
        <v>90</v>
      </c>
      <c r="C22" t="s">
        <v>1</v>
      </c>
      <c r="D22" s="1">
        <v>43917</v>
      </c>
      <c r="E22" s="1">
        <v>43918</v>
      </c>
      <c r="F22">
        <f t="shared" si="0"/>
        <v>27</v>
      </c>
      <c r="H22" t="s">
        <v>13</v>
      </c>
      <c r="I22" t="s">
        <v>85</v>
      </c>
      <c r="J22">
        <v>24</v>
      </c>
      <c r="K22">
        <f>VLOOKUP(H22,'Population Estimates'!$B$2:$C$52,2,FALSE)</f>
        <v>1787065</v>
      </c>
      <c r="L22">
        <f>VLOOKUP(H22,'NewDeaths, 4-21 to 4-27'!$F$5:$N$55,9)</f>
        <v>1.4285714285714286</v>
      </c>
      <c r="M22">
        <f t="shared" si="1"/>
        <v>7.9939533736681571E-7</v>
      </c>
      <c r="O22" t="s">
        <v>10</v>
      </c>
      <c r="P22" t="s">
        <v>105</v>
      </c>
      <c r="Q22">
        <v>33</v>
      </c>
      <c r="R22" s="10">
        <f>VLOOKUP(O22,'Population Estimates'!$B$2:$C$52,2,FALSE)</f>
        <v>10617423</v>
      </c>
      <c r="S22">
        <f>VLOOKUP(O22,'NewDeaths, 4-21 to 4-27'!$F$5:$N$55,9)</f>
        <v>30.571428571428573</v>
      </c>
      <c r="T22">
        <f t="shared" si="2"/>
        <v>2.8793642837276589E-6</v>
      </c>
      <c r="V22">
        <f t="shared" si="3"/>
        <v>-2.079968946360843E-6</v>
      </c>
    </row>
    <row r="23" spans="1:22" x14ac:dyDescent="0.6">
      <c r="A23">
        <v>44</v>
      </c>
      <c r="B23" t="s">
        <v>91</v>
      </c>
      <c r="C23" t="s">
        <v>42</v>
      </c>
      <c r="D23" s="1">
        <v>43918</v>
      </c>
      <c r="E23" s="1">
        <v>43918</v>
      </c>
      <c r="F23">
        <f t="shared" si="0"/>
        <v>27</v>
      </c>
      <c r="H23" t="s">
        <v>5</v>
      </c>
      <c r="I23" t="s">
        <v>86</v>
      </c>
      <c r="J23">
        <v>25</v>
      </c>
      <c r="K23">
        <f>VLOOKUP(H23,'Population Estimates'!$B$2:$C$52,2,FALSE)</f>
        <v>5758736</v>
      </c>
      <c r="L23">
        <f>VLOOKUP(H23,'NewDeaths, 4-21 to 4-27'!$F$5:$N$55,9)</f>
        <v>36.714285714285715</v>
      </c>
      <c r="M23">
        <f t="shared" si="1"/>
        <v>6.3754069841516815E-6</v>
      </c>
      <c r="O23" t="s">
        <v>0</v>
      </c>
      <c r="P23" t="s">
        <v>106</v>
      </c>
      <c r="Q23">
        <v>34</v>
      </c>
      <c r="R23" s="10">
        <f>VLOOKUP(O23,'Population Estimates'!$B$2:$C$52,2,FALSE)</f>
        <v>4903185</v>
      </c>
      <c r="S23">
        <f>VLOOKUP(O23,'NewDeaths, 4-21 to 4-27'!$F$5:$N$55,9)</f>
        <v>9.1428571428571423</v>
      </c>
      <c r="T23">
        <f t="shared" si="2"/>
        <v>1.8646771726657555E-6</v>
      </c>
      <c r="V23">
        <f t="shared" si="3"/>
        <v>4.5107298114859255E-6</v>
      </c>
    </row>
    <row r="24" spans="1:22" x14ac:dyDescent="0.6">
      <c r="A24">
        <v>37</v>
      </c>
      <c r="B24" t="s">
        <v>92</v>
      </c>
      <c r="C24" t="s">
        <v>34</v>
      </c>
      <c r="D24" s="1">
        <v>43917</v>
      </c>
      <c r="E24" s="1">
        <v>43920</v>
      </c>
      <c r="F24">
        <f t="shared" si="0"/>
        <v>29</v>
      </c>
      <c r="H24" t="s">
        <v>24</v>
      </c>
      <c r="I24" t="s">
        <v>87</v>
      </c>
      <c r="J24">
        <v>27</v>
      </c>
      <c r="K24">
        <f>VLOOKUP(H24,'Population Estimates'!$B$2:$C$52,2,FALSE)</f>
        <v>5639632</v>
      </c>
      <c r="L24">
        <f>VLOOKUP(H24,'NewDeaths, 4-21 to 4-27'!$F$5:$N$55,9)</f>
        <v>20.428571428571427</v>
      </c>
      <c r="M24">
        <f t="shared" si="1"/>
        <v>3.6223234829101308E-6</v>
      </c>
      <c r="O24" t="s">
        <v>26</v>
      </c>
      <c r="P24" t="s">
        <v>107</v>
      </c>
      <c r="Q24">
        <v>36</v>
      </c>
      <c r="R24" s="10">
        <f>VLOOKUP(O24,'Population Estimates'!$B$2:$C$52,2,FALSE)</f>
        <v>6137428</v>
      </c>
      <c r="S24">
        <f>VLOOKUP(O24,'NewDeaths, 4-21 to 4-27'!$F$5:$N$55,9)</f>
        <v>13.571428571428571</v>
      </c>
      <c r="T24">
        <f t="shared" si="2"/>
        <v>2.2112566650767341E-6</v>
      </c>
      <c r="V24">
        <f t="shared" si="3"/>
        <v>1.4110668178333967E-6</v>
      </c>
    </row>
    <row r="25" spans="1:22" x14ac:dyDescent="0.6">
      <c r="A25">
        <v>20</v>
      </c>
      <c r="B25" t="s">
        <v>93</v>
      </c>
      <c r="C25" t="s">
        <v>17</v>
      </c>
      <c r="D25" s="1">
        <v>43918</v>
      </c>
      <c r="E25" s="1">
        <v>43920</v>
      </c>
      <c r="F25">
        <f t="shared" si="0"/>
        <v>29</v>
      </c>
      <c r="H25" t="s">
        <v>27</v>
      </c>
      <c r="I25" t="s">
        <v>88</v>
      </c>
      <c r="J25">
        <v>27</v>
      </c>
      <c r="K25">
        <f>VLOOKUP(H25,'Population Estimates'!$B$2:$C$52,2,FALSE)</f>
        <v>1068778</v>
      </c>
      <c r="L25">
        <f>VLOOKUP(H25,'NewDeaths, 4-21 to 4-27'!$F$5:$N$55,9)</f>
        <v>0.2857142857142857</v>
      </c>
      <c r="M25">
        <f t="shared" si="1"/>
        <v>2.6732800049616077E-7</v>
      </c>
      <c r="O25" t="s">
        <v>43</v>
      </c>
      <c r="P25" t="s">
        <v>108</v>
      </c>
      <c r="Q25">
        <v>37</v>
      </c>
      <c r="R25" s="10">
        <f>VLOOKUP(O25,'Population Estimates'!$B$2:$C$52,2,FALSE)</f>
        <v>5148714</v>
      </c>
      <c r="S25">
        <f>VLOOKUP(O25,'NewDeaths, 4-21 to 4-27'!$F$5:$N$55,9)</f>
        <v>7.5714285714285712</v>
      </c>
      <c r="T25">
        <f t="shared" si="2"/>
        <v>1.4705475136953753E-6</v>
      </c>
      <c r="V25">
        <f t="shared" si="3"/>
        <v>-1.2032195131992147E-6</v>
      </c>
    </row>
    <row r="26" spans="1:22" ht="62.7" customHeight="1" x14ac:dyDescent="0.6">
      <c r="A26">
        <v>24</v>
      </c>
      <c r="B26" t="s">
        <v>94</v>
      </c>
      <c r="C26" t="s">
        <v>21</v>
      </c>
      <c r="D26" s="1">
        <v>43920</v>
      </c>
      <c r="E26" s="1">
        <v>43920</v>
      </c>
      <c r="F26">
        <f t="shared" si="0"/>
        <v>29</v>
      </c>
      <c r="L26" s="5" t="s">
        <v>115</v>
      </c>
      <c r="M26">
        <f>AVERAGE(M7:M25)</f>
        <v>6.1890984973758172E-6</v>
      </c>
      <c r="S26" s="5" t="s">
        <v>115</v>
      </c>
      <c r="T26">
        <f>AVERAGE(T7:T25)</f>
        <v>2.807541383367155E-6</v>
      </c>
    </row>
    <row r="27" spans="1:22" x14ac:dyDescent="0.6">
      <c r="A27">
        <v>51</v>
      </c>
      <c r="B27" t="s">
        <v>95</v>
      </c>
      <c r="C27" t="s">
        <v>50</v>
      </c>
      <c r="D27" s="1">
        <v>43920</v>
      </c>
      <c r="E27" s="1">
        <v>43920</v>
      </c>
      <c r="F27">
        <f t="shared" si="0"/>
        <v>29</v>
      </c>
      <c r="L27" s="6" t="s">
        <v>116</v>
      </c>
      <c r="M27">
        <f>M26</f>
        <v>6.1890984973758172E-6</v>
      </c>
      <c r="S27" s="6" t="s">
        <v>117</v>
      </c>
      <c r="T27">
        <f>T26</f>
        <v>2.807541383367155E-6</v>
      </c>
    </row>
    <row r="28" spans="1:22" x14ac:dyDescent="0.6">
      <c r="A28">
        <v>4</v>
      </c>
      <c r="B28" t="s">
        <v>97</v>
      </c>
      <c r="C28" t="s">
        <v>2</v>
      </c>
      <c r="D28" s="1">
        <v>43920</v>
      </c>
      <c r="E28" s="1">
        <v>43921</v>
      </c>
      <c r="F28">
        <f t="shared" si="0"/>
        <v>30</v>
      </c>
    </row>
    <row r="29" spans="1:22" x14ac:dyDescent="0.6">
      <c r="A29">
        <v>32</v>
      </c>
      <c r="B29" t="s">
        <v>98</v>
      </c>
      <c r="C29" t="s">
        <v>29</v>
      </c>
      <c r="D29" s="1">
        <v>43921</v>
      </c>
      <c r="E29" s="1">
        <v>43921</v>
      </c>
      <c r="F29">
        <f t="shared" si="0"/>
        <v>30</v>
      </c>
    </row>
    <row r="30" spans="1:22" x14ac:dyDescent="0.6">
      <c r="A30">
        <v>23</v>
      </c>
      <c r="B30" t="s">
        <v>99</v>
      </c>
      <c r="C30" t="s">
        <v>20</v>
      </c>
      <c r="D30" s="1">
        <v>43921</v>
      </c>
      <c r="E30" s="1">
        <v>43922</v>
      </c>
      <c r="F30">
        <f t="shared" si="0"/>
        <v>31</v>
      </c>
    </row>
    <row r="31" spans="1:22" x14ac:dyDescent="0.6">
      <c r="A31">
        <v>42</v>
      </c>
      <c r="B31" t="s">
        <v>100</v>
      </c>
      <c r="C31" t="s">
        <v>40</v>
      </c>
      <c r="D31" s="1">
        <v>43922</v>
      </c>
      <c r="E31" s="1">
        <v>43922</v>
      </c>
      <c r="F31">
        <f t="shared" si="0"/>
        <v>31</v>
      </c>
    </row>
    <row r="32" spans="1:22" x14ac:dyDescent="0.6">
      <c r="A32">
        <v>48</v>
      </c>
      <c r="B32" t="s">
        <v>101</v>
      </c>
      <c r="C32" t="s">
        <v>46</v>
      </c>
      <c r="D32" s="1">
        <v>43921</v>
      </c>
      <c r="E32" s="1">
        <v>43923</v>
      </c>
      <c r="F32">
        <f t="shared" si="0"/>
        <v>32</v>
      </c>
    </row>
    <row r="33" spans="1:6" x14ac:dyDescent="0.6">
      <c r="A33">
        <v>47</v>
      </c>
      <c r="B33" t="s">
        <v>102</v>
      </c>
      <c r="C33" t="s">
        <v>45</v>
      </c>
      <c r="D33" s="1">
        <v>43923</v>
      </c>
      <c r="E33" s="1">
        <v>43923</v>
      </c>
      <c r="F33">
        <f t="shared" si="0"/>
        <v>32</v>
      </c>
    </row>
    <row r="34" spans="1:6" x14ac:dyDescent="0.6">
      <c r="A34">
        <v>12</v>
      </c>
      <c r="B34" t="s">
        <v>103</v>
      </c>
      <c r="C34" t="s">
        <v>9</v>
      </c>
      <c r="D34" s="1">
        <v>43922</v>
      </c>
      <c r="E34" s="1">
        <v>43924</v>
      </c>
      <c r="F34">
        <f t="shared" si="0"/>
        <v>33</v>
      </c>
    </row>
    <row r="35" spans="1:6" x14ac:dyDescent="0.6">
      <c r="A35">
        <v>28</v>
      </c>
      <c r="B35" t="s">
        <v>104</v>
      </c>
      <c r="C35" t="s">
        <v>25</v>
      </c>
      <c r="D35" s="1">
        <v>43922</v>
      </c>
      <c r="E35" s="1">
        <v>43924</v>
      </c>
      <c r="F35">
        <f t="shared" si="0"/>
        <v>33</v>
      </c>
    </row>
    <row r="36" spans="1:6" x14ac:dyDescent="0.6">
      <c r="A36">
        <v>13</v>
      </c>
      <c r="B36" t="s">
        <v>105</v>
      </c>
      <c r="C36" t="s">
        <v>10</v>
      </c>
      <c r="D36" s="1">
        <v>43923</v>
      </c>
      <c r="E36" s="1">
        <v>43924</v>
      </c>
      <c r="F36">
        <f t="shared" si="0"/>
        <v>33</v>
      </c>
    </row>
    <row r="37" spans="1:6" x14ac:dyDescent="0.6">
      <c r="A37">
        <v>1</v>
      </c>
      <c r="B37" t="s">
        <v>106</v>
      </c>
      <c r="C37" t="s">
        <v>0</v>
      </c>
      <c r="D37" s="1">
        <v>43924</v>
      </c>
      <c r="E37" s="1">
        <v>43925</v>
      </c>
      <c r="F37">
        <f t="shared" si="0"/>
        <v>34</v>
      </c>
    </row>
    <row r="38" spans="1:6" x14ac:dyDescent="0.6">
      <c r="A38">
        <v>29</v>
      </c>
      <c r="B38" t="s">
        <v>107</v>
      </c>
      <c r="C38" t="s">
        <v>26</v>
      </c>
      <c r="D38" s="1">
        <v>43924</v>
      </c>
      <c r="E38" s="1">
        <v>43927</v>
      </c>
      <c r="F38">
        <f t="shared" si="0"/>
        <v>36</v>
      </c>
    </row>
    <row r="39" spans="1:6" x14ac:dyDescent="0.6">
      <c r="A39">
        <v>45</v>
      </c>
      <c r="B39" t="s">
        <v>108</v>
      </c>
      <c r="C39" t="s">
        <v>43</v>
      </c>
      <c r="D39" s="1">
        <v>43927</v>
      </c>
      <c r="E39" s="1">
        <v>43928</v>
      </c>
      <c r="F39">
        <f t="shared" si="0"/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181E-6150-482D-9272-B4295645B425}">
  <dimension ref="A1:N386"/>
  <sheetViews>
    <sheetView workbookViewId="0">
      <selection activeCell="F5" sqref="F5"/>
    </sheetView>
  </sheetViews>
  <sheetFormatPr defaultRowHeight="15.6" x14ac:dyDescent="0.6"/>
  <cols>
    <col min="1" max="1" width="11.3984375" customWidth="1"/>
    <col min="4" max="4" width="11.5" customWidth="1"/>
    <col min="5" max="5" width="11.09765625" customWidth="1"/>
    <col min="6" max="6" width="12.1484375" customWidth="1"/>
    <col min="7" max="7" width="10.3984375" customWidth="1"/>
    <col min="8" max="8" width="9.1484375" bestFit="1" customWidth="1"/>
    <col min="9" max="9" width="11.25" customWidth="1"/>
    <col min="10" max="10" width="10.94921875" customWidth="1"/>
    <col min="11" max="11" width="10.546875" customWidth="1"/>
    <col min="12" max="12" width="9.6484375" customWidth="1"/>
    <col min="13" max="13" width="12.046875" customWidth="1"/>
    <col min="14" max="14" width="12.09765625" customWidth="1"/>
  </cols>
  <sheetData>
    <row r="1" spans="1:14" x14ac:dyDescent="0.6">
      <c r="A1" t="s">
        <v>55</v>
      </c>
      <c r="B1" t="s">
        <v>59</v>
      </c>
      <c r="C1" t="s">
        <v>60</v>
      </c>
      <c r="D1" t="s">
        <v>56</v>
      </c>
    </row>
    <row r="2" spans="1:14" x14ac:dyDescent="0.6">
      <c r="A2" s="1">
        <v>43942</v>
      </c>
      <c r="B2" t="s">
        <v>0</v>
      </c>
      <c r="C2">
        <v>1</v>
      </c>
      <c r="D2">
        <v>22</v>
      </c>
      <c r="F2" t="s">
        <v>110</v>
      </c>
    </row>
    <row r="3" spans="1:14" x14ac:dyDescent="0.6">
      <c r="A3" s="1">
        <v>43942</v>
      </c>
      <c r="B3" t="s">
        <v>1</v>
      </c>
      <c r="C3">
        <v>2</v>
      </c>
      <c r="D3">
        <v>0</v>
      </c>
      <c r="G3" t="s">
        <v>111</v>
      </c>
    </row>
    <row r="4" spans="1:14" x14ac:dyDescent="0.6">
      <c r="A4" s="1">
        <v>43942</v>
      </c>
      <c r="B4" t="s">
        <v>2</v>
      </c>
      <c r="C4">
        <v>4</v>
      </c>
      <c r="D4">
        <v>22</v>
      </c>
      <c r="F4" t="s">
        <v>59</v>
      </c>
      <c r="G4" s="1">
        <v>43942</v>
      </c>
      <c r="H4" s="1">
        <f>1+G4</f>
        <v>43943</v>
      </c>
      <c r="I4" s="1">
        <f t="shared" ref="I4:M4" si="0">1+H4</f>
        <v>43944</v>
      </c>
      <c r="J4" s="1">
        <f t="shared" si="0"/>
        <v>43945</v>
      </c>
      <c r="K4" s="1">
        <f t="shared" si="0"/>
        <v>43946</v>
      </c>
      <c r="L4" s="1">
        <f t="shared" si="0"/>
        <v>43947</v>
      </c>
      <c r="M4" s="1">
        <f t="shared" si="0"/>
        <v>43948</v>
      </c>
      <c r="N4" t="s">
        <v>109</v>
      </c>
    </row>
    <row r="5" spans="1:14" x14ac:dyDescent="0.6">
      <c r="A5" s="1">
        <v>43942</v>
      </c>
      <c r="B5" t="s">
        <v>3</v>
      </c>
      <c r="C5">
        <v>5</v>
      </c>
      <c r="D5">
        <v>1</v>
      </c>
      <c r="F5" t="s">
        <v>0</v>
      </c>
      <c r="G5" cm="1">
        <f t="array" ref="G5">VLOOKUP(G$4,_xlfn._xlws.FILTER($A$2:$D$386,$B$2:$B$386=$F5),4)</f>
        <v>22</v>
      </c>
      <c r="H5" cm="1">
        <f t="array" ref="H5">VLOOKUP(H$4,_xlfn._xlws.FILTER($A$2:$D$386,$B$2:$B$386=$F5),4)</f>
        <v>15</v>
      </c>
      <c r="I5" cm="1">
        <f t="array" ref="I5">VLOOKUP(I$4,_xlfn._xlws.FILTER($A$2:$D$386,$B$2:$B$386=$F5),4)</f>
        <v>-4</v>
      </c>
      <c r="J5" cm="1">
        <f t="array" ref="J5">VLOOKUP(J$4,_xlfn._xlws.FILTER($A$2:$D$386,$B$2:$B$386=$F5),4)</f>
        <v>12</v>
      </c>
      <c r="K5" cm="1">
        <f t="array" ref="K5">VLOOKUP(K$4,_xlfn._xlws.FILTER($A$2:$D$386,$B$2:$B$386=$F5),4)</f>
        <v>4</v>
      </c>
      <c r="L5" cm="1">
        <f t="array" ref="L5">VLOOKUP(L$4,_xlfn._xlws.FILTER($A$2:$D$386,$B$2:$B$386=$F5),4)</f>
        <v>6</v>
      </c>
      <c r="M5" cm="1">
        <f t="array" ref="M5">VLOOKUP(M$4,_xlfn._xlws.FILTER($A$2:$D$386,$B$2:$B$386=$F5),4)</f>
        <v>9</v>
      </c>
      <c r="N5">
        <f>AVERAGE(G5:M5)</f>
        <v>9.1428571428571423</v>
      </c>
    </row>
    <row r="6" spans="1:14" x14ac:dyDescent="0.6">
      <c r="A6" s="1">
        <v>43942</v>
      </c>
      <c r="B6" t="s">
        <v>4</v>
      </c>
      <c r="C6">
        <v>6</v>
      </c>
      <c r="D6">
        <v>93</v>
      </c>
      <c r="F6" t="s">
        <v>1</v>
      </c>
      <c r="G6" cm="1">
        <f t="array" ref="G6">VLOOKUP(G$4,_xlfn._xlws.FILTER($A$2:$D$386,$B$2:$B$386=$F6),4)</f>
        <v>0</v>
      </c>
      <c r="H6" cm="1">
        <f t="array" ref="H6">VLOOKUP(H$4,_xlfn._xlws.FILTER($A$2:$D$386,$B$2:$B$386=$F6),4)</f>
        <v>0</v>
      </c>
      <c r="I6" cm="1">
        <f t="array" ref="I6">VLOOKUP(I$4,_xlfn._xlws.FILTER($A$2:$D$386,$B$2:$B$386=$F6),4)</f>
        <v>0</v>
      </c>
      <c r="J6" cm="1">
        <f t="array" ref="J6">VLOOKUP(J$4,_xlfn._xlws.FILTER($A$2:$D$386,$B$2:$B$386=$F6),4)</f>
        <v>0</v>
      </c>
      <c r="K6" cm="1">
        <f t="array" ref="K6">VLOOKUP(K$4,_xlfn._xlws.FILTER($A$2:$D$386,$B$2:$B$386=$F6),4)</f>
        <v>0</v>
      </c>
      <c r="L6" cm="1">
        <f t="array" ref="L6">VLOOKUP(L$4,_xlfn._xlws.FILTER($A$2:$D$386,$B$2:$B$386=$F6),4)</f>
        <v>0</v>
      </c>
      <c r="M6" cm="1">
        <f t="array" ref="M6">VLOOKUP(M$4,_xlfn._xlws.FILTER($A$2:$D$386,$B$2:$B$386=$F6),4)</f>
        <v>0</v>
      </c>
      <c r="N6">
        <f t="shared" ref="N6:N55" si="1">AVERAGE(G6:M6)</f>
        <v>0</v>
      </c>
    </row>
    <row r="7" spans="1:14" x14ac:dyDescent="0.6">
      <c r="A7" s="1">
        <v>43942</v>
      </c>
      <c r="B7" t="s">
        <v>5</v>
      </c>
      <c r="C7">
        <v>8</v>
      </c>
      <c r="D7">
        <v>36</v>
      </c>
      <c r="F7" t="s">
        <v>2</v>
      </c>
      <c r="G7" cm="1">
        <f t="array" ref="G7">VLOOKUP(G$4,_xlfn._xlws.FILTER($A$2:$D$386,$B$2:$B$386=$F7),4)</f>
        <v>22</v>
      </c>
      <c r="H7" cm="1">
        <f t="array" ref="H7">VLOOKUP(H$4,_xlfn._xlws.FILTER($A$2:$D$386,$B$2:$B$386=$F7),4)</f>
        <v>23</v>
      </c>
      <c r="I7" cm="1">
        <f t="array" ref="I7">VLOOKUP(I$4,_xlfn._xlws.FILTER($A$2:$D$386,$B$2:$B$386=$F7),4)</f>
        <v>21</v>
      </c>
      <c r="J7" cm="1">
        <f t="array" ref="J7">VLOOKUP(J$4,_xlfn._xlws.FILTER($A$2:$D$386,$B$2:$B$386=$F7),4)</f>
        <v>11</v>
      </c>
      <c r="K7" cm="1">
        <f t="array" ref="K7">VLOOKUP(K$4,_xlfn._xlws.FILTER($A$2:$D$386,$B$2:$B$386=$F7),4)</f>
        <v>7</v>
      </c>
      <c r="L7" cm="1">
        <f t="array" ref="L7">VLOOKUP(L$4,_xlfn._xlws.FILTER($A$2:$D$386,$B$2:$B$386=$F7),4)</f>
        <v>2</v>
      </c>
      <c r="M7" cm="1">
        <f t="array" ref="M7">VLOOKUP(M$4,_xlfn._xlws.FILTER($A$2:$D$386,$B$2:$B$386=$F7),4)</f>
        <v>0</v>
      </c>
      <c r="N7">
        <f t="shared" si="1"/>
        <v>12.285714285714286</v>
      </c>
    </row>
    <row r="8" spans="1:14" x14ac:dyDescent="0.6">
      <c r="A8" s="1">
        <v>43942</v>
      </c>
      <c r="B8" t="s">
        <v>6</v>
      </c>
      <c r="C8">
        <v>9</v>
      </c>
      <c r="D8">
        <v>92</v>
      </c>
      <c r="F8" t="s">
        <v>3</v>
      </c>
      <c r="G8" cm="1">
        <f t="array" ref="G8">VLOOKUP(G$4,_xlfn._xlws.FILTER($A$2:$D$386,$B$2:$B$386=$F8),4)</f>
        <v>1</v>
      </c>
      <c r="H8" cm="1">
        <f t="array" ref="H8">VLOOKUP(H$4,_xlfn._xlws.FILTER($A$2:$D$386,$B$2:$B$386=$F8),4)</f>
        <v>1</v>
      </c>
      <c r="I8" cm="1">
        <f t="array" ref="I8">VLOOKUP(I$4,_xlfn._xlws.FILTER($A$2:$D$386,$B$2:$B$386=$F8),4)</f>
        <v>1</v>
      </c>
      <c r="J8" cm="1">
        <f t="array" ref="J8">VLOOKUP(J$4,_xlfn._xlws.FILTER($A$2:$D$386,$B$2:$B$386=$F8),4)</f>
        <v>2</v>
      </c>
      <c r="K8" cm="1">
        <f t="array" ref="K8">VLOOKUP(K$4,_xlfn._xlws.FILTER($A$2:$D$386,$B$2:$B$386=$F8),4)</f>
        <v>1</v>
      </c>
      <c r="L8" cm="1">
        <f t="array" ref="L8">VLOOKUP(L$4,_xlfn._xlws.FILTER($A$2:$D$386,$B$2:$B$386=$F8),4)</f>
        <v>2</v>
      </c>
      <c r="M8" cm="1">
        <f t="array" ref="M8">VLOOKUP(M$4,_xlfn._xlws.FILTER($A$2:$D$386,$B$2:$B$386=$F8),4)</f>
        <v>1</v>
      </c>
      <c r="N8">
        <f t="shared" si="1"/>
        <v>1.2857142857142858</v>
      </c>
    </row>
    <row r="9" spans="1:14" x14ac:dyDescent="0.6">
      <c r="A9" s="1">
        <v>43942</v>
      </c>
      <c r="B9" t="s">
        <v>7</v>
      </c>
      <c r="C9">
        <v>10</v>
      </c>
      <c r="D9">
        <v>10</v>
      </c>
      <c r="F9" t="s">
        <v>4</v>
      </c>
      <c r="G9" cm="1">
        <f t="array" ref="G9">VLOOKUP(G$4,_xlfn._xlws.FILTER($A$2:$D$386,$B$2:$B$386=$F9),4)</f>
        <v>93</v>
      </c>
      <c r="H9" cm="1">
        <f t="array" ref="H9">VLOOKUP(H$4,_xlfn._xlws.FILTER($A$2:$D$386,$B$2:$B$386=$F9),4)</f>
        <v>109</v>
      </c>
      <c r="I9" cm="1">
        <f t="array" ref="I9">VLOOKUP(I$4,_xlfn._xlws.FILTER($A$2:$D$386,$B$2:$B$386=$F9),4)</f>
        <v>128</v>
      </c>
      <c r="J9" cm="1">
        <f t="array" ref="J9">VLOOKUP(J$4,_xlfn._xlws.FILTER($A$2:$D$386,$B$2:$B$386=$F9),4)</f>
        <v>66</v>
      </c>
      <c r="K9" cm="1">
        <f t="array" ref="K9">VLOOKUP(K$4,_xlfn._xlws.FILTER($A$2:$D$386,$B$2:$B$386=$F9),4)</f>
        <v>73</v>
      </c>
      <c r="L9" cm="1">
        <f t="array" ref="L9">VLOOKUP(L$4,_xlfn._xlws.FILTER($A$2:$D$386,$B$2:$B$386=$F9),4)</f>
        <v>24</v>
      </c>
      <c r="M9" cm="1">
        <f t="array" ref="M9">VLOOKUP(M$4,_xlfn._xlws.FILTER($A$2:$D$386,$B$2:$B$386=$F9),4)</f>
        <v>84</v>
      </c>
      <c r="N9">
        <f t="shared" si="1"/>
        <v>82.428571428571431</v>
      </c>
    </row>
    <row r="10" spans="1:14" x14ac:dyDescent="0.6">
      <c r="A10" s="1">
        <v>43942</v>
      </c>
      <c r="B10" t="s">
        <v>8</v>
      </c>
      <c r="C10">
        <v>11</v>
      </c>
      <c r="D10">
        <v>7</v>
      </c>
      <c r="F10" t="s">
        <v>5</v>
      </c>
      <c r="G10" cm="1">
        <f t="array" ref="G10">VLOOKUP(G$4,_xlfn._xlws.FILTER($A$2:$D$386,$B$2:$B$386=$F10),4)</f>
        <v>36</v>
      </c>
      <c r="H10" cm="1">
        <f t="array" ref="H10">VLOOKUP(H$4,_xlfn._xlws.FILTER($A$2:$D$386,$B$2:$B$386=$F10),4)</f>
        <v>42</v>
      </c>
      <c r="I10" cm="1">
        <f t="array" ref="I10">VLOOKUP(I$4,_xlfn._xlws.FILTER($A$2:$D$386,$B$2:$B$386=$F10),4)</f>
        <v>31</v>
      </c>
      <c r="J10" cm="1">
        <f t="array" ref="J10">VLOOKUP(J$4,_xlfn._xlws.FILTER($A$2:$D$386,$B$2:$B$386=$F10),4)</f>
        <v>115</v>
      </c>
      <c r="K10" cm="1">
        <f t="array" ref="K10">VLOOKUP(K$4,_xlfn._xlws.FILTER($A$2:$D$386,$B$2:$B$386=$F10),4)</f>
        <v>-2</v>
      </c>
      <c r="L10" cm="1">
        <f t="array" ref="L10">VLOOKUP(L$4,_xlfn._xlws.FILTER($A$2:$D$386,$B$2:$B$386=$F10),4)</f>
        <v>8</v>
      </c>
      <c r="M10" cm="1">
        <f t="array" ref="M10">VLOOKUP(M$4,_xlfn._xlws.FILTER($A$2:$D$386,$B$2:$B$386=$F10),4)</f>
        <v>27</v>
      </c>
      <c r="N10">
        <f t="shared" si="1"/>
        <v>36.714285714285715</v>
      </c>
    </row>
    <row r="11" spans="1:14" x14ac:dyDescent="0.6">
      <c r="A11" s="1">
        <v>43942</v>
      </c>
      <c r="B11" t="s">
        <v>9</v>
      </c>
      <c r="C11">
        <v>12</v>
      </c>
      <c r="D11">
        <v>44</v>
      </c>
      <c r="F11" t="s">
        <v>6</v>
      </c>
      <c r="G11" cm="1">
        <f t="array" ref="G11">VLOOKUP(G$4,_xlfn._xlws.FILTER($A$2:$D$386,$B$2:$B$386=$F11),4)</f>
        <v>92</v>
      </c>
      <c r="H11" cm="1">
        <f t="array" ref="H11">VLOOKUP(H$4,_xlfn._xlws.FILTER($A$2:$D$386,$B$2:$B$386=$F11),4)</f>
        <v>121</v>
      </c>
      <c r="I11" cm="1">
        <f t="array" ref="I11">VLOOKUP(I$4,_xlfn._xlws.FILTER($A$2:$D$386,$B$2:$B$386=$F11),4)</f>
        <v>95</v>
      </c>
      <c r="J11" cm="1">
        <f t="array" ref="J11">VLOOKUP(J$4,_xlfn._xlws.FILTER($A$2:$D$386,$B$2:$B$386=$F11),4)</f>
        <v>125</v>
      </c>
      <c r="K11" cm="1">
        <f t="array" ref="K11">VLOOKUP(K$4,_xlfn._xlws.FILTER($A$2:$D$386,$B$2:$B$386=$F11),4)</f>
        <v>98</v>
      </c>
      <c r="L11" cm="1">
        <f t="array" ref="L11">VLOOKUP(L$4,_xlfn._xlws.FILTER($A$2:$D$386,$B$2:$B$386=$F11),4)</f>
        <v>63</v>
      </c>
      <c r="M11" cm="1">
        <f t="array" ref="M11">VLOOKUP(M$4,_xlfn._xlws.FILTER($A$2:$D$386,$B$2:$B$386=$F11),4)</f>
        <v>87</v>
      </c>
      <c r="N11">
        <f t="shared" si="1"/>
        <v>97.285714285714292</v>
      </c>
    </row>
    <row r="12" spans="1:14" x14ac:dyDescent="0.6">
      <c r="A12" s="1">
        <v>43942</v>
      </c>
      <c r="B12" t="s">
        <v>10</v>
      </c>
      <c r="C12">
        <v>13</v>
      </c>
      <c r="D12">
        <v>43</v>
      </c>
      <c r="F12" t="s">
        <v>7</v>
      </c>
      <c r="G12" cm="1">
        <f t="array" ref="G12">VLOOKUP(G$4,_xlfn._xlws.FILTER($A$2:$D$386,$B$2:$B$386=$F12),4)</f>
        <v>10</v>
      </c>
      <c r="H12" cm="1">
        <f t="array" ref="H12">VLOOKUP(H$4,_xlfn._xlws.FILTER($A$2:$D$386,$B$2:$B$386=$F12),4)</f>
        <v>7</v>
      </c>
      <c r="I12" cm="1">
        <f t="array" ref="I12">VLOOKUP(I$4,_xlfn._xlws.FILTER($A$2:$D$386,$B$2:$B$386=$F12),4)</f>
        <v>3</v>
      </c>
      <c r="J12" cm="1">
        <f t="array" ref="J12">VLOOKUP(J$4,_xlfn._xlws.FILTER($A$2:$D$386,$B$2:$B$386=$F12),4)</f>
        <v>8</v>
      </c>
      <c r="K12" cm="1">
        <f t="array" ref="K12">VLOOKUP(K$4,_xlfn._xlws.FILTER($A$2:$D$386,$B$2:$B$386=$F12),4)</f>
        <v>12</v>
      </c>
      <c r="L12" cm="1">
        <f t="array" ref="L12">VLOOKUP(L$4,_xlfn._xlws.FILTER($A$2:$D$386,$B$2:$B$386=$F12),4)</f>
        <v>8</v>
      </c>
      <c r="M12" cm="1">
        <f t="array" ref="M12">VLOOKUP(M$4,_xlfn._xlws.FILTER($A$2:$D$386,$B$2:$B$386=$F12),4)</f>
        <v>5</v>
      </c>
      <c r="N12">
        <f t="shared" si="1"/>
        <v>7.5714285714285712</v>
      </c>
    </row>
    <row r="13" spans="1:14" x14ac:dyDescent="0.6">
      <c r="A13" s="1">
        <v>43942</v>
      </c>
      <c r="B13" t="s">
        <v>11</v>
      </c>
      <c r="C13">
        <v>66</v>
      </c>
      <c r="D13">
        <v>0</v>
      </c>
      <c r="F13" t="s">
        <v>9</v>
      </c>
      <c r="G13" cm="1">
        <f t="array" ref="G13">VLOOKUP(G$4,_xlfn._xlws.FILTER($A$2:$D$386,$B$2:$B$386=$F13),4)</f>
        <v>44</v>
      </c>
      <c r="H13" cm="1">
        <f t="array" ref="H13">VLOOKUP(H$4,_xlfn._xlws.FILTER($A$2:$D$386,$B$2:$B$386=$F13),4)</f>
        <v>60</v>
      </c>
      <c r="I13" cm="1">
        <f t="array" ref="I13">VLOOKUP(I$4,_xlfn._xlws.FILTER($A$2:$D$386,$B$2:$B$386=$F13),4)</f>
        <v>60</v>
      </c>
      <c r="J13" cm="1">
        <f t="array" ref="J13">VLOOKUP(J$4,_xlfn._xlws.FILTER($A$2:$D$386,$B$2:$B$386=$F13),4)</f>
        <v>59</v>
      </c>
      <c r="K13" cm="1">
        <f t="array" ref="K13">VLOOKUP(K$4,_xlfn._xlws.FILTER($A$2:$D$386,$B$2:$B$386=$F13),4)</f>
        <v>9</v>
      </c>
      <c r="L13" cm="1">
        <f t="array" ref="L13">VLOOKUP(L$4,_xlfn._xlws.FILTER($A$2:$D$386,$B$2:$B$386=$F13),4)</f>
        <v>19</v>
      </c>
      <c r="M13" cm="1">
        <f t="array" ref="M13">VLOOKUP(M$4,_xlfn._xlws.FILTER($A$2:$D$386,$B$2:$B$386=$F13),4)</f>
        <v>14</v>
      </c>
      <c r="N13">
        <f t="shared" si="1"/>
        <v>37.857142857142854</v>
      </c>
    </row>
    <row r="14" spans="1:14" x14ac:dyDescent="0.6">
      <c r="A14" s="1">
        <v>43942</v>
      </c>
      <c r="B14" t="s">
        <v>12</v>
      </c>
      <c r="C14">
        <v>15</v>
      </c>
      <c r="D14">
        <v>2</v>
      </c>
      <c r="F14" t="s">
        <v>10</v>
      </c>
      <c r="G14" cm="1">
        <f t="array" ref="G14">VLOOKUP(G$4,_xlfn._xlws.FILTER($A$2:$D$386,$B$2:$B$386=$F14),4)</f>
        <v>43</v>
      </c>
      <c r="H14" cm="1">
        <f t="array" ref="H14">VLOOKUP(H$4,_xlfn._xlws.FILTER($A$2:$D$386,$B$2:$B$386=$F14),4)</f>
        <v>27</v>
      </c>
      <c r="I14" cm="1">
        <f t="array" ref="I14">VLOOKUP(I$4,_xlfn._xlws.FILTER($A$2:$D$386,$B$2:$B$386=$F14),4)</f>
        <v>34</v>
      </c>
      <c r="J14" cm="1">
        <f t="array" ref="J14">VLOOKUP(J$4,_xlfn._xlws.FILTER($A$2:$D$386,$B$2:$B$386=$F14),4)</f>
        <v>18</v>
      </c>
      <c r="K14" cm="1">
        <f t="array" ref="K14">VLOOKUP(K$4,_xlfn._xlws.FILTER($A$2:$D$386,$B$2:$B$386=$F14),4)</f>
        <v>8</v>
      </c>
      <c r="L14" cm="1">
        <f t="array" ref="L14">VLOOKUP(L$4,_xlfn._xlws.FILTER($A$2:$D$386,$B$2:$B$386=$F14),4)</f>
        <v>10</v>
      </c>
      <c r="M14" cm="1">
        <f t="array" ref="M14">VLOOKUP(M$4,_xlfn._xlws.FILTER($A$2:$D$386,$B$2:$B$386=$F14),4)</f>
        <v>74</v>
      </c>
      <c r="N14">
        <f t="shared" si="1"/>
        <v>30.571428571428573</v>
      </c>
    </row>
    <row r="15" spans="1:14" x14ac:dyDescent="0.6">
      <c r="A15" s="1">
        <v>43942</v>
      </c>
      <c r="B15" t="s">
        <v>13</v>
      </c>
      <c r="C15">
        <v>16</v>
      </c>
      <c r="D15">
        <v>3</v>
      </c>
      <c r="F15" t="s">
        <v>12</v>
      </c>
      <c r="G15" cm="1">
        <f t="array" ref="G15">VLOOKUP(G$4,_xlfn._xlws.FILTER($A$2:$D$386,$B$2:$B$386=$F15),4)</f>
        <v>2</v>
      </c>
      <c r="H15" cm="1">
        <f t="array" ref="H15">VLOOKUP(H$4,_xlfn._xlws.FILTER($A$2:$D$386,$B$2:$B$386=$F15),4)</f>
        <v>0</v>
      </c>
      <c r="I15" cm="1">
        <f t="array" ref="I15">VLOOKUP(I$4,_xlfn._xlws.FILTER($A$2:$D$386,$B$2:$B$386=$F15),4)</f>
        <v>0</v>
      </c>
      <c r="J15" cm="1">
        <f t="array" ref="J15">VLOOKUP(J$4,_xlfn._xlws.FILTER($A$2:$D$386,$B$2:$B$386=$F15),4)</f>
        <v>1</v>
      </c>
      <c r="K15" cm="1">
        <f t="array" ref="K15">VLOOKUP(K$4,_xlfn._xlws.FILTER($A$2:$D$386,$B$2:$B$386=$F15),4)</f>
        <v>1</v>
      </c>
      <c r="L15" cm="1">
        <f t="array" ref="L15">VLOOKUP(L$4,_xlfn._xlws.FILTER($A$2:$D$386,$B$2:$B$386=$F15),4)</f>
        <v>0</v>
      </c>
      <c r="M15" cm="1">
        <f t="array" ref="M15">VLOOKUP(M$4,_xlfn._xlws.FILTER($A$2:$D$386,$B$2:$B$386=$F15),4)</f>
        <v>2</v>
      </c>
      <c r="N15">
        <f t="shared" si="1"/>
        <v>0.8571428571428571</v>
      </c>
    </row>
    <row r="16" spans="1:14" x14ac:dyDescent="0.6">
      <c r="A16" s="1">
        <v>43942</v>
      </c>
      <c r="B16" t="s">
        <v>14</v>
      </c>
      <c r="C16">
        <v>17</v>
      </c>
      <c r="D16">
        <v>120</v>
      </c>
      <c r="F16" t="s">
        <v>13</v>
      </c>
      <c r="G16" cm="1">
        <f t="array" ref="G16">VLOOKUP(G$4,_xlfn._xlws.FILTER($A$2:$D$386,$B$2:$B$386=$F16),4)</f>
        <v>3</v>
      </c>
      <c r="H16" cm="1">
        <f t="array" ref="H16">VLOOKUP(H$4,_xlfn._xlws.FILTER($A$2:$D$386,$B$2:$B$386=$F16),4)</f>
        <v>3</v>
      </c>
      <c r="I16" cm="1">
        <f t="array" ref="I16">VLOOKUP(I$4,_xlfn._xlws.FILTER($A$2:$D$386,$B$2:$B$386=$F16),4)</f>
        <v>0</v>
      </c>
      <c r="J16" cm="1">
        <f t="array" ref="J16">VLOOKUP(J$4,_xlfn._xlws.FILTER($A$2:$D$386,$B$2:$B$386=$F16),4)</f>
        <v>0</v>
      </c>
      <c r="K16" cm="1">
        <f t="array" ref="K16">VLOOKUP(K$4,_xlfn._xlws.FILTER($A$2:$D$386,$B$2:$B$386=$F16),4)</f>
        <v>2</v>
      </c>
      <c r="L16" cm="1">
        <f t="array" ref="L16">VLOOKUP(L$4,_xlfn._xlws.FILTER($A$2:$D$386,$B$2:$B$386=$F16),4)</f>
        <v>0</v>
      </c>
      <c r="M16" cm="1">
        <f t="array" ref="M16">VLOOKUP(M$4,_xlfn._xlws.FILTER($A$2:$D$386,$B$2:$B$386=$F16),4)</f>
        <v>2</v>
      </c>
      <c r="N16">
        <f t="shared" si="1"/>
        <v>1.4285714285714286</v>
      </c>
    </row>
    <row r="17" spans="1:14" x14ac:dyDescent="0.6">
      <c r="A17" s="1">
        <v>43942</v>
      </c>
      <c r="B17" t="s">
        <v>15</v>
      </c>
      <c r="C17">
        <v>18</v>
      </c>
      <c r="D17">
        <v>61</v>
      </c>
      <c r="F17" t="s">
        <v>14</v>
      </c>
      <c r="G17" cm="1">
        <f t="array" ref="G17">VLOOKUP(G$4,_xlfn._xlws.FILTER($A$2:$D$386,$B$2:$B$386=$F17),4)</f>
        <v>120</v>
      </c>
      <c r="H17" cm="1">
        <f t="array" ref="H17">VLOOKUP(H$4,_xlfn._xlws.FILTER($A$2:$D$386,$B$2:$B$386=$F17),4)</f>
        <v>98</v>
      </c>
      <c r="I17" cm="1">
        <f t="array" ref="I17">VLOOKUP(I$4,_xlfn._xlws.FILTER($A$2:$D$386,$B$2:$B$386=$F17),4)</f>
        <v>119</v>
      </c>
      <c r="J17" cm="1">
        <f t="array" ref="J17">VLOOKUP(J$4,_xlfn._xlws.FILTER($A$2:$D$386,$B$2:$B$386=$F17),4)</f>
        <v>108</v>
      </c>
      <c r="K17" cm="1">
        <f t="array" ref="K17">VLOOKUP(K$4,_xlfn._xlws.FILTER($A$2:$D$386,$B$2:$B$386=$F17),4)</f>
        <v>80</v>
      </c>
      <c r="L17" cm="1">
        <f t="array" ref="L17">VLOOKUP(L$4,_xlfn._xlws.FILTER($A$2:$D$386,$B$2:$B$386=$F17),4)</f>
        <v>59</v>
      </c>
      <c r="M17" cm="1">
        <f t="array" ref="M17">VLOOKUP(M$4,_xlfn._xlws.FILTER($A$2:$D$386,$B$2:$B$386=$F17),4)</f>
        <v>49</v>
      </c>
      <c r="N17">
        <f t="shared" si="1"/>
        <v>90.428571428571431</v>
      </c>
    </row>
    <row r="18" spans="1:14" x14ac:dyDescent="0.6">
      <c r="A18" s="1">
        <v>43942</v>
      </c>
      <c r="B18" t="s">
        <v>16</v>
      </c>
      <c r="C18">
        <v>19</v>
      </c>
      <c r="D18">
        <v>4</v>
      </c>
      <c r="F18" t="s">
        <v>15</v>
      </c>
      <c r="G18" cm="1">
        <f t="array" ref="G18">VLOOKUP(G$4,_xlfn._xlws.FILTER($A$2:$D$386,$B$2:$B$386=$F18),4)</f>
        <v>61</v>
      </c>
      <c r="H18" cm="1">
        <f t="array" ref="H18">VLOOKUP(H$4,_xlfn._xlws.FILTER($A$2:$D$386,$B$2:$B$386=$F18),4)</f>
        <v>31</v>
      </c>
      <c r="I18" cm="1">
        <f t="array" ref="I18">VLOOKUP(I$4,_xlfn._xlws.FILTER($A$2:$D$386,$B$2:$B$386=$F18),4)</f>
        <v>45</v>
      </c>
      <c r="J18" cm="1">
        <f t="array" ref="J18">VLOOKUP(J$4,_xlfn._xlws.FILTER($A$2:$D$386,$B$2:$B$386=$F18),4)</f>
        <v>35</v>
      </c>
      <c r="K18" cm="1">
        <f t="array" ref="K18">VLOOKUP(K$4,_xlfn._xlws.FILTER($A$2:$D$386,$B$2:$B$386=$F18),4)</f>
        <v>44</v>
      </c>
      <c r="L18" cm="1">
        <f t="array" ref="L18">VLOOKUP(L$4,_xlfn._xlws.FILTER($A$2:$D$386,$B$2:$B$386=$F18),4)</f>
        <v>28</v>
      </c>
      <c r="M18" cm="1">
        <f t="array" ref="M18">VLOOKUP(M$4,_xlfn._xlws.FILTER($A$2:$D$386,$B$2:$B$386=$F18),4)</f>
        <v>31</v>
      </c>
      <c r="N18">
        <f t="shared" si="1"/>
        <v>39.285714285714285</v>
      </c>
    </row>
    <row r="19" spans="1:14" x14ac:dyDescent="0.6">
      <c r="A19" s="1">
        <v>43942</v>
      </c>
      <c r="B19" t="s">
        <v>17</v>
      </c>
      <c r="C19">
        <v>20</v>
      </c>
      <c r="D19">
        <v>6</v>
      </c>
      <c r="F19" t="s">
        <v>16</v>
      </c>
      <c r="G19" cm="1">
        <f t="array" ref="G19">VLOOKUP(G$4,_xlfn._xlws.FILTER($A$2:$D$386,$B$2:$B$386=$F19),4)</f>
        <v>4</v>
      </c>
      <c r="H19" cm="1">
        <f t="array" ref="H19">VLOOKUP(H$4,_xlfn._xlws.FILTER($A$2:$D$386,$B$2:$B$386=$F19),4)</f>
        <v>7</v>
      </c>
      <c r="I19" cm="1">
        <f t="array" ref="I19">VLOOKUP(I$4,_xlfn._xlws.FILTER($A$2:$D$386,$B$2:$B$386=$F19),4)</f>
        <v>6</v>
      </c>
      <c r="J19" cm="1">
        <f t="array" ref="J19">VLOOKUP(J$4,_xlfn._xlws.FILTER($A$2:$D$386,$B$2:$B$386=$F19),4)</f>
        <v>11</v>
      </c>
      <c r="K19" cm="1">
        <f t="array" ref="K19">VLOOKUP(K$4,_xlfn._xlws.FILTER($A$2:$D$386,$B$2:$B$386=$F19),4)</f>
        <v>5</v>
      </c>
      <c r="L19" cm="1">
        <f t="array" ref="L19">VLOOKUP(L$4,_xlfn._xlws.FILTER($A$2:$D$386,$B$2:$B$386=$F19),4)</f>
        <v>6</v>
      </c>
      <c r="M19" cm="1">
        <f t="array" ref="M19">VLOOKUP(M$4,_xlfn._xlws.FILTER($A$2:$D$386,$B$2:$B$386=$F19),4)</f>
        <v>9</v>
      </c>
      <c r="N19">
        <f t="shared" si="1"/>
        <v>6.8571428571428568</v>
      </c>
    </row>
    <row r="20" spans="1:14" x14ac:dyDescent="0.6">
      <c r="A20" s="1">
        <v>43942</v>
      </c>
      <c r="B20" t="s">
        <v>18</v>
      </c>
      <c r="C20">
        <v>21</v>
      </c>
      <c r="D20">
        <v>17</v>
      </c>
      <c r="F20" t="s">
        <v>17</v>
      </c>
      <c r="G20" cm="1">
        <f t="array" ref="G20">VLOOKUP(G$4,_xlfn._xlws.FILTER($A$2:$D$386,$B$2:$B$386=$F20),4)</f>
        <v>6</v>
      </c>
      <c r="H20" cm="1">
        <f t="array" ref="H20">VLOOKUP(H$4,_xlfn._xlws.FILTER($A$2:$D$386,$B$2:$B$386=$F20),4)</f>
        <v>4</v>
      </c>
      <c r="I20" cm="1">
        <f t="array" ref="I20">VLOOKUP(I$4,_xlfn._xlws.FILTER($A$2:$D$386,$B$2:$B$386=$F20),4)</f>
        <v>1</v>
      </c>
      <c r="J20" cm="1">
        <f t="array" ref="J20">VLOOKUP(J$4,_xlfn._xlws.FILTER($A$2:$D$386,$B$2:$B$386=$F20),4)</f>
        <v>5</v>
      </c>
      <c r="K20" cm="1">
        <f t="array" ref="K20">VLOOKUP(K$4,_xlfn._xlws.FILTER($A$2:$D$386,$B$2:$B$386=$F20),4)</f>
        <v>2</v>
      </c>
      <c r="L20" cm="1">
        <f t="array" ref="L20">VLOOKUP(L$4,_xlfn._xlws.FILTER($A$2:$D$386,$B$2:$B$386=$F20),4)</f>
        <v>1</v>
      </c>
      <c r="M20" cm="1">
        <f t="array" ref="M20">VLOOKUP(M$4,_xlfn._xlws.FILTER($A$2:$D$386,$B$2:$B$386=$F20),4)</f>
        <v>6</v>
      </c>
      <c r="N20">
        <f t="shared" si="1"/>
        <v>3.5714285714285716</v>
      </c>
    </row>
    <row r="21" spans="1:14" x14ac:dyDescent="0.6">
      <c r="A21" s="1">
        <v>43942</v>
      </c>
      <c r="B21" t="s">
        <v>19</v>
      </c>
      <c r="C21">
        <v>22</v>
      </c>
      <c r="D21">
        <v>77</v>
      </c>
      <c r="F21" t="s">
        <v>18</v>
      </c>
      <c r="G21" cm="1">
        <f t="array" ref="G21">VLOOKUP(G$4,_xlfn._xlws.FILTER($A$2:$D$386,$B$2:$B$386=$F21),4)</f>
        <v>17</v>
      </c>
      <c r="H21" cm="1">
        <f t="array" ref="H21">VLOOKUP(H$4,_xlfn._xlws.FILTER($A$2:$D$386,$B$2:$B$386=$F21),4)</f>
        <v>13</v>
      </c>
      <c r="I21" cm="1">
        <f t="array" ref="I21">VLOOKUP(I$4,_xlfn._xlws.FILTER($A$2:$D$386,$B$2:$B$386=$F21),4)</f>
        <v>9</v>
      </c>
      <c r="J21" cm="1">
        <f t="array" ref="J21">VLOOKUP(J$4,_xlfn._xlws.FILTER($A$2:$D$386,$B$2:$B$386=$F21),4)</f>
        <v>9</v>
      </c>
      <c r="K21" cm="1">
        <f t="array" ref="K21">VLOOKUP(K$4,_xlfn._xlws.FILTER($A$2:$D$386,$B$2:$B$386=$F21),4)</f>
        <v>5</v>
      </c>
      <c r="L21" cm="1">
        <f t="array" ref="L21">VLOOKUP(L$4,_xlfn._xlws.FILTER($A$2:$D$386,$B$2:$B$386=$F21),4)</f>
        <v>3</v>
      </c>
      <c r="M21" cm="1">
        <f t="array" ref="M21">VLOOKUP(M$4,_xlfn._xlws.FILTER($A$2:$D$386,$B$2:$B$386=$F21),4)</f>
        <v>5</v>
      </c>
      <c r="N21">
        <f t="shared" si="1"/>
        <v>8.7142857142857135</v>
      </c>
    </row>
    <row r="22" spans="1:14" x14ac:dyDescent="0.6">
      <c r="A22" s="1">
        <v>43942</v>
      </c>
      <c r="B22" t="s">
        <v>20</v>
      </c>
      <c r="C22">
        <v>23</v>
      </c>
      <c r="D22">
        <v>1</v>
      </c>
      <c r="F22" t="s">
        <v>19</v>
      </c>
      <c r="G22" cm="1">
        <f t="array" ref="G22">VLOOKUP(G$4,_xlfn._xlws.FILTER($A$2:$D$386,$B$2:$B$386=$F22),4)</f>
        <v>77</v>
      </c>
      <c r="H22" cm="1">
        <f t="array" ref="H22">VLOOKUP(H$4,_xlfn._xlws.FILTER($A$2:$D$386,$B$2:$B$386=$F22),4)</f>
        <v>68</v>
      </c>
      <c r="I22" cm="1">
        <f t="array" ref="I22">VLOOKUP(I$4,_xlfn._xlws.FILTER($A$2:$D$386,$B$2:$B$386=$F22),4)</f>
        <v>67</v>
      </c>
      <c r="J22" cm="1">
        <f t="array" ref="J22">VLOOKUP(J$4,_xlfn._xlws.FILTER($A$2:$D$386,$B$2:$B$386=$F22),4)</f>
        <v>61</v>
      </c>
      <c r="K22" cm="1">
        <f t="array" ref="K22">VLOOKUP(K$4,_xlfn._xlws.FILTER($A$2:$D$386,$B$2:$B$386=$F22),4)</f>
        <v>43</v>
      </c>
      <c r="L22" cm="1">
        <f t="array" ref="L22">VLOOKUP(L$4,_xlfn._xlws.FILTER($A$2:$D$386,$B$2:$B$386=$F22),4)</f>
        <v>26</v>
      </c>
      <c r="M22" cm="1">
        <f t="array" ref="M22">VLOOKUP(M$4,_xlfn._xlws.FILTER($A$2:$D$386,$B$2:$B$386=$F22),4)</f>
        <v>27</v>
      </c>
      <c r="N22">
        <f t="shared" si="1"/>
        <v>52.714285714285715</v>
      </c>
    </row>
    <row r="23" spans="1:14" x14ac:dyDescent="0.6">
      <c r="A23" s="1">
        <v>43942</v>
      </c>
      <c r="B23" t="s">
        <v>21</v>
      </c>
      <c r="C23">
        <v>24</v>
      </c>
      <c r="D23">
        <v>68</v>
      </c>
      <c r="F23" t="s">
        <v>20</v>
      </c>
      <c r="G23" cm="1">
        <f t="array" ref="G23">VLOOKUP(G$4,_xlfn._xlws.FILTER($A$2:$D$386,$B$2:$B$386=$F23),4)</f>
        <v>1</v>
      </c>
      <c r="H23" cm="1">
        <f t="array" ref="H23">VLOOKUP(H$4,_xlfn._xlws.FILTER($A$2:$D$386,$B$2:$B$386=$F23),4)</f>
        <v>3</v>
      </c>
      <c r="I23" cm="1">
        <f t="array" ref="I23">VLOOKUP(I$4,_xlfn._xlws.FILTER($A$2:$D$386,$B$2:$B$386=$F23),4)</f>
        <v>5</v>
      </c>
      <c r="J23" cm="1">
        <f t="array" ref="J23">VLOOKUP(J$4,_xlfn._xlws.FILTER($A$2:$D$386,$B$2:$B$386=$F23),4)</f>
        <v>3</v>
      </c>
      <c r="K23" cm="1">
        <f t="array" ref="K23">VLOOKUP(K$4,_xlfn._xlws.FILTER($A$2:$D$386,$B$2:$B$386=$F23),4)</f>
        <v>3</v>
      </c>
      <c r="L23" cm="1">
        <f t="array" ref="L23">VLOOKUP(L$4,_xlfn._xlws.FILTER($A$2:$D$386,$B$2:$B$386=$F23),4)</f>
        <v>0</v>
      </c>
      <c r="M23" cm="1">
        <f t="array" ref="M23">VLOOKUP(M$4,_xlfn._xlws.FILTER($A$2:$D$386,$B$2:$B$386=$F23),4)</f>
        <v>1</v>
      </c>
      <c r="N23">
        <f t="shared" si="1"/>
        <v>2.2857142857142856</v>
      </c>
    </row>
    <row r="24" spans="1:14" x14ac:dyDescent="0.6">
      <c r="A24" s="1">
        <v>43942</v>
      </c>
      <c r="B24" t="s">
        <v>22</v>
      </c>
      <c r="C24">
        <v>25</v>
      </c>
      <c r="D24">
        <v>152</v>
      </c>
      <c r="F24" t="s">
        <v>21</v>
      </c>
      <c r="G24" cm="1">
        <f t="array" ref="G24">VLOOKUP(G$4,_xlfn._xlws.FILTER($A$2:$D$386,$B$2:$B$386=$F24),4)</f>
        <v>68</v>
      </c>
      <c r="H24" cm="1">
        <f t="array" ref="H24">VLOOKUP(H$4,_xlfn._xlws.FILTER($A$2:$D$386,$B$2:$B$386=$F24),4)</f>
        <v>48</v>
      </c>
      <c r="I24" cm="1">
        <f t="array" ref="I24">VLOOKUP(I$4,_xlfn._xlws.FILTER($A$2:$D$386,$B$2:$B$386=$F24),4)</f>
        <v>48</v>
      </c>
      <c r="J24" cm="1">
        <f t="array" ref="J24">VLOOKUP(J$4,_xlfn._xlws.FILTER($A$2:$D$386,$B$2:$B$386=$F24),4)</f>
        <v>43</v>
      </c>
      <c r="K24" cm="1">
        <f t="array" ref="K24">VLOOKUP(K$4,_xlfn._xlws.FILTER($A$2:$D$386,$B$2:$B$386=$F24),4)</f>
        <v>74</v>
      </c>
      <c r="L24" cm="1">
        <f t="array" ref="L24">VLOOKUP(L$4,_xlfn._xlws.FILTER($A$2:$D$386,$B$2:$B$386=$F24),4)</f>
        <v>30</v>
      </c>
      <c r="M24" cm="1">
        <f t="array" ref="M24">VLOOKUP(M$4,_xlfn._xlws.FILTER($A$2:$D$386,$B$2:$B$386=$F24),4)</f>
        <v>31</v>
      </c>
      <c r="N24">
        <f t="shared" si="1"/>
        <v>48.857142857142854</v>
      </c>
    </row>
    <row r="25" spans="1:14" x14ac:dyDescent="0.6">
      <c r="A25" s="1">
        <v>43942</v>
      </c>
      <c r="B25" t="s">
        <v>23</v>
      </c>
      <c r="C25">
        <v>26</v>
      </c>
      <c r="D25">
        <v>232</v>
      </c>
      <c r="F25" t="s">
        <v>22</v>
      </c>
      <c r="G25" cm="1">
        <f t="array" ref="G25">VLOOKUP(G$4,_xlfn._xlws.FILTER($A$2:$D$386,$B$2:$B$386=$F25),4)</f>
        <v>152</v>
      </c>
      <c r="H25" cm="1">
        <f t="array" ref="H25">VLOOKUP(H$4,_xlfn._xlws.FILTER($A$2:$D$386,$B$2:$B$386=$F25),4)</f>
        <v>221</v>
      </c>
      <c r="I25" cm="1">
        <f t="array" ref="I25">VLOOKUP(I$4,_xlfn._xlws.FILTER($A$2:$D$386,$B$2:$B$386=$F25),4)</f>
        <v>178</v>
      </c>
      <c r="J25" cm="1">
        <f t="array" ref="J25">VLOOKUP(J$4,_xlfn._xlws.FILTER($A$2:$D$386,$B$2:$B$386=$F25),4)</f>
        <v>196</v>
      </c>
      <c r="K25" cm="1">
        <f t="array" ref="K25">VLOOKUP(K$4,_xlfn._xlws.FILTER($A$2:$D$386,$B$2:$B$386=$F25),4)</f>
        <v>174</v>
      </c>
      <c r="L25" cm="1">
        <f t="array" ref="L25">VLOOKUP(L$4,_xlfn._xlws.FILTER($A$2:$D$386,$B$2:$B$386=$F25),4)</f>
        <v>169</v>
      </c>
      <c r="M25" cm="1">
        <f t="array" ref="M25">VLOOKUP(M$4,_xlfn._xlws.FILTER($A$2:$D$386,$B$2:$B$386=$F25),4)</f>
        <v>104</v>
      </c>
      <c r="N25">
        <f t="shared" si="1"/>
        <v>170.57142857142858</v>
      </c>
    </row>
    <row r="26" spans="1:14" x14ac:dyDescent="0.6">
      <c r="A26" s="1">
        <v>43942</v>
      </c>
      <c r="B26" t="s">
        <v>24</v>
      </c>
      <c r="C26">
        <v>27</v>
      </c>
      <c r="D26">
        <v>17</v>
      </c>
      <c r="F26" t="s">
        <v>23</v>
      </c>
      <c r="G26" cm="1">
        <f t="array" ref="G26">VLOOKUP(G$4,_xlfn._xlws.FILTER($A$2:$D$386,$B$2:$B$386=$F26),4)</f>
        <v>232</v>
      </c>
      <c r="H26" cm="1">
        <f t="array" ref="H26">VLOOKUP(H$4,_xlfn._xlws.FILTER($A$2:$D$386,$B$2:$B$386=$F26),4)</f>
        <v>114</v>
      </c>
      <c r="I26" cm="1">
        <f t="array" ref="I26">VLOOKUP(I$4,_xlfn._xlws.FILTER($A$2:$D$386,$B$2:$B$386=$F26),4)</f>
        <v>165</v>
      </c>
      <c r="J26" cm="1">
        <f t="array" ref="J26">VLOOKUP(J$4,_xlfn._xlws.FILTER($A$2:$D$386,$B$2:$B$386=$F26),4)</f>
        <v>107</v>
      </c>
      <c r="K26" cm="1">
        <f t="array" ref="K26">VLOOKUP(K$4,_xlfn._xlws.FILTER($A$2:$D$386,$B$2:$B$386=$F26),4)</f>
        <v>189</v>
      </c>
      <c r="L26" cm="1">
        <f t="array" ref="L26">VLOOKUP(L$4,_xlfn._xlws.FILTER($A$2:$D$386,$B$2:$B$386=$F26),4)</f>
        <v>41</v>
      </c>
      <c r="M26" cm="1">
        <f t="array" ref="M26">VLOOKUP(M$4,_xlfn._xlws.FILTER($A$2:$D$386,$B$2:$B$386=$F26),4)</f>
        <v>92</v>
      </c>
      <c r="N26">
        <f t="shared" si="1"/>
        <v>134.28571428571428</v>
      </c>
    </row>
    <row r="27" spans="1:14" x14ac:dyDescent="0.6">
      <c r="A27" s="1">
        <v>43942</v>
      </c>
      <c r="B27" t="s">
        <v>25</v>
      </c>
      <c r="C27">
        <v>28</v>
      </c>
      <c r="D27">
        <v>14</v>
      </c>
      <c r="F27" t="s">
        <v>24</v>
      </c>
      <c r="G27" cm="1">
        <f t="array" ref="G27">VLOOKUP(G$4,_xlfn._xlws.FILTER($A$2:$D$386,$B$2:$B$386=$F27),4)</f>
        <v>17</v>
      </c>
      <c r="H27" cm="1">
        <f t="array" ref="H27">VLOOKUP(H$4,_xlfn._xlws.FILTER($A$2:$D$386,$B$2:$B$386=$F27),4)</f>
        <v>19</v>
      </c>
      <c r="I27" cm="1">
        <f t="array" ref="I27">VLOOKUP(I$4,_xlfn._xlws.FILTER($A$2:$D$386,$B$2:$B$386=$F27),4)</f>
        <v>21</v>
      </c>
      <c r="J27" cm="1">
        <f t="array" ref="J27">VLOOKUP(J$4,_xlfn._xlws.FILTER($A$2:$D$386,$B$2:$B$386=$F27),4)</f>
        <v>21</v>
      </c>
      <c r="K27" cm="1">
        <f t="array" ref="K27">VLOOKUP(K$4,_xlfn._xlws.FILTER($A$2:$D$386,$B$2:$B$386=$F27),4)</f>
        <v>23</v>
      </c>
      <c r="L27" cm="1">
        <f t="array" ref="L27">VLOOKUP(L$4,_xlfn._xlws.FILTER($A$2:$D$386,$B$2:$B$386=$F27),4)</f>
        <v>28</v>
      </c>
      <c r="M27" cm="1">
        <f t="array" ref="M27">VLOOKUP(M$4,_xlfn._xlws.FILTER($A$2:$D$386,$B$2:$B$386=$F27),4)</f>
        <v>14</v>
      </c>
      <c r="N27">
        <f t="shared" si="1"/>
        <v>20.428571428571427</v>
      </c>
    </row>
    <row r="28" spans="1:14" x14ac:dyDescent="0.6">
      <c r="A28" s="1">
        <v>43942</v>
      </c>
      <c r="B28" t="s">
        <v>26</v>
      </c>
      <c r="C28">
        <v>29</v>
      </c>
      <c r="D28">
        <v>20</v>
      </c>
      <c r="F28" t="s">
        <v>25</v>
      </c>
      <c r="G28" cm="1">
        <f t="array" ref="G28">VLOOKUP(G$4,_xlfn._xlws.FILTER($A$2:$D$386,$B$2:$B$386=$F28),4)</f>
        <v>14</v>
      </c>
      <c r="H28" cm="1">
        <f t="array" ref="H28">VLOOKUP(H$4,_xlfn._xlws.FILTER($A$2:$D$386,$B$2:$B$386=$F28),4)</f>
        <v>10</v>
      </c>
      <c r="I28" cm="1">
        <f t="array" ref="I28">VLOOKUP(I$4,_xlfn._xlws.FILTER($A$2:$D$386,$B$2:$B$386=$F28),4)</f>
        <v>8</v>
      </c>
      <c r="J28" cm="1">
        <f t="array" ref="J28">VLOOKUP(J$4,_xlfn._xlws.FILTER($A$2:$D$386,$B$2:$B$386=$F28),4)</f>
        <v>8</v>
      </c>
      <c r="K28" cm="1">
        <f t="array" ref="K28">VLOOKUP(K$4,_xlfn._xlws.FILTER($A$2:$D$386,$B$2:$B$386=$F28),4)</f>
        <v>12</v>
      </c>
      <c r="L28" cm="1">
        <f t="array" ref="L28">VLOOKUP(L$4,_xlfn._xlws.FILTER($A$2:$D$386,$B$2:$B$386=$F28),4)</f>
        <v>6</v>
      </c>
      <c r="M28" cm="1">
        <f t="array" ref="M28">VLOOKUP(M$4,_xlfn._xlws.FILTER($A$2:$D$386,$B$2:$B$386=$F28),4)</f>
        <v>2</v>
      </c>
      <c r="N28">
        <f t="shared" si="1"/>
        <v>8.5714285714285712</v>
      </c>
    </row>
    <row r="29" spans="1:14" x14ac:dyDescent="0.6">
      <c r="A29" s="1">
        <v>43942</v>
      </c>
      <c r="B29" t="s">
        <v>27</v>
      </c>
      <c r="C29">
        <v>30</v>
      </c>
      <c r="D29">
        <v>0</v>
      </c>
      <c r="F29" t="s">
        <v>26</v>
      </c>
      <c r="G29" cm="1">
        <f t="array" ref="G29">VLOOKUP(G$4,_xlfn._xlws.FILTER($A$2:$D$386,$B$2:$B$386=$F29),4)</f>
        <v>20</v>
      </c>
      <c r="H29" cm="1">
        <f t="array" ref="H29">VLOOKUP(H$4,_xlfn._xlws.FILTER($A$2:$D$386,$B$2:$B$386=$F29),4)</f>
        <v>15</v>
      </c>
      <c r="I29" cm="1">
        <f t="array" ref="I29">VLOOKUP(I$4,_xlfn._xlws.FILTER($A$2:$D$386,$B$2:$B$386=$F29),4)</f>
        <v>12</v>
      </c>
      <c r="J29" cm="1">
        <f t="array" ref="J29">VLOOKUP(J$4,_xlfn._xlws.FILTER($A$2:$D$386,$B$2:$B$386=$F29),4)</f>
        <v>19</v>
      </c>
      <c r="K29" cm="1">
        <f t="array" ref="K29">VLOOKUP(K$4,_xlfn._xlws.FILTER($A$2:$D$386,$B$2:$B$386=$F29),4)</f>
        <v>13</v>
      </c>
      <c r="L29" cm="1">
        <f t="array" ref="L29">VLOOKUP(L$4,_xlfn._xlws.FILTER($A$2:$D$386,$B$2:$B$386=$F29),4)</f>
        <v>2</v>
      </c>
      <c r="M29" cm="1">
        <f t="array" ref="M29">VLOOKUP(M$4,_xlfn._xlws.FILTER($A$2:$D$386,$B$2:$B$386=$F29),4)</f>
        <v>14</v>
      </c>
      <c r="N29">
        <f t="shared" si="1"/>
        <v>13.571428571428571</v>
      </c>
    </row>
    <row r="30" spans="1:14" x14ac:dyDescent="0.6">
      <c r="A30" s="1">
        <v>43942</v>
      </c>
      <c r="B30" t="s">
        <v>28</v>
      </c>
      <c r="C30">
        <v>31</v>
      </c>
      <c r="D30">
        <v>5</v>
      </c>
      <c r="F30" t="s">
        <v>27</v>
      </c>
      <c r="G30" cm="1">
        <f t="array" ref="G30">VLOOKUP(G$4,_xlfn._xlws.FILTER($A$2:$D$386,$B$2:$B$386=$F30),4)</f>
        <v>0</v>
      </c>
      <c r="H30" cm="1">
        <f t="array" ref="H30">VLOOKUP(H$4,_xlfn._xlws.FILTER($A$2:$D$386,$B$2:$B$386=$F30),4)</f>
        <v>2</v>
      </c>
      <c r="I30" cm="1">
        <f t="array" ref="I30">VLOOKUP(I$4,_xlfn._xlws.FILTER($A$2:$D$386,$B$2:$B$386=$F30),4)</f>
        <v>0</v>
      </c>
      <c r="J30" cm="1">
        <f t="array" ref="J30">VLOOKUP(J$4,_xlfn._xlws.FILTER($A$2:$D$386,$B$2:$B$386=$F30),4)</f>
        <v>0</v>
      </c>
      <c r="K30" cm="1">
        <f t="array" ref="K30">VLOOKUP(K$4,_xlfn._xlws.FILTER($A$2:$D$386,$B$2:$B$386=$F30),4)</f>
        <v>0</v>
      </c>
      <c r="L30" cm="1">
        <f t="array" ref="L30">VLOOKUP(L$4,_xlfn._xlws.FILTER($A$2:$D$386,$B$2:$B$386=$F30),4)</f>
        <v>0</v>
      </c>
      <c r="M30" cm="1">
        <f t="array" ref="M30">VLOOKUP(M$4,_xlfn._xlws.FILTER($A$2:$D$386,$B$2:$B$386=$F30),4)</f>
        <v>0</v>
      </c>
      <c r="N30">
        <f t="shared" si="1"/>
        <v>0.2857142857142857</v>
      </c>
    </row>
    <row r="31" spans="1:14" x14ac:dyDescent="0.6">
      <c r="A31" s="1">
        <v>43942</v>
      </c>
      <c r="B31" t="s">
        <v>29</v>
      </c>
      <c r="C31">
        <v>32</v>
      </c>
      <c r="D31">
        <v>0</v>
      </c>
      <c r="F31" t="s">
        <v>28</v>
      </c>
      <c r="G31" cm="1">
        <f t="array" ref="G31">VLOOKUP(G$4,_xlfn._xlws.FILTER($A$2:$D$386,$B$2:$B$386=$F31),4)</f>
        <v>5</v>
      </c>
      <c r="H31" cm="1">
        <f t="array" ref="H31">VLOOKUP(H$4,_xlfn._xlws.FILTER($A$2:$D$386,$B$2:$B$386=$F31),4)</f>
        <v>5</v>
      </c>
      <c r="I31" cm="1">
        <f t="array" ref="I31">VLOOKUP(I$4,_xlfn._xlws.FILTER($A$2:$D$386,$B$2:$B$386=$F31),4)</f>
        <v>4</v>
      </c>
      <c r="J31" cm="1">
        <f t="array" ref="J31">VLOOKUP(J$4,_xlfn._xlws.FILTER($A$2:$D$386,$B$2:$B$386=$F31),4)</f>
        <v>4</v>
      </c>
      <c r="K31" cm="1">
        <f t="array" ref="K31">VLOOKUP(K$4,_xlfn._xlws.FILTER($A$2:$D$386,$B$2:$B$386=$F31),4)</f>
        <v>2</v>
      </c>
      <c r="L31" cm="1">
        <f t="array" ref="L31">VLOOKUP(L$4,_xlfn._xlws.FILTER($A$2:$D$386,$B$2:$B$386=$F31),4)</f>
        <v>2</v>
      </c>
      <c r="M31" cm="1">
        <f t="array" ref="M31">VLOOKUP(M$4,_xlfn._xlws.FILTER($A$2:$D$386,$B$2:$B$386=$F31),4)</f>
        <v>0</v>
      </c>
      <c r="N31">
        <f t="shared" si="1"/>
        <v>3.1428571428571428</v>
      </c>
    </row>
    <row r="32" spans="1:14" x14ac:dyDescent="0.6">
      <c r="A32" s="1">
        <v>43942</v>
      </c>
      <c r="B32" t="s">
        <v>30</v>
      </c>
      <c r="C32">
        <v>33</v>
      </c>
      <c r="D32">
        <v>0</v>
      </c>
      <c r="F32" t="s">
        <v>29</v>
      </c>
      <c r="G32" cm="1">
        <f t="array" ref="G32">VLOOKUP(G$4,_xlfn._xlws.FILTER($A$2:$D$386,$B$2:$B$386=$F32),4)</f>
        <v>0</v>
      </c>
      <c r="H32" cm="1">
        <f t="array" ref="H32">VLOOKUP(H$4,_xlfn._xlws.FILTER($A$2:$D$386,$B$2:$B$386=$F32),4)</f>
        <v>24</v>
      </c>
      <c r="I32" cm="1">
        <f t="array" ref="I32">VLOOKUP(I$4,_xlfn._xlws.FILTER($A$2:$D$386,$B$2:$B$386=$F32),4)</f>
        <v>8</v>
      </c>
      <c r="J32" cm="1">
        <f t="array" ref="J32">VLOOKUP(J$4,_xlfn._xlws.FILTER($A$2:$D$386,$B$2:$B$386=$F32),4)</f>
        <v>8</v>
      </c>
      <c r="K32" cm="1">
        <f t="array" ref="K32">VLOOKUP(K$4,_xlfn._xlws.FILTER($A$2:$D$386,$B$2:$B$386=$F32),4)</f>
        <v>3</v>
      </c>
      <c r="L32" cm="1">
        <f t="array" ref="L32">VLOOKUP(L$4,_xlfn._xlws.FILTER($A$2:$D$386,$B$2:$B$386=$F32),4)</f>
        <v>0</v>
      </c>
      <c r="M32" cm="1">
        <f t="array" ref="M32">VLOOKUP(M$4,_xlfn._xlws.FILTER($A$2:$D$386,$B$2:$B$386=$F32),4)</f>
        <v>13</v>
      </c>
      <c r="N32">
        <f t="shared" si="1"/>
        <v>8</v>
      </c>
    </row>
    <row r="33" spans="1:14" x14ac:dyDescent="0.6">
      <c r="A33" s="1">
        <v>43942</v>
      </c>
      <c r="B33" t="s">
        <v>31</v>
      </c>
      <c r="C33">
        <v>34</v>
      </c>
      <c r="D33">
        <v>376</v>
      </c>
      <c r="F33" t="s">
        <v>30</v>
      </c>
      <c r="G33" cm="1">
        <f t="array" ref="G33">VLOOKUP(G$4,_xlfn._xlws.FILTER($A$2:$D$386,$B$2:$B$386=$F33),4)</f>
        <v>0</v>
      </c>
      <c r="H33" cm="1">
        <f t="array" ref="H33">VLOOKUP(H$4,_xlfn._xlws.FILTER($A$2:$D$386,$B$2:$B$386=$F33),4)</f>
        <v>6</v>
      </c>
      <c r="I33" cm="1">
        <f t="array" ref="I33">VLOOKUP(I$4,_xlfn._xlws.FILTER($A$2:$D$386,$B$2:$B$386=$F33),4)</f>
        <v>3</v>
      </c>
      <c r="J33" cm="1">
        <f t="array" ref="J33">VLOOKUP(J$4,_xlfn._xlws.FILTER($A$2:$D$386,$B$2:$B$386=$F33),4)</f>
        <v>2</v>
      </c>
      <c r="K33" cm="1">
        <f t="array" ref="K33">VLOOKUP(K$4,_xlfn._xlws.FILTER($A$2:$D$386,$B$2:$B$386=$F33),4)</f>
        <v>7</v>
      </c>
      <c r="L33" cm="1">
        <f t="array" ref="L33">VLOOKUP(L$4,_xlfn._xlws.FILTER($A$2:$D$386,$B$2:$B$386=$F33),4)</f>
        <v>0</v>
      </c>
      <c r="M33" cm="1">
        <f t="array" ref="M33">VLOOKUP(M$4,_xlfn._xlws.FILTER($A$2:$D$386,$B$2:$B$386=$F33),4)</f>
        <v>0</v>
      </c>
      <c r="N33">
        <f t="shared" si="1"/>
        <v>2.5714285714285716</v>
      </c>
    </row>
    <row r="34" spans="1:14" x14ac:dyDescent="0.6">
      <c r="A34" s="1">
        <v>43942</v>
      </c>
      <c r="B34" t="s">
        <v>32</v>
      </c>
      <c r="C34">
        <v>35</v>
      </c>
      <c r="D34">
        <v>7</v>
      </c>
      <c r="F34" t="s">
        <v>31</v>
      </c>
      <c r="G34" cm="1">
        <f t="array" ref="G34">VLOOKUP(G$4,_xlfn._xlws.FILTER($A$2:$D$386,$B$2:$B$386=$F34),4)</f>
        <v>376</v>
      </c>
      <c r="H34" cm="1">
        <f t="array" ref="H34">VLOOKUP(H$4,_xlfn._xlws.FILTER($A$2:$D$386,$B$2:$B$386=$F34),4)</f>
        <v>310</v>
      </c>
      <c r="I34" cm="1">
        <f t="array" ref="I34">VLOOKUP(I$4,_xlfn._xlws.FILTER($A$2:$D$386,$B$2:$B$386=$F34),4)</f>
        <v>305</v>
      </c>
      <c r="J34" cm="1">
        <f t="array" ref="J34">VLOOKUP(J$4,_xlfn._xlws.FILTER($A$2:$D$386,$B$2:$B$386=$F34),4)</f>
        <v>249</v>
      </c>
      <c r="K34" cm="1">
        <f t="array" ref="K34">VLOOKUP(K$4,_xlfn._xlws.FILTER($A$2:$D$386,$B$2:$B$386=$F34),4)</f>
        <v>246</v>
      </c>
      <c r="L34" cm="1">
        <f t="array" ref="L34">VLOOKUP(L$4,_xlfn._xlws.FILTER($A$2:$D$386,$B$2:$B$386=$F34),4)</f>
        <v>75</v>
      </c>
      <c r="M34" cm="1">
        <f t="array" ref="M34">VLOOKUP(M$4,_xlfn._xlws.FILTER($A$2:$D$386,$B$2:$B$386=$F34),4)</f>
        <v>106</v>
      </c>
      <c r="N34">
        <f t="shared" si="1"/>
        <v>238.14285714285714</v>
      </c>
    </row>
    <row r="35" spans="1:14" x14ac:dyDescent="0.6">
      <c r="A35" s="1">
        <v>43942</v>
      </c>
      <c r="B35" t="s">
        <v>33</v>
      </c>
      <c r="C35">
        <v>36</v>
      </c>
      <c r="D35">
        <v>481</v>
      </c>
      <c r="F35" t="s">
        <v>32</v>
      </c>
      <c r="G35" cm="1">
        <f t="array" ref="G35">VLOOKUP(G$4,_xlfn._xlws.FILTER($A$2:$D$386,$B$2:$B$386=$F35),4)</f>
        <v>7</v>
      </c>
      <c r="H35" cm="1">
        <f t="array" ref="H35">VLOOKUP(H$4,_xlfn._xlws.FILTER($A$2:$D$386,$B$2:$B$386=$F35),4)</f>
        <v>6</v>
      </c>
      <c r="I35" cm="1">
        <f t="array" ref="I35">VLOOKUP(I$4,_xlfn._xlws.FILTER($A$2:$D$386,$B$2:$B$386=$F35),4)</f>
        <v>7</v>
      </c>
      <c r="J35" cm="1">
        <f t="array" ref="J35">VLOOKUP(J$4,_xlfn._xlws.FILTER($A$2:$D$386,$B$2:$B$386=$F35),4)</f>
        <v>6</v>
      </c>
      <c r="K35" cm="1">
        <f t="array" ref="K35">VLOOKUP(K$4,_xlfn._xlws.FILTER($A$2:$D$386,$B$2:$B$386=$F35),4)</f>
        <v>9</v>
      </c>
      <c r="L35" cm="1">
        <f t="array" ref="L35">VLOOKUP(L$4,_xlfn._xlws.FILTER($A$2:$D$386,$B$2:$B$386=$F35),4)</f>
        <v>6</v>
      </c>
      <c r="M35" cm="1">
        <f t="array" ref="M35">VLOOKUP(M$4,_xlfn._xlws.FILTER($A$2:$D$386,$B$2:$B$386=$F35),4)</f>
        <v>5</v>
      </c>
      <c r="N35">
        <f t="shared" si="1"/>
        <v>6.5714285714285712</v>
      </c>
    </row>
    <row r="36" spans="1:14" x14ac:dyDescent="0.6">
      <c r="A36" s="1">
        <v>43942</v>
      </c>
      <c r="B36" t="s">
        <v>34</v>
      </c>
      <c r="C36">
        <v>37</v>
      </c>
      <c r="D36">
        <v>30</v>
      </c>
      <c r="F36" t="s">
        <v>33</v>
      </c>
      <c r="G36" cm="1">
        <f t="array" ref="G36">VLOOKUP(G$4,_xlfn._xlws.FILTER($A$2:$D$386,$B$2:$B$386=$F36),4)</f>
        <v>481</v>
      </c>
      <c r="H36" cm="1">
        <f t="array" ref="H36">VLOOKUP(H$4,_xlfn._xlws.FILTER($A$2:$D$386,$B$2:$B$386=$F36),4)</f>
        <v>474</v>
      </c>
      <c r="I36" cm="1">
        <f t="array" ref="I36">VLOOKUP(I$4,_xlfn._xlws.FILTER($A$2:$D$386,$B$2:$B$386=$F36),4)</f>
        <v>438</v>
      </c>
      <c r="J36" cm="1">
        <f t="array" ref="J36">VLOOKUP(J$4,_xlfn._xlws.FILTER($A$2:$D$386,$B$2:$B$386=$F36),4)</f>
        <v>422</v>
      </c>
      <c r="K36" cm="1">
        <f t="array" ref="K36">VLOOKUP(K$4,_xlfn._xlws.FILTER($A$2:$D$386,$B$2:$B$386=$F36),4)</f>
        <v>437</v>
      </c>
      <c r="L36" cm="1">
        <f t="array" ref="L36">VLOOKUP(L$4,_xlfn._xlws.FILTER($A$2:$D$386,$B$2:$B$386=$F36),4)</f>
        <v>367</v>
      </c>
      <c r="M36" cm="1">
        <f t="array" ref="M36">VLOOKUP(M$4,_xlfn._xlws.FILTER($A$2:$D$386,$B$2:$B$386=$F36),4)</f>
        <v>337</v>
      </c>
      <c r="N36">
        <f t="shared" si="1"/>
        <v>422.28571428571428</v>
      </c>
    </row>
    <row r="37" spans="1:14" x14ac:dyDescent="0.6">
      <c r="A37" s="1">
        <v>43942</v>
      </c>
      <c r="B37" t="s">
        <v>35</v>
      </c>
      <c r="C37">
        <v>38</v>
      </c>
      <c r="D37">
        <v>0</v>
      </c>
      <c r="F37" t="s">
        <v>34</v>
      </c>
      <c r="G37" cm="1">
        <f t="array" ref="G37">VLOOKUP(G$4,_xlfn._xlws.FILTER($A$2:$D$386,$B$2:$B$386=$F37),4)</f>
        <v>30</v>
      </c>
      <c r="H37" cm="1">
        <f t="array" ref="H37">VLOOKUP(H$4,_xlfn._xlws.FILTER($A$2:$D$386,$B$2:$B$386=$F37),4)</f>
        <v>25</v>
      </c>
      <c r="I37" cm="1">
        <f t="array" ref="I37">VLOOKUP(I$4,_xlfn._xlws.FILTER($A$2:$D$386,$B$2:$B$386=$F37),4)</f>
        <v>11</v>
      </c>
      <c r="J37" cm="1">
        <f t="array" ref="J37">VLOOKUP(J$4,_xlfn._xlws.FILTER($A$2:$D$386,$B$2:$B$386=$F37),4)</f>
        <v>17</v>
      </c>
      <c r="K37" cm="1">
        <f t="array" ref="K37">VLOOKUP(K$4,_xlfn._xlws.FILTER($A$2:$D$386,$B$2:$B$386=$F37),4)</f>
        <v>30</v>
      </c>
      <c r="L37" cm="1">
        <f t="array" ref="L37">VLOOKUP(L$4,_xlfn._xlws.FILTER($A$2:$D$386,$B$2:$B$386=$F37),4)</f>
        <v>9</v>
      </c>
      <c r="M37" cm="1">
        <f t="array" ref="M37">VLOOKUP(M$4,_xlfn._xlws.FILTER($A$2:$D$386,$B$2:$B$386=$F37),4)</f>
        <v>22</v>
      </c>
      <c r="N37">
        <f t="shared" si="1"/>
        <v>20.571428571428573</v>
      </c>
    </row>
    <row r="38" spans="1:14" x14ac:dyDescent="0.6">
      <c r="A38" s="1">
        <v>43942</v>
      </c>
      <c r="B38" t="s">
        <v>36</v>
      </c>
      <c r="C38">
        <v>69</v>
      </c>
      <c r="D38">
        <v>0</v>
      </c>
      <c r="F38" t="s">
        <v>35</v>
      </c>
      <c r="G38" cm="1">
        <f t="array" ref="G38">VLOOKUP(G$4,_xlfn._xlws.FILTER($A$2:$D$386,$B$2:$B$386=$F38),4)</f>
        <v>0</v>
      </c>
      <c r="H38" cm="1">
        <f t="array" ref="H38">VLOOKUP(H$4,_xlfn._xlws.FILTER($A$2:$D$386,$B$2:$B$386=$F38),4)</f>
        <v>1</v>
      </c>
      <c r="I38" cm="1">
        <f t="array" ref="I38">VLOOKUP(I$4,_xlfn._xlws.FILTER($A$2:$D$386,$B$2:$B$386=$F38),4)</f>
        <v>1</v>
      </c>
      <c r="J38" cm="1">
        <f t="array" ref="J38">VLOOKUP(J$4,_xlfn._xlws.FILTER($A$2:$D$386,$B$2:$B$386=$F38),4)</f>
        <v>0</v>
      </c>
      <c r="K38" cm="1">
        <f t="array" ref="K38">VLOOKUP(K$4,_xlfn._xlws.FILTER($A$2:$D$386,$B$2:$B$386=$F38),4)</f>
        <v>1</v>
      </c>
      <c r="L38" cm="1">
        <f t="array" ref="L38">VLOOKUP(L$4,_xlfn._xlws.FILTER($A$2:$D$386,$B$2:$B$386=$F38),4)</f>
        <v>1</v>
      </c>
      <c r="M38" cm="1">
        <f t="array" ref="M38">VLOOKUP(M$4,_xlfn._xlws.FILTER($A$2:$D$386,$B$2:$B$386=$F38),4)</f>
        <v>2</v>
      </c>
      <c r="N38">
        <f t="shared" si="1"/>
        <v>0.8571428571428571</v>
      </c>
    </row>
    <row r="39" spans="1:14" x14ac:dyDescent="0.6">
      <c r="A39" s="1">
        <v>43942</v>
      </c>
      <c r="B39" t="s">
        <v>37</v>
      </c>
      <c r="C39">
        <v>39</v>
      </c>
      <c r="D39">
        <v>48</v>
      </c>
      <c r="F39" t="s">
        <v>37</v>
      </c>
      <c r="G39" cm="1">
        <f t="array" ref="G39">VLOOKUP(G$4,_xlfn._xlws.FILTER($A$2:$D$386,$B$2:$B$386=$F39),4)</f>
        <v>48</v>
      </c>
      <c r="H39" cm="1">
        <f t="array" ref="H39">VLOOKUP(H$4,_xlfn._xlws.FILTER($A$2:$D$386,$B$2:$B$386=$F39),4)</f>
        <v>53</v>
      </c>
      <c r="I39" cm="1">
        <f t="array" ref="I39">VLOOKUP(I$4,_xlfn._xlws.FILTER($A$2:$D$386,$B$2:$B$386=$F39),4)</f>
        <v>46</v>
      </c>
      <c r="J39" cm="1">
        <f t="array" ref="J39">VLOOKUP(J$4,_xlfn._xlws.FILTER($A$2:$D$386,$B$2:$B$386=$F39),4)</f>
        <v>34</v>
      </c>
      <c r="K39" cm="1">
        <f t="array" ref="K39">VLOOKUP(K$4,_xlfn._xlws.FILTER($A$2:$D$386,$B$2:$B$386=$F39),4)</f>
        <v>21</v>
      </c>
      <c r="L39" cm="1">
        <f t="array" ref="L39">VLOOKUP(L$4,_xlfn._xlws.FILTER($A$2:$D$386,$B$2:$B$386=$F39),4)</f>
        <v>17</v>
      </c>
      <c r="M39" cm="1">
        <f t="array" ref="M39">VLOOKUP(M$4,_xlfn._xlws.FILTER($A$2:$D$386,$B$2:$B$386=$F39),4)</f>
        <v>25</v>
      </c>
      <c r="N39">
        <f t="shared" si="1"/>
        <v>34.857142857142854</v>
      </c>
    </row>
    <row r="40" spans="1:14" x14ac:dyDescent="0.6">
      <c r="A40" s="1">
        <v>43942</v>
      </c>
      <c r="B40" t="s">
        <v>38</v>
      </c>
      <c r="C40">
        <v>40</v>
      </c>
      <c r="D40">
        <v>21</v>
      </c>
      <c r="F40" t="s">
        <v>38</v>
      </c>
      <c r="G40" cm="1">
        <f t="array" ref="G40">VLOOKUP(G$4,_xlfn._xlws.FILTER($A$2:$D$386,$B$2:$B$386=$F40),4)</f>
        <v>21</v>
      </c>
      <c r="H40" cm="1">
        <f t="array" ref="H40">VLOOKUP(H$4,_xlfn._xlws.FILTER($A$2:$D$386,$B$2:$B$386=$F40),4)</f>
        <v>5</v>
      </c>
      <c r="I40" cm="1">
        <f t="array" ref="I40">VLOOKUP(I$4,_xlfn._xlws.FILTER($A$2:$D$386,$B$2:$B$386=$F40),4)</f>
        <v>10</v>
      </c>
      <c r="J40" cm="1">
        <f t="array" ref="J40">VLOOKUP(J$4,_xlfn._xlws.FILTER($A$2:$D$386,$B$2:$B$386=$F40),4)</f>
        <v>9</v>
      </c>
      <c r="K40" cm="1">
        <f t="array" ref="K40">VLOOKUP(K$4,_xlfn._xlws.FILTER($A$2:$D$386,$B$2:$B$386=$F40),4)</f>
        <v>6</v>
      </c>
      <c r="L40" cm="1">
        <f t="array" ref="L40">VLOOKUP(L$4,_xlfn._xlws.FILTER($A$2:$D$386,$B$2:$B$386=$F40),4)</f>
        <v>1</v>
      </c>
      <c r="M40" cm="1">
        <f t="array" ref="M40">VLOOKUP(M$4,_xlfn._xlws.FILTER($A$2:$D$386,$B$2:$B$386=$F40),4)</f>
        <v>2</v>
      </c>
      <c r="N40">
        <f t="shared" si="1"/>
        <v>7.7142857142857144</v>
      </c>
    </row>
    <row r="41" spans="1:14" x14ac:dyDescent="0.6">
      <c r="A41" s="1">
        <v>43942</v>
      </c>
      <c r="B41" t="s">
        <v>39</v>
      </c>
      <c r="C41">
        <v>41</v>
      </c>
      <c r="D41">
        <v>3</v>
      </c>
      <c r="F41" t="s">
        <v>39</v>
      </c>
      <c r="G41" cm="1">
        <f t="array" ref="G41">VLOOKUP(G$4,_xlfn._xlws.FILTER($A$2:$D$386,$B$2:$B$386=$F41),4)</f>
        <v>3</v>
      </c>
      <c r="H41" cm="1">
        <f t="array" ref="H41">VLOOKUP(H$4,_xlfn._xlws.FILTER($A$2:$D$386,$B$2:$B$386=$F41),4)</f>
        <v>0</v>
      </c>
      <c r="I41" cm="1">
        <f t="array" ref="I41">VLOOKUP(I$4,_xlfn._xlws.FILTER($A$2:$D$386,$B$2:$B$386=$F41),4)</f>
        <v>5</v>
      </c>
      <c r="J41" cm="1">
        <f t="array" ref="J41">VLOOKUP(J$4,_xlfn._xlws.FILTER($A$2:$D$386,$B$2:$B$386=$F41),4)</f>
        <v>3</v>
      </c>
      <c r="K41" cm="1">
        <f t="array" ref="K41">VLOOKUP(K$4,_xlfn._xlws.FILTER($A$2:$D$386,$B$2:$B$386=$F41),4)</f>
        <v>1</v>
      </c>
      <c r="L41" cm="1">
        <f t="array" ref="L41">VLOOKUP(L$4,_xlfn._xlws.FILTER($A$2:$D$386,$B$2:$B$386=$F41),4)</f>
        <v>4</v>
      </c>
      <c r="M41" cm="1">
        <f t="array" ref="M41">VLOOKUP(M$4,_xlfn._xlws.FILTER($A$2:$D$386,$B$2:$B$386=$F41),4)</f>
        <v>1</v>
      </c>
      <c r="N41">
        <f t="shared" si="1"/>
        <v>2.4285714285714284</v>
      </c>
    </row>
    <row r="42" spans="1:14" x14ac:dyDescent="0.6">
      <c r="A42" s="1">
        <v>43942</v>
      </c>
      <c r="B42" t="s">
        <v>40</v>
      </c>
      <c r="C42">
        <v>42</v>
      </c>
      <c r="D42">
        <v>254</v>
      </c>
      <c r="F42" t="s">
        <v>40</v>
      </c>
      <c r="G42" cm="1">
        <f t="array" ref="G42">VLOOKUP(G$4,_xlfn._xlws.FILTER($A$2:$D$386,$B$2:$B$386=$F42),4)</f>
        <v>254</v>
      </c>
      <c r="H42" cm="1">
        <f t="array" ref="H42">VLOOKUP(H$4,_xlfn._xlws.FILTER($A$2:$D$386,$B$2:$B$386=$F42),4)</f>
        <v>100</v>
      </c>
      <c r="I42" cm="1">
        <f t="array" ref="I42">VLOOKUP(I$4,_xlfn._xlws.FILTER($A$2:$D$386,$B$2:$B$386=$F42),4)</f>
        <v>3</v>
      </c>
      <c r="J42" cm="1">
        <f t="array" ref="J42">VLOOKUP(J$4,_xlfn._xlws.FILTER($A$2:$D$386,$B$2:$B$386=$F42),4)</f>
        <v>63</v>
      </c>
      <c r="K42" cm="1">
        <f t="array" ref="K42">VLOOKUP(K$4,_xlfn._xlws.FILTER($A$2:$D$386,$B$2:$B$386=$F42),4)</f>
        <v>56</v>
      </c>
      <c r="L42" cm="1">
        <f t="array" ref="L42">VLOOKUP(L$4,_xlfn._xlws.FILTER($A$2:$D$386,$B$2:$B$386=$F42),4)</f>
        <v>29</v>
      </c>
      <c r="M42" cm="1">
        <f t="array" ref="M42">VLOOKUP(M$4,_xlfn._xlws.FILTER($A$2:$D$386,$B$2:$B$386=$F42),4)</f>
        <v>75</v>
      </c>
      <c r="N42">
        <f t="shared" si="1"/>
        <v>82.857142857142861</v>
      </c>
    </row>
    <row r="43" spans="1:14" x14ac:dyDescent="0.6">
      <c r="A43" s="1">
        <v>43942</v>
      </c>
      <c r="B43" t="s">
        <v>41</v>
      </c>
      <c r="C43">
        <v>72</v>
      </c>
      <c r="D43">
        <v>1</v>
      </c>
      <c r="F43" t="s">
        <v>41</v>
      </c>
      <c r="G43" cm="1">
        <f t="array" ref="G43">VLOOKUP(G$4,_xlfn._xlws.FILTER($A$2:$D$386,$B$2:$B$386=$F43),4)</f>
        <v>1</v>
      </c>
      <c r="H43" cm="1">
        <f t="array" ref="H43">VLOOKUP(H$4,_xlfn._xlws.FILTER($A$2:$D$386,$B$2:$B$386=$F43),4)</f>
        <v>3</v>
      </c>
      <c r="I43" cm="1">
        <f t="array" ref="I43">VLOOKUP(I$4,_xlfn._xlws.FILTER($A$2:$D$386,$B$2:$B$386=$F43),4)</f>
        <v>0</v>
      </c>
      <c r="J43" cm="1">
        <f t="array" ref="J43">VLOOKUP(J$4,_xlfn._xlws.FILTER($A$2:$D$386,$B$2:$B$386=$F43),4)</f>
        <v>5</v>
      </c>
      <c r="K43" cm="1">
        <f t="array" ref="K43">VLOOKUP(K$4,_xlfn._xlws.FILTER($A$2:$D$386,$B$2:$B$386=$F43),4)</f>
        <v>1</v>
      </c>
      <c r="L43" cm="1">
        <f t="array" ref="L43">VLOOKUP(L$4,_xlfn._xlws.FILTER($A$2:$D$386,$B$2:$B$386=$F43),4)</f>
        <v>1</v>
      </c>
      <c r="M43" cm="1">
        <f t="array" ref="M43">VLOOKUP(M$4,_xlfn._xlws.FILTER($A$2:$D$386,$B$2:$B$386=$F43),4)</f>
        <v>0</v>
      </c>
      <c r="N43">
        <f t="shared" si="1"/>
        <v>1.5714285714285714</v>
      </c>
    </row>
    <row r="44" spans="1:14" x14ac:dyDescent="0.6">
      <c r="A44" s="1">
        <v>43942</v>
      </c>
      <c r="B44" t="s">
        <v>42</v>
      </c>
      <c r="C44">
        <v>44</v>
      </c>
      <c r="D44">
        <v>16</v>
      </c>
      <c r="F44" t="s">
        <v>42</v>
      </c>
      <c r="G44" cm="1">
        <f t="array" ref="G44">VLOOKUP(G$4,_xlfn._xlws.FILTER($A$2:$D$386,$B$2:$B$386=$F44),4)</f>
        <v>16</v>
      </c>
      <c r="H44" cm="1">
        <f t="array" ref="H44">VLOOKUP(H$4,_xlfn._xlws.FILTER($A$2:$D$386,$B$2:$B$386=$F44),4)</f>
        <v>10</v>
      </c>
      <c r="I44" cm="1">
        <f t="array" ref="I44">VLOOKUP(I$4,_xlfn._xlws.FILTER($A$2:$D$386,$B$2:$B$386=$F44),4)</f>
        <v>8</v>
      </c>
      <c r="J44" cm="1">
        <f t="array" ref="J44">VLOOKUP(J$4,_xlfn._xlws.FILTER($A$2:$D$386,$B$2:$B$386=$F44),4)</f>
        <v>13</v>
      </c>
      <c r="K44" cm="1">
        <f t="array" ref="K44">VLOOKUP(K$4,_xlfn._xlws.FILTER($A$2:$D$386,$B$2:$B$386=$F44),4)</f>
        <v>13</v>
      </c>
      <c r="L44" cm="1">
        <f t="array" ref="L44">VLOOKUP(L$4,_xlfn._xlws.FILTER($A$2:$D$386,$B$2:$B$386=$F44),4)</f>
        <v>11</v>
      </c>
      <c r="M44" cm="1">
        <f t="array" ref="M44">VLOOKUP(M$4,_xlfn._xlws.FILTER($A$2:$D$386,$B$2:$B$386=$F44),4)</f>
        <v>7</v>
      </c>
      <c r="N44">
        <f t="shared" si="1"/>
        <v>11.142857142857142</v>
      </c>
    </row>
    <row r="45" spans="1:14" x14ac:dyDescent="0.6">
      <c r="A45" s="1">
        <v>43942</v>
      </c>
      <c r="B45" t="s">
        <v>43</v>
      </c>
      <c r="C45">
        <v>45</v>
      </c>
      <c r="D45">
        <v>11</v>
      </c>
      <c r="F45" t="s">
        <v>43</v>
      </c>
      <c r="G45" cm="1">
        <f t="array" ref="G45">VLOOKUP(G$4,_xlfn._xlws.FILTER($A$2:$D$386,$B$2:$B$386=$F45),4)</f>
        <v>11</v>
      </c>
      <c r="H45" cm="1">
        <f t="array" ref="H45">VLOOKUP(H$4,_xlfn._xlws.FILTER($A$2:$D$386,$B$2:$B$386=$F45),4)</f>
        <v>5</v>
      </c>
      <c r="I45" cm="1">
        <f t="array" ref="I45">VLOOKUP(I$4,_xlfn._xlws.FILTER($A$2:$D$386,$B$2:$B$386=$F45),4)</f>
        <v>10</v>
      </c>
      <c r="J45" cm="1">
        <f t="array" ref="J45">VLOOKUP(J$4,_xlfn._xlws.FILTER($A$2:$D$386,$B$2:$B$386=$F45),4)</f>
        <v>7</v>
      </c>
      <c r="K45" cm="1">
        <f t="array" ref="K45">VLOOKUP(K$4,_xlfn._xlws.FILTER($A$2:$D$386,$B$2:$B$386=$F45),4)</f>
        <v>9</v>
      </c>
      <c r="L45" cm="1">
        <f t="array" ref="L45">VLOOKUP(L$4,_xlfn._xlws.FILTER($A$2:$D$386,$B$2:$B$386=$F45),4)</f>
        <v>8</v>
      </c>
      <c r="M45" cm="1">
        <f t="array" ref="M45">VLOOKUP(M$4,_xlfn._xlws.FILTER($A$2:$D$386,$B$2:$B$386=$F45),4)</f>
        <v>3</v>
      </c>
      <c r="N45">
        <f t="shared" si="1"/>
        <v>7.5714285714285712</v>
      </c>
    </row>
    <row r="46" spans="1:14" x14ac:dyDescent="0.6">
      <c r="A46" s="1">
        <v>43942</v>
      </c>
      <c r="B46" t="s">
        <v>44</v>
      </c>
      <c r="C46">
        <v>46</v>
      </c>
      <c r="D46">
        <v>1</v>
      </c>
      <c r="F46" t="s">
        <v>44</v>
      </c>
      <c r="G46" cm="1">
        <f t="array" ref="G46">VLOOKUP(G$4,_xlfn._xlws.FILTER($A$2:$D$386,$B$2:$B$386=$F46),4)</f>
        <v>1</v>
      </c>
      <c r="H46" cm="1">
        <f t="array" ref="H46">VLOOKUP(H$4,_xlfn._xlws.FILTER($A$2:$D$386,$B$2:$B$386=$F46),4)</f>
        <v>1</v>
      </c>
      <c r="I46" cm="1">
        <f t="array" ref="I46">VLOOKUP(I$4,_xlfn._xlws.FILTER($A$2:$D$386,$B$2:$B$386=$F46),4)</f>
        <v>0</v>
      </c>
      <c r="J46" cm="1">
        <f t="array" ref="J46">VLOOKUP(J$4,_xlfn._xlws.FILTER($A$2:$D$386,$B$2:$B$386=$F46),4)</f>
        <v>1</v>
      </c>
      <c r="K46" cm="1">
        <f t="array" ref="K46">VLOOKUP(K$4,_xlfn._xlws.FILTER($A$2:$D$386,$B$2:$B$386=$F46),4)</f>
        <v>0</v>
      </c>
      <c r="L46" cm="1">
        <f t="array" ref="L46">VLOOKUP(L$4,_xlfn._xlws.FILTER($A$2:$D$386,$B$2:$B$386=$F46),4)</f>
        <v>1</v>
      </c>
      <c r="M46" cm="1">
        <f t="array" ref="M46">VLOOKUP(M$4,_xlfn._xlws.FILTER($A$2:$D$386,$B$2:$B$386=$F46),4)</f>
        <v>0</v>
      </c>
      <c r="N46">
        <f t="shared" si="1"/>
        <v>0.5714285714285714</v>
      </c>
    </row>
    <row r="47" spans="1:14" x14ac:dyDescent="0.6">
      <c r="A47" s="1">
        <v>43942</v>
      </c>
      <c r="B47" t="s">
        <v>45</v>
      </c>
      <c r="C47">
        <v>47</v>
      </c>
      <c r="D47">
        <v>5</v>
      </c>
      <c r="F47" t="s">
        <v>45</v>
      </c>
      <c r="G47" cm="1">
        <f t="array" ref="G47">VLOOKUP(G$4,_xlfn._xlws.FILTER($A$2:$D$386,$B$2:$B$386=$F47),4)</f>
        <v>5</v>
      </c>
      <c r="H47" cm="1">
        <f t="array" ref="H47">VLOOKUP(H$4,_xlfn._xlws.FILTER($A$2:$D$386,$B$2:$B$386=$F47),4)</f>
        <v>10</v>
      </c>
      <c r="I47" cm="1">
        <f t="array" ref="I47">VLOOKUP(I$4,_xlfn._xlws.FILTER($A$2:$D$386,$B$2:$B$386=$F47),4)</f>
        <v>3</v>
      </c>
      <c r="J47" cm="1">
        <f t="array" ref="J47">VLOOKUP(J$4,_xlfn._xlws.FILTER($A$2:$D$386,$B$2:$B$386=$F47),4)</f>
        <v>0</v>
      </c>
      <c r="K47" cm="1">
        <f t="array" ref="K47">VLOOKUP(K$4,_xlfn._xlws.FILTER($A$2:$D$386,$B$2:$B$386=$F47),4)</f>
        <v>7</v>
      </c>
      <c r="L47" cm="1">
        <f t="array" ref="L47">VLOOKUP(L$4,_xlfn._xlws.FILTER($A$2:$D$386,$B$2:$B$386=$F47),4)</f>
        <v>3</v>
      </c>
      <c r="M47" cm="1">
        <f t="array" ref="M47">VLOOKUP(M$4,_xlfn._xlws.FILTER($A$2:$D$386,$B$2:$B$386=$F47),4)</f>
        <v>2</v>
      </c>
      <c r="N47">
        <f t="shared" si="1"/>
        <v>4.2857142857142856</v>
      </c>
    </row>
    <row r="48" spans="1:14" x14ac:dyDescent="0.6">
      <c r="A48" s="1">
        <v>43942</v>
      </c>
      <c r="B48" t="s">
        <v>46</v>
      </c>
      <c r="C48">
        <v>48</v>
      </c>
      <c r="D48">
        <v>29</v>
      </c>
      <c r="F48" t="s">
        <v>46</v>
      </c>
      <c r="G48" cm="1">
        <f t="array" ref="G48">VLOOKUP(G$4,_xlfn._xlws.FILTER($A$2:$D$386,$B$2:$B$386=$F48),4)</f>
        <v>29</v>
      </c>
      <c r="H48" cm="1">
        <f t="array" ref="H48">VLOOKUP(H$4,_xlfn._xlws.FILTER($A$2:$D$386,$B$2:$B$386=$F48),4)</f>
        <v>19</v>
      </c>
      <c r="I48" cm="1">
        <f t="array" ref="I48">VLOOKUP(I$4,_xlfn._xlws.FILTER($A$2:$D$386,$B$2:$B$386=$F48),4)</f>
        <v>30</v>
      </c>
      <c r="J48" cm="1">
        <f t="array" ref="J48">VLOOKUP(J$4,_xlfn._xlws.FILTER($A$2:$D$386,$B$2:$B$386=$F48),4)</f>
        <v>24</v>
      </c>
      <c r="K48" cm="1">
        <f t="array" ref="K48">VLOOKUP(K$4,_xlfn._xlws.FILTER($A$2:$D$386,$B$2:$B$386=$F48),4)</f>
        <v>37</v>
      </c>
      <c r="L48" cm="1">
        <f t="array" ref="L48">VLOOKUP(L$4,_xlfn._xlws.FILTER($A$2:$D$386,$B$2:$B$386=$F48),4)</f>
        <v>14</v>
      </c>
      <c r="M48" cm="1">
        <f t="array" ref="M48">VLOOKUP(M$4,_xlfn._xlws.FILTER($A$2:$D$386,$B$2:$B$386=$F48),4)</f>
        <v>23</v>
      </c>
      <c r="N48">
        <f t="shared" si="1"/>
        <v>25.142857142857142</v>
      </c>
    </row>
    <row r="49" spans="1:14" x14ac:dyDescent="0.6">
      <c r="A49" s="1">
        <v>43942</v>
      </c>
      <c r="B49" t="s">
        <v>47</v>
      </c>
      <c r="C49">
        <v>49</v>
      </c>
      <c r="D49">
        <v>4</v>
      </c>
      <c r="F49" t="s">
        <v>47</v>
      </c>
      <c r="G49" cm="1">
        <f t="array" ref="G49">VLOOKUP(G$4,_xlfn._xlws.FILTER($A$2:$D$386,$B$2:$B$386=$F49),4)</f>
        <v>4</v>
      </c>
      <c r="H49" cm="1">
        <f t="array" ref="H49">VLOOKUP(H$4,_xlfn._xlws.FILTER($A$2:$D$386,$B$2:$B$386=$F49),4)</f>
        <v>2</v>
      </c>
      <c r="I49" cm="1">
        <f t="array" ref="I49">VLOOKUP(I$4,_xlfn._xlws.FILTER($A$2:$D$386,$B$2:$B$386=$F49),4)</f>
        <v>1</v>
      </c>
      <c r="J49" cm="1">
        <f t="array" ref="J49">VLOOKUP(J$4,_xlfn._xlws.FILTER($A$2:$D$386,$B$2:$B$386=$F49),4)</f>
        <v>4</v>
      </c>
      <c r="K49" cm="1">
        <f t="array" ref="K49">VLOOKUP(K$4,_xlfn._xlws.FILTER($A$2:$D$386,$B$2:$B$386=$F49),4)</f>
        <v>2</v>
      </c>
      <c r="L49" cm="1">
        <f t="array" ref="L49">VLOOKUP(L$4,_xlfn._xlws.FILTER($A$2:$D$386,$B$2:$B$386=$F49),4)</f>
        <v>0</v>
      </c>
      <c r="M49" cm="1">
        <f t="array" ref="M49">VLOOKUP(M$4,_xlfn._xlws.FILTER($A$2:$D$386,$B$2:$B$386=$F49),4)</f>
        <v>0</v>
      </c>
      <c r="N49">
        <f t="shared" si="1"/>
        <v>1.8571428571428572</v>
      </c>
    </row>
    <row r="50" spans="1:14" x14ac:dyDescent="0.6">
      <c r="A50" s="1">
        <v>43942</v>
      </c>
      <c r="B50" t="s">
        <v>48</v>
      </c>
      <c r="C50">
        <v>50</v>
      </c>
      <c r="D50">
        <v>2</v>
      </c>
      <c r="F50" t="s">
        <v>48</v>
      </c>
      <c r="G50" cm="1">
        <f t="array" ref="G50">VLOOKUP(G$4,_xlfn._xlws.FILTER($A$2:$D$386,$B$2:$B$386=$F50),4)</f>
        <v>2</v>
      </c>
      <c r="H50" cm="1">
        <f t="array" ref="H50">VLOOKUP(H$4,_xlfn._xlws.FILTER($A$2:$D$386,$B$2:$B$386=$F50),4)</f>
        <v>0</v>
      </c>
      <c r="I50" cm="1">
        <f t="array" ref="I50">VLOOKUP(I$4,_xlfn._xlws.FILTER($A$2:$D$386,$B$2:$B$386=$F50),4)</f>
        <v>3</v>
      </c>
      <c r="J50" cm="1">
        <f t="array" ref="J50">VLOOKUP(J$4,_xlfn._xlws.FILTER($A$2:$D$386,$B$2:$B$386=$F50),4)</f>
        <v>1</v>
      </c>
      <c r="K50" cm="1">
        <f t="array" ref="K50">VLOOKUP(K$4,_xlfn._xlws.FILTER($A$2:$D$386,$B$2:$B$386=$F50),4)</f>
        <v>2</v>
      </c>
      <c r="L50" cm="1">
        <f t="array" ref="L50">VLOOKUP(L$4,_xlfn._xlws.FILTER($A$2:$D$386,$B$2:$B$386=$F50),4)</f>
        <v>0</v>
      </c>
      <c r="M50" cm="1">
        <f t="array" ref="M50">VLOOKUP(M$4,_xlfn._xlws.FILTER($A$2:$D$386,$B$2:$B$386=$F50),4)</f>
        <v>1</v>
      </c>
      <c r="N50">
        <f t="shared" si="1"/>
        <v>1.2857142857142858</v>
      </c>
    </row>
    <row r="51" spans="1:14" x14ac:dyDescent="0.6">
      <c r="A51" s="1">
        <v>43942</v>
      </c>
      <c r="B51" t="s">
        <v>49</v>
      </c>
      <c r="C51">
        <v>78</v>
      </c>
      <c r="D51">
        <v>0</v>
      </c>
      <c r="F51" t="s">
        <v>50</v>
      </c>
      <c r="G51" cm="1">
        <f t="array" ref="G51">VLOOKUP(G$4,_xlfn._xlws.FILTER($A$2:$D$386,$B$2:$B$386=$F51),4)</f>
        <v>25</v>
      </c>
      <c r="H51" cm="1">
        <f t="array" ref="H51">VLOOKUP(H$4,_xlfn._xlws.FILTER($A$2:$D$386,$B$2:$B$386=$F51),4)</f>
        <v>24</v>
      </c>
      <c r="I51" cm="1">
        <f t="array" ref="I51">VLOOKUP(I$4,_xlfn._xlws.FILTER($A$2:$D$386,$B$2:$B$386=$F51),4)</f>
        <v>26</v>
      </c>
      <c r="J51" cm="1">
        <f t="array" ref="J51">VLOOKUP(J$4,_xlfn._xlws.FILTER($A$2:$D$386,$B$2:$B$386=$F51),4)</f>
        <v>38</v>
      </c>
      <c r="K51" cm="1">
        <f t="array" ref="K51">VLOOKUP(K$4,_xlfn._xlws.FILTER($A$2:$D$386,$B$2:$B$386=$F51),4)</f>
        <v>23</v>
      </c>
      <c r="L51" cm="1">
        <f t="array" ref="L51">VLOOKUP(L$4,_xlfn._xlws.FILTER($A$2:$D$386,$B$2:$B$386=$F51),4)</f>
        <v>12</v>
      </c>
      <c r="M51" cm="1">
        <f t="array" ref="M51">VLOOKUP(M$4,_xlfn._xlws.FILTER($A$2:$D$386,$B$2:$B$386=$F51),4)</f>
        <v>10</v>
      </c>
      <c r="N51">
        <f t="shared" si="1"/>
        <v>22.571428571428573</v>
      </c>
    </row>
    <row r="52" spans="1:14" x14ac:dyDescent="0.6">
      <c r="A52" s="1">
        <v>43942</v>
      </c>
      <c r="B52" t="s">
        <v>50</v>
      </c>
      <c r="C52">
        <v>51</v>
      </c>
      <c r="D52">
        <v>25</v>
      </c>
      <c r="F52" t="s">
        <v>51</v>
      </c>
      <c r="G52" cm="1">
        <f t="array" ref="G52">VLOOKUP(G$4,_xlfn._xlws.FILTER($A$2:$D$386,$B$2:$B$386=$F52),4)</f>
        <v>22</v>
      </c>
      <c r="H52" cm="1">
        <f t="array" ref="H52">VLOOKUP(H$4,_xlfn._xlws.FILTER($A$2:$D$386,$B$2:$B$386=$F52),4)</f>
        <v>13</v>
      </c>
      <c r="I52" cm="1">
        <f t="array" ref="I52">VLOOKUP(I$4,_xlfn._xlws.FILTER($A$2:$D$386,$B$2:$B$386=$F52),4)</f>
        <v>21</v>
      </c>
      <c r="J52" cm="1">
        <f t="array" ref="J52">VLOOKUP(J$4,_xlfn._xlws.FILTER($A$2:$D$386,$B$2:$B$386=$F52),4)</f>
        <v>14</v>
      </c>
      <c r="K52" cm="1">
        <f t="array" ref="K52">VLOOKUP(K$4,_xlfn._xlws.FILTER($A$2:$D$386,$B$2:$B$386=$F52),4)</f>
        <v>12</v>
      </c>
      <c r="L52" cm="1">
        <f t="array" ref="L52">VLOOKUP(L$4,_xlfn._xlws.FILTER($A$2:$D$386,$B$2:$B$386=$F52),4)</f>
        <v>14</v>
      </c>
      <c r="M52" cm="1">
        <f t="array" ref="M52">VLOOKUP(M$4,_xlfn._xlws.FILTER($A$2:$D$386,$B$2:$B$386=$F52),4)</f>
        <v>14</v>
      </c>
      <c r="N52">
        <f t="shared" si="1"/>
        <v>15.714285714285714</v>
      </c>
    </row>
    <row r="53" spans="1:14" x14ac:dyDescent="0.6">
      <c r="A53" s="1">
        <v>43942</v>
      </c>
      <c r="B53" t="s">
        <v>51</v>
      </c>
      <c r="C53">
        <v>53</v>
      </c>
      <c r="D53">
        <v>22</v>
      </c>
      <c r="F53" t="s">
        <v>52</v>
      </c>
      <c r="G53" cm="1">
        <f t="array" ref="G53">VLOOKUP(G$4,_xlfn._xlws.FILTER($A$2:$D$386,$B$2:$B$386=$F53),4)</f>
        <v>0</v>
      </c>
      <c r="H53" cm="1">
        <f t="array" ref="H53">VLOOKUP(H$4,_xlfn._xlws.FILTER($A$2:$D$386,$B$2:$B$386=$F53),4)</f>
        <v>3</v>
      </c>
      <c r="I53" cm="1">
        <f t="array" ref="I53">VLOOKUP(I$4,_xlfn._xlws.FILTER($A$2:$D$386,$B$2:$B$386=$F53),4)</f>
        <v>2</v>
      </c>
      <c r="J53" cm="1">
        <f t="array" ref="J53">VLOOKUP(J$4,_xlfn._xlws.FILTER($A$2:$D$386,$B$2:$B$386=$F53),4)</f>
        <v>1</v>
      </c>
      <c r="K53" cm="1">
        <f t="array" ref="K53">VLOOKUP(K$4,_xlfn._xlws.FILTER($A$2:$D$386,$B$2:$B$386=$F53),4)</f>
        <v>1</v>
      </c>
      <c r="L53" cm="1">
        <f t="array" ref="L53">VLOOKUP(L$4,_xlfn._xlws.FILTER($A$2:$D$386,$B$2:$B$386=$F53),4)</f>
        <v>1</v>
      </c>
      <c r="M53" cm="1">
        <f t="array" ref="M53">VLOOKUP(M$4,_xlfn._xlws.FILTER($A$2:$D$386,$B$2:$B$386=$F53),4)</f>
        <v>3</v>
      </c>
      <c r="N53">
        <f t="shared" si="1"/>
        <v>1.5714285714285714</v>
      </c>
    </row>
    <row r="54" spans="1:14" x14ac:dyDescent="0.6">
      <c r="A54" s="1">
        <v>43942</v>
      </c>
      <c r="B54" t="s">
        <v>52</v>
      </c>
      <c r="C54">
        <v>54</v>
      </c>
      <c r="D54">
        <v>0</v>
      </c>
      <c r="F54" t="s">
        <v>53</v>
      </c>
      <c r="G54" cm="1">
        <f t="array" ref="G54">VLOOKUP(G$4,_xlfn._xlws.FILTER($A$2:$D$386,$B$2:$B$386=$F54),4)</f>
        <v>12</v>
      </c>
      <c r="H54" cm="1">
        <f t="array" ref="H54">VLOOKUP(H$4,_xlfn._xlws.FILTER($A$2:$D$386,$B$2:$B$386=$F54),4)</f>
        <v>4</v>
      </c>
      <c r="I54" cm="1">
        <f t="array" ref="I54">VLOOKUP(I$4,_xlfn._xlws.FILTER($A$2:$D$386,$B$2:$B$386=$F54),4)</f>
        <v>10</v>
      </c>
      <c r="J54" cm="1">
        <f t="array" ref="J54">VLOOKUP(J$4,_xlfn._xlws.FILTER($A$2:$D$386,$B$2:$B$386=$F54),4)</f>
        <v>5</v>
      </c>
      <c r="K54" cm="1">
        <f t="array" ref="K54">VLOOKUP(K$4,_xlfn._xlws.FILTER($A$2:$D$386,$B$2:$B$386=$F54),4)</f>
        <v>4</v>
      </c>
      <c r="L54" cm="1">
        <f t="array" ref="L54">VLOOKUP(L$4,_xlfn._xlws.FILTER($A$2:$D$386,$B$2:$B$386=$F54),4)</f>
        <v>8</v>
      </c>
      <c r="M54" cm="1">
        <f t="array" ref="M54">VLOOKUP(M$4,_xlfn._xlws.FILTER($A$2:$D$386,$B$2:$B$386=$F54),4)</f>
        <v>7</v>
      </c>
      <c r="N54">
        <f t="shared" si="1"/>
        <v>7.1428571428571432</v>
      </c>
    </row>
    <row r="55" spans="1:14" x14ac:dyDescent="0.6">
      <c r="A55" s="1">
        <v>43942</v>
      </c>
      <c r="B55" t="s">
        <v>53</v>
      </c>
      <c r="C55">
        <v>55</v>
      </c>
      <c r="D55">
        <v>12</v>
      </c>
      <c r="F55" t="s">
        <v>54</v>
      </c>
      <c r="G55" cm="1">
        <f t="array" ref="G55">VLOOKUP(G$4,_xlfn._xlws.FILTER($A$2:$D$386,$B$2:$B$386=$F55),4)</f>
        <v>4</v>
      </c>
      <c r="H55" cm="1">
        <f t="array" ref="H55">VLOOKUP(H$4,_xlfn._xlws.FILTER($A$2:$D$386,$B$2:$B$386=$F55),4)</f>
        <v>0</v>
      </c>
      <c r="I55" cm="1">
        <f t="array" ref="I55">VLOOKUP(I$4,_xlfn._xlws.FILTER($A$2:$D$386,$B$2:$B$386=$F55),4)</f>
        <v>1</v>
      </c>
      <c r="J55" cm="1">
        <f t="array" ref="J55">VLOOKUP(J$4,_xlfn._xlws.FILTER($A$2:$D$386,$B$2:$B$386=$F55),4)</f>
        <v>0</v>
      </c>
      <c r="K55" cm="1">
        <f t="array" ref="K55">VLOOKUP(K$4,_xlfn._xlws.FILTER($A$2:$D$386,$B$2:$B$386=$F55),4)</f>
        <v>0</v>
      </c>
      <c r="L55" cm="1">
        <f t="array" ref="L55">VLOOKUP(L$4,_xlfn._xlws.FILTER($A$2:$D$386,$B$2:$B$386=$F55),4)</f>
        <v>0</v>
      </c>
      <c r="M55" cm="1">
        <f t="array" ref="M55">VLOOKUP(M$4,_xlfn._xlws.FILTER($A$2:$D$386,$B$2:$B$386=$F55),4)</f>
        <v>0</v>
      </c>
      <c r="N55">
        <f t="shared" si="1"/>
        <v>0.7142857142857143</v>
      </c>
    </row>
    <row r="56" spans="1:14" x14ac:dyDescent="0.6">
      <c r="A56" s="1">
        <v>43942</v>
      </c>
      <c r="B56" t="s">
        <v>54</v>
      </c>
      <c r="C56">
        <v>56</v>
      </c>
      <c r="D56">
        <v>4</v>
      </c>
    </row>
    <row r="57" spans="1:14" x14ac:dyDescent="0.6">
      <c r="A57" s="1">
        <v>43943</v>
      </c>
      <c r="B57" t="s">
        <v>0</v>
      </c>
      <c r="C57">
        <v>1</v>
      </c>
      <c r="D57">
        <v>15</v>
      </c>
    </row>
    <row r="58" spans="1:14" x14ac:dyDescent="0.6">
      <c r="A58" s="1">
        <v>43943</v>
      </c>
      <c r="B58" t="s">
        <v>1</v>
      </c>
      <c r="C58">
        <v>2</v>
      </c>
      <c r="D58">
        <v>0</v>
      </c>
    </row>
    <row r="59" spans="1:14" x14ac:dyDescent="0.6">
      <c r="A59" s="1">
        <v>43943</v>
      </c>
      <c r="B59" t="s">
        <v>2</v>
      </c>
      <c r="C59">
        <v>4</v>
      </c>
      <c r="D59">
        <v>23</v>
      </c>
    </row>
    <row r="60" spans="1:14" x14ac:dyDescent="0.6">
      <c r="A60" s="1">
        <v>43943</v>
      </c>
      <c r="B60" t="s">
        <v>3</v>
      </c>
      <c r="C60">
        <v>5</v>
      </c>
      <c r="D60">
        <v>1</v>
      </c>
    </row>
    <row r="61" spans="1:14" x14ac:dyDescent="0.6">
      <c r="A61" s="1">
        <v>43943</v>
      </c>
      <c r="B61" t="s">
        <v>4</v>
      </c>
      <c r="C61">
        <v>6</v>
      </c>
      <c r="D61">
        <v>109</v>
      </c>
    </row>
    <row r="62" spans="1:14" x14ac:dyDescent="0.6">
      <c r="A62" s="1">
        <v>43943</v>
      </c>
      <c r="B62" t="s">
        <v>5</v>
      </c>
      <c r="C62">
        <v>8</v>
      </c>
      <c r="D62">
        <v>42</v>
      </c>
    </row>
    <row r="63" spans="1:14" x14ac:dyDescent="0.6">
      <c r="A63" s="1">
        <v>43943</v>
      </c>
      <c r="B63" t="s">
        <v>6</v>
      </c>
      <c r="C63">
        <v>9</v>
      </c>
      <c r="D63">
        <v>121</v>
      </c>
    </row>
    <row r="64" spans="1:14" x14ac:dyDescent="0.6">
      <c r="A64" s="1">
        <v>43943</v>
      </c>
      <c r="B64" t="s">
        <v>7</v>
      </c>
      <c r="C64">
        <v>10</v>
      </c>
      <c r="D64">
        <v>7</v>
      </c>
    </row>
    <row r="65" spans="1:4" x14ac:dyDescent="0.6">
      <c r="A65" s="1">
        <v>43943</v>
      </c>
      <c r="B65" t="s">
        <v>8</v>
      </c>
      <c r="C65">
        <v>11</v>
      </c>
      <c r="D65">
        <v>15</v>
      </c>
    </row>
    <row r="66" spans="1:4" x14ac:dyDescent="0.6">
      <c r="A66" s="1">
        <v>43943</v>
      </c>
      <c r="B66" t="s">
        <v>9</v>
      </c>
      <c r="C66">
        <v>12</v>
      </c>
      <c r="D66">
        <v>60</v>
      </c>
    </row>
    <row r="67" spans="1:4" x14ac:dyDescent="0.6">
      <c r="A67" s="1">
        <v>43943</v>
      </c>
      <c r="B67" t="s">
        <v>10</v>
      </c>
      <c r="C67">
        <v>13</v>
      </c>
      <c r="D67">
        <v>27</v>
      </c>
    </row>
    <row r="68" spans="1:4" x14ac:dyDescent="0.6">
      <c r="A68" s="1">
        <v>43943</v>
      </c>
      <c r="B68" t="s">
        <v>11</v>
      </c>
      <c r="C68">
        <v>66</v>
      </c>
      <c r="D68">
        <v>0</v>
      </c>
    </row>
    <row r="69" spans="1:4" x14ac:dyDescent="0.6">
      <c r="A69" s="1">
        <v>43943</v>
      </c>
      <c r="B69" t="s">
        <v>12</v>
      </c>
      <c r="C69">
        <v>15</v>
      </c>
      <c r="D69">
        <v>0</v>
      </c>
    </row>
    <row r="70" spans="1:4" x14ac:dyDescent="0.6">
      <c r="A70" s="1">
        <v>43943</v>
      </c>
      <c r="B70" t="s">
        <v>13</v>
      </c>
      <c r="C70">
        <v>16</v>
      </c>
      <c r="D70">
        <v>3</v>
      </c>
    </row>
    <row r="71" spans="1:4" x14ac:dyDescent="0.6">
      <c r="A71" s="1">
        <v>43943</v>
      </c>
      <c r="B71" t="s">
        <v>14</v>
      </c>
      <c r="C71">
        <v>17</v>
      </c>
      <c r="D71">
        <v>98</v>
      </c>
    </row>
    <row r="72" spans="1:4" x14ac:dyDescent="0.6">
      <c r="A72" s="1">
        <v>43943</v>
      </c>
      <c r="B72" t="s">
        <v>15</v>
      </c>
      <c r="C72">
        <v>18</v>
      </c>
      <c r="D72">
        <v>31</v>
      </c>
    </row>
    <row r="73" spans="1:4" x14ac:dyDescent="0.6">
      <c r="A73" s="1">
        <v>43943</v>
      </c>
      <c r="B73" t="s">
        <v>16</v>
      </c>
      <c r="C73">
        <v>19</v>
      </c>
      <c r="D73">
        <v>7</v>
      </c>
    </row>
    <row r="74" spans="1:4" x14ac:dyDescent="0.6">
      <c r="A74" s="1">
        <v>43943</v>
      </c>
      <c r="B74" t="s">
        <v>17</v>
      </c>
      <c r="C74">
        <v>20</v>
      </c>
      <c r="D74">
        <v>4</v>
      </c>
    </row>
    <row r="75" spans="1:4" x14ac:dyDescent="0.6">
      <c r="A75" s="1">
        <v>43943</v>
      </c>
      <c r="B75" t="s">
        <v>18</v>
      </c>
      <c r="C75">
        <v>21</v>
      </c>
      <c r="D75">
        <v>13</v>
      </c>
    </row>
    <row r="76" spans="1:4" x14ac:dyDescent="0.6">
      <c r="A76" s="1">
        <v>43943</v>
      </c>
      <c r="B76" t="s">
        <v>19</v>
      </c>
      <c r="C76">
        <v>22</v>
      </c>
      <c r="D76">
        <v>68</v>
      </c>
    </row>
    <row r="77" spans="1:4" x14ac:dyDescent="0.6">
      <c r="A77" s="1">
        <v>43943</v>
      </c>
      <c r="B77" t="s">
        <v>20</v>
      </c>
      <c r="C77">
        <v>23</v>
      </c>
      <c r="D77">
        <v>3</v>
      </c>
    </row>
    <row r="78" spans="1:4" x14ac:dyDescent="0.6">
      <c r="A78" s="1">
        <v>43943</v>
      </c>
      <c r="B78" t="s">
        <v>21</v>
      </c>
      <c r="C78">
        <v>24</v>
      </c>
      <c r="D78">
        <v>48</v>
      </c>
    </row>
    <row r="79" spans="1:4" x14ac:dyDescent="0.6">
      <c r="A79" s="1">
        <v>43943</v>
      </c>
      <c r="B79" t="s">
        <v>22</v>
      </c>
      <c r="C79">
        <v>25</v>
      </c>
      <c r="D79">
        <v>221</v>
      </c>
    </row>
    <row r="80" spans="1:4" x14ac:dyDescent="0.6">
      <c r="A80" s="1">
        <v>43943</v>
      </c>
      <c r="B80" t="s">
        <v>23</v>
      </c>
      <c r="C80">
        <v>26</v>
      </c>
      <c r="D80">
        <v>114</v>
      </c>
    </row>
    <row r="81" spans="1:4" x14ac:dyDescent="0.6">
      <c r="A81" s="1">
        <v>43943</v>
      </c>
      <c r="B81" t="s">
        <v>24</v>
      </c>
      <c r="C81">
        <v>27</v>
      </c>
      <c r="D81">
        <v>19</v>
      </c>
    </row>
    <row r="82" spans="1:4" x14ac:dyDescent="0.6">
      <c r="A82" s="1">
        <v>43943</v>
      </c>
      <c r="B82" t="s">
        <v>25</v>
      </c>
      <c r="C82">
        <v>28</v>
      </c>
      <c r="D82">
        <v>10</v>
      </c>
    </row>
    <row r="83" spans="1:4" x14ac:dyDescent="0.6">
      <c r="A83" s="1">
        <v>43943</v>
      </c>
      <c r="B83" t="s">
        <v>26</v>
      </c>
      <c r="C83">
        <v>29</v>
      </c>
      <c r="D83">
        <v>15</v>
      </c>
    </row>
    <row r="84" spans="1:4" x14ac:dyDescent="0.6">
      <c r="A84" s="1">
        <v>43943</v>
      </c>
      <c r="B84" t="s">
        <v>27</v>
      </c>
      <c r="C84">
        <v>30</v>
      </c>
      <c r="D84">
        <v>2</v>
      </c>
    </row>
    <row r="85" spans="1:4" x14ac:dyDescent="0.6">
      <c r="A85" s="1">
        <v>43943</v>
      </c>
      <c r="B85" t="s">
        <v>28</v>
      </c>
      <c r="C85">
        <v>31</v>
      </c>
      <c r="D85">
        <v>5</v>
      </c>
    </row>
    <row r="86" spans="1:4" x14ac:dyDescent="0.6">
      <c r="A86" s="1">
        <v>43943</v>
      </c>
      <c r="B86" t="s">
        <v>29</v>
      </c>
      <c r="C86">
        <v>32</v>
      </c>
      <c r="D86">
        <v>24</v>
      </c>
    </row>
    <row r="87" spans="1:4" x14ac:dyDescent="0.6">
      <c r="A87" s="1">
        <v>43943</v>
      </c>
      <c r="B87" t="s">
        <v>30</v>
      </c>
      <c r="C87">
        <v>33</v>
      </c>
      <c r="D87">
        <v>6</v>
      </c>
    </row>
    <row r="88" spans="1:4" x14ac:dyDescent="0.6">
      <c r="A88" s="1">
        <v>43943</v>
      </c>
      <c r="B88" t="s">
        <v>31</v>
      </c>
      <c r="C88">
        <v>34</v>
      </c>
      <c r="D88">
        <v>310</v>
      </c>
    </row>
    <row r="89" spans="1:4" x14ac:dyDescent="0.6">
      <c r="A89" s="1">
        <v>43943</v>
      </c>
      <c r="B89" t="s">
        <v>32</v>
      </c>
      <c r="C89">
        <v>35</v>
      </c>
      <c r="D89">
        <v>6</v>
      </c>
    </row>
    <row r="90" spans="1:4" x14ac:dyDescent="0.6">
      <c r="A90" s="1">
        <v>43943</v>
      </c>
      <c r="B90" t="s">
        <v>33</v>
      </c>
      <c r="C90">
        <v>36</v>
      </c>
      <c r="D90">
        <v>474</v>
      </c>
    </row>
    <row r="91" spans="1:4" x14ac:dyDescent="0.6">
      <c r="A91" s="1">
        <v>43943</v>
      </c>
      <c r="B91" t="s">
        <v>34</v>
      </c>
      <c r="C91">
        <v>37</v>
      </c>
      <c r="D91">
        <v>25</v>
      </c>
    </row>
    <row r="92" spans="1:4" x14ac:dyDescent="0.6">
      <c r="A92" s="1">
        <v>43943</v>
      </c>
      <c r="B92" t="s">
        <v>35</v>
      </c>
      <c r="C92">
        <v>38</v>
      </c>
      <c r="D92">
        <v>1</v>
      </c>
    </row>
    <row r="93" spans="1:4" x14ac:dyDescent="0.6">
      <c r="A93" s="1">
        <v>43943</v>
      </c>
      <c r="B93" t="s">
        <v>36</v>
      </c>
      <c r="C93">
        <v>69</v>
      </c>
      <c r="D93">
        <v>0</v>
      </c>
    </row>
    <row r="94" spans="1:4" x14ac:dyDescent="0.6">
      <c r="A94" s="1">
        <v>43943</v>
      </c>
      <c r="B94" t="s">
        <v>37</v>
      </c>
      <c r="C94">
        <v>39</v>
      </c>
      <c r="D94">
        <v>53</v>
      </c>
    </row>
    <row r="95" spans="1:4" x14ac:dyDescent="0.6">
      <c r="A95" s="1">
        <v>43943</v>
      </c>
      <c r="B95" t="s">
        <v>38</v>
      </c>
      <c r="C95">
        <v>40</v>
      </c>
      <c r="D95">
        <v>5</v>
      </c>
    </row>
    <row r="96" spans="1:4" x14ac:dyDescent="0.6">
      <c r="A96" s="1">
        <v>43943</v>
      </c>
      <c r="B96" t="s">
        <v>39</v>
      </c>
      <c r="C96">
        <v>41</v>
      </c>
      <c r="D96">
        <v>0</v>
      </c>
    </row>
    <row r="97" spans="1:4" x14ac:dyDescent="0.6">
      <c r="A97" s="1">
        <v>43943</v>
      </c>
      <c r="B97" t="s">
        <v>40</v>
      </c>
      <c r="C97">
        <v>42</v>
      </c>
      <c r="D97">
        <v>100</v>
      </c>
    </row>
    <row r="98" spans="1:4" x14ac:dyDescent="0.6">
      <c r="A98" s="1">
        <v>43943</v>
      </c>
      <c r="B98" t="s">
        <v>41</v>
      </c>
      <c r="C98">
        <v>72</v>
      </c>
      <c r="D98">
        <v>3</v>
      </c>
    </row>
    <row r="99" spans="1:4" x14ac:dyDescent="0.6">
      <c r="A99" s="1">
        <v>43943</v>
      </c>
      <c r="B99" t="s">
        <v>42</v>
      </c>
      <c r="C99">
        <v>44</v>
      </c>
      <c r="D99">
        <v>10</v>
      </c>
    </row>
    <row r="100" spans="1:4" x14ac:dyDescent="0.6">
      <c r="A100" s="1">
        <v>43943</v>
      </c>
      <c r="B100" t="s">
        <v>43</v>
      </c>
      <c r="C100">
        <v>45</v>
      </c>
      <c r="D100">
        <v>5</v>
      </c>
    </row>
    <row r="101" spans="1:4" x14ac:dyDescent="0.6">
      <c r="A101" s="1">
        <v>43943</v>
      </c>
      <c r="B101" t="s">
        <v>44</v>
      </c>
      <c r="C101">
        <v>46</v>
      </c>
      <c r="D101">
        <v>1</v>
      </c>
    </row>
    <row r="102" spans="1:4" x14ac:dyDescent="0.6">
      <c r="A102" s="1">
        <v>43943</v>
      </c>
      <c r="B102" t="s">
        <v>45</v>
      </c>
      <c r="C102">
        <v>47</v>
      </c>
      <c r="D102">
        <v>10</v>
      </c>
    </row>
    <row r="103" spans="1:4" x14ac:dyDescent="0.6">
      <c r="A103" s="1">
        <v>43943</v>
      </c>
      <c r="B103" t="s">
        <v>46</v>
      </c>
      <c r="C103">
        <v>48</v>
      </c>
      <c r="D103">
        <v>19</v>
      </c>
    </row>
    <row r="104" spans="1:4" x14ac:dyDescent="0.6">
      <c r="A104" s="1">
        <v>43943</v>
      </c>
      <c r="B104" t="s">
        <v>47</v>
      </c>
      <c r="C104">
        <v>49</v>
      </c>
      <c r="D104">
        <v>2</v>
      </c>
    </row>
    <row r="105" spans="1:4" x14ac:dyDescent="0.6">
      <c r="A105" s="1">
        <v>43943</v>
      </c>
      <c r="B105" t="s">
        <v>48</v>
      </c>
      <c r="C105">
        <v>50</v>
      </c>
      <c r="D105">
        <v>0</v>
      </c>
    </row>
    <row r="106" spans="1:4" x14ac:dyDescent="0.6">
      <c r="A106" s="1">
        <v>43943</v>
      </c>
      <c r="B106" t="s">
        <v>49</v>
      </c>
      <c r="C106">
        <v>78</v>
      </c>
      <c r="D106">
        <v>0</v>
      </c>
    </row>
    <row r="107" spans="1:4" x14ac:dyDescent="0.6">
      <c r="A107" s="1">
        <v>43943</v>
      </c>
      <c r="B107" t="s">
        <v>50</v>
      </c>
      <c r="C107">
        <v>51</v>
      </c>
      <c r="D107">
        <v>24</v>
      </c>
    </row>
    <row r="108" spans="1:4" x14ac:dyDescent="0.6">
      <c r="A108" s="1">
        <v>43943</v>
      </c>
      <c r="B108" t="s">
        <v>51</v>
      </c>
      <c r="C108">
        <v>53</v>
      </c>
      <c r="D108">
        <v>13</v>
      </c>
    </row>
    <row r="109" spans="1:4" x14ac:dyDescent="0.6">
      <c r="A109" s="1">
        <v>43943</v>
      </c>
      <c r="B109" t="s">
        <v>52</v>
      </c>
      <c r="C109">
        <v>54</v>
      </c>
      <c r="D109">
        <v>3</v>
      </c>
    </row>
    <row r="110" spans="1:4" x14ac:dyDescent="0.6">
      <c r="A110" s="1">
        <v>43943</v>
      </c>
      <c r="B110" t="s">
        <v>53</v>
      </c>
      <c r="C110">
        <v>55</v>
      </c>
      <c r="D110">
        <v>4</v>
      </c>
    </row>
    <row r="111" spans="1:4" x14ac:dyDescent="0.6">
      <c r="A111" s="1">
        <v>43943</v>
      </c>
      <c r="B111" t="s">
        <v>54</v>
      </c>
      <c r="C111">
        <v>56</v>
      </c>
      <c r="D111">
        <v>0</v>
      </c>
    </row>
    <row r="112" spans="1:4" x14ac:dyDescent="0.6">
      <c r="A112" s="1">
        <v>43944</v>
      </c>
      <c r="B112" t="s">
        <v>0</v>
      </c>
      <c r="C112">
        <v>1</v>
      </c>
      <c r="D112">
        <v>-4</v>
      </c>
    </row>
    <row r="113" spans="1:4" x14ac:dyDescent="0.6">
      <c r="A113" s="1">
        <v>43944</v>
      </c>
      <c r="B113" t="s">
        <v>1</v>
      </c>
      <c r="C113">
        <v>2</v>
      </c>
      <c r="D113">
        <v>0</v>
      </c>
    </row>
    <row r="114" spans="1:4" x14ac:dyDescent="0.6">
      <c r="A114" s="1">
        <v>43944</v>
      </c>
      <c r="B114" t="s">
        <v>2</v>
      </c>
      <c r="C114">
        <v>4</v>
      </c>
      <c r="D114">
        <v>21</v>
      </c>
    </row>
    <row r="115" spans="1:4" x14ac:dyDescent="0.6">
      <c r="A115" s="1">
        <v>43944</v>
      </c>
      <c r="B115" t="s">
        <v>3</v>
      </c>
      <c r="C115">
        <v>5</v>
      </c>
      <c r="D115">
        <v>1</v>
      </c>
    </row>
    <row r="116" spans="1:4" x14ac:dyDescent="0.6">
      <c r="A116" s="1">
        <v>43944</v>
      </c>
      <c r="B116" t="s">
        <v>4</v>
      </c>
      <c r="C116">
        <v>6</v>
      </c>
      <c r="D116">
        <v>128</v>
      </c>
    </row>
    <row r="117" spans="1:4" x14ac:dyDescent="0.6">
      <c r="A117" s="1">
        <v>43944</v>
      </c>
      <c r="B117" t="s">
        <v>5</v>
      </c>
      <c r="C117">
        <v>8</v>
      </c>
      <c r="D117">
        <v>31</v>
      </c>
    </row>
    <row r="118" spans="1:4" x14ac:dyDescent="0.6">
      <c r="A118" s="1">
        <v>43944</v>
      </c>
      <c r="B118" t="s">
        <v>6</v>
      </c>
      <c r="C118">
        <v>9</v>
      </c>
      <c r="D118">
        <v>95</v>
      </c>
    </row>
    <row r="119" spans="1:4" x14ac:dyDescent="0.6">
      <c r="A119" s="1">
        <v>43944</v>
      </c>
      <c r="B119" t="s">
        <v>7</v>
      </c>
      <c r="C119">
        <v>10</v>
      </c>
      <c r="D119">
        <v>3</v>
      </c>
    </row>
    <row r="120" spans="1:4" x14ac:dyDescent="0.6">
      <c r="A120" s="1">
        <v>43944</v>
      </c>
      <c r="B120" t="s">
        <v>8</v>
      </c>
      <c r="C120">
        <v>11</v>
      </c>
      <c r="D120">
        <v>12</v>
      </c>
    </row>
    <row r="121" spans="1:4" x14ac:dyDescent="0.6">
      <c r="A121" s="1">
        <v>43944</v>
      </c>
      <c r="B121" t="s">
        <v>9</v>
      </c>
      <c r="C121">
        <v>12</v>
      </c>
      <c r="D121">
        <v>60</v>
      </c>
    </row>
    <row r="122" spans="1:4" x14ac:dyDescent="0.6">
      <c r="A122" s="1">
        <v>43944</v>
      </c>
      <c r="B122" t="s">
        <v>10</v>
      </c>
      <c r="C122">
        <v>13</v>
      </c>
      <c r="D122">
        <v>34</v>
      </c>
    </row>
    <row r="123" spans="1:4" x14ac:dyDescent="0.6">
      <c r="A123" s="1">
        <v>43944</v>
      </c>
      <c r="B123" t="s">
        <v>11</v>
      </c>
      <c r="C123">
        <v>66</v>
      </c>
      <c r="D123">
        <v>0</v>
      </c>
    </row>
    <row r="124" spans="1:4" x14ac:dyDescent="0.6">
      <c r="A124" s="1">
        <v>43944</v>
      </c>
      <c r="B124" t="s">
        <v>12</v>
      </c>
      <c r="C124">
        <v>15</v>
      </c>
      <c r="D124">
        <v>0</v>
      </c>
    </row>
    <row r="125" spans="1:4" x14ac:dyDescent="0.6">
      <c r="A125" s="1">
        <v>43944</v>
      </c>
      <c r="B125" t="s">
        <v>13</v>
      </c>
      <c r="C125">
        <v>16</v>
      </c>
      <c r="D125">
        <v>0</v>
      </c>
    </row>
    <row r="126" spans="1:4" x14ac:dyDescent="0.6">
      <c r="A126" s="1">
        <v>43944</v>
      </c>
      <c r="B126" t="s">
        <v>14</v>
      </c>
      <c r="C126">
        <v>17</v>
      </c>
      <c r="D126">
        <v>119</v>
      </c>
    </row>
    <row r="127" spans="1:4" x14ac:dyDescent="0.6">
      <c r="A127" s="1">
        <v>43944</v>
      </c>
      <c r="B127" t="s">
        <v>15</v>
      </c>
      <c r="C127">
        <v>18</v>
      </c>
      <c r="D127">
        <v>45</v>
      </c>
    </row>
    <row r="128" spans="1:4" x14ac:dyDescent="0.6">
      <c r="A128" s="1">
        <v>43944</v>
      </c>
      <c r="B128" t="s">
        <v>16</v>
      </c>
      <c r="C128">
        <v>19</v>
      </c>
      <c r="D128">
        <v>6</v>
      </c>
    </row>
    <row r="129" spans="1:4" x14ac:dyDescent="0.6">
      <c r="A129" s="1">
        <v>43944</v>
      </c>
      <c r="B129" t="s">
        <v>17</v>
      </c>
      <c r="C129">
        <v>20</v>
      </c>
      <c r="D129">
        <v>1</v>
      </c>
    </row>
    <row r="130" spans="1:4" x14ac:dyDescent="0.6">
      <c r="A130" s="1">
        <v>43944</v>
      </c>
      <c r="B130" t="s">
        <v>18</v>
      </c>
      <c r="C130">
        <v>21</v>
      </c>
      <c r="D130">
        <v>9</v>
      </c>
    </row>
    <row r="131" spans="1:4" x14ac:dyDescent="0.6">
      <c r="A131" s="1">
        <v>43944</v>
      </c>
      <c r="B131" t="s">
        <v>19</v>
      </c>
      <c r="C131">
        <v>22</v>
      </c>
      <c r="D131">
        <v>67</v>
      </c>
    </row>
    <row r="132" spans="1:4" x14ac:dyDescent="0.6">
      <c r="A132" s="1">
        <v>43944</v>
      </c>
      <c r="B132" t="s">
        <v>20</v>
      </c>
      <c r="C132">
        <v>23</v>
      </c>
      <c r="D132">
        <v>5</v>
      </c>
    </row>
    <row r="133" spans="1:4" x14ac:dyDescent="0.6">
      <c r="A133" s="1">
        <v>43944</v>
      </c>
      <c r="B133" t="s">
        <v>21</v>
      </c>
      <c r="C133">
        <v>24</v>
      </c>
      <c r="D133">
        <v>48</v>
      </c>
    </row>
    <row r="134" spans="1:4" x14ac:dyDescent="0.6">
      <c r="A134" s="1">
        <v>43944</v>
      </c>
      <c r="B134" t="s">
        <v>22</v>
      </c>
      <c r="C134">
        <v>25</v>
      </c>
      <c r="D134">
        <v>178</v>
      </c>
    </row>
    <row r="135" spans="1:4" x14ac:dyDescent="0.6">
      <c r="A135" s="1">
        <v>43944</v>
      </c>
      <c r="B135" t="s">
        <v>23</v>
      </c>
      <c r="C135">
        <v>26</v>
      </c>
      <c r="D135">
        <v>165</v>
      </c>
    </row>
    <row r="136" spans="1:4" x14ac:dyDescent="0.6">
      <c r="A136" s="1">
        <v>43944</v>
      </c>
      <c r="B136" t="s">
        <v>24</v>
      </c>
      <c r="C136">
        <v>27</v>
      </c>
      <c r="D136">
        <v>21</v>
      </c>
    </row>
    <row r="137" spans="1:4" x14ac:dyDescent="0.6">
      <c r="A137" s="1">
        <v>43944</v>
      </c>
      <c r="B137" t="s">
        <v>25</v>
      </c>
      <c r="C137">
        <v>28</v>
      </c>
      <c r="D137">
        <v>8</v>
      </c>
    </row>
    <row r="138" spans="1:4" x14ac:dyDescent="0.6">
      <c r="A138" s="1">
        <v>43944</v>
      </c>
      <c r="B138" t="s">
        <v>26</v>
      </c>
      <c r="C138">
        <v>29</v>
      </c>
      <c r="D138">
        <v>12</v>
      </c>
    </row>
    <row r="139" spans="1:4" x14ac:dyDescent="0.6">
      <c r="A139" s="1">
        <v>43944</v>
      </c>
      <c r="B139" t="s">
        <v>27</v>
      </c>
      <c r="C139">
        <v>30</v>
      </c>
      <c r="D139">
        <v>0</v>
      </c>
    </row>
    <row r="140" spans="1:4" x14ac:dyDescent="0.6">
      <c r="A140" s="1">
        <v>43944</v>
      </c>
      <c r="B140" t="s">
        <v>28</v>
      </c>
      <c r="C140">
        <v>31</v>
      </c>
      <c r="D140">
        <v>4</v>
      </c>
    </row>
    <row r="141" spans="1:4" x14ac:dyDescent="0.6">
      <c r="A141" s="1">
        <v>43944</v>
      </c>
      <c r="B141" t="s">
        <v>29</v>
      </c>
      <c r="C141">
        <v>32</v>
      </c>
      <c r="D141">
        <v>8</v>
      </c>
    </row>
    <row r="142" spans="1:4" x14ac:dyDescent="0.6">
      <c r="A142" s="1">
        <v>43944</v>
      </c>
      <c r="B142" t="s">
        <v>30</v>
      </c>
      <c r="C142">
        <v>33</v>
      </c>
      <c r="D142">
        <v>3</v>
      </c>
    </row>
    <row r="143" spans="1:4" x14ac:dyDescent="0.6">
      <c r="A143" s="1">
        <v>43944</v>
      </c>
      <c r="B143" t="s">
        <v>31</v>
      </c>
      <c r="C143">
        <v>34</v>
      </c>
      <c r="D143">
        <v>305</v>
      </c>
    </row>
    <row r="144" spans="1:4" x14ac:dyDescent="0.6">
      <c r="A144" s="1">
        <v>43944</v>
      </c>
      <c r="B144" t="s">
        <v>32</v>
      </c>
      <c r="C144">
        <v>35</v>
      </c>
      <c r="D144">
        <v>7</v>
      </c>
    </row>
    <row r="145" spans="1:4" x14ac:dyDescent="0.6">
      <c r="A145" s="1">
        <v>43944</v>
      </c>
      <c r="B145" t="s">
        <v>33</v>
      </c>
      <c r="C145">
        <v>36</v>
      </c>
      <c r="D145">
        <v>438</v>
      </c>
    </row>
    <row r="146" spans="1:4" x14ac:dyDescent="0.6">
      <c r="A146" s="1">
        <v>43944</v>
      </c>
      <c r="B146" t="s">
        <v>34</v>
      </c>
      <c r="C146">
        <v>37</v>
      </c>
      <c r="D146">
        <v>11</v>
      </c>
    </row>
    <row r="147" spans="1:4" x14ac:dyDescent="0.6">
      <c r="A147" s="1">
        <v>43944</v>
      </c>
      <c r="B147" t="s">
        <v>35</v>
      </c>
      <c r="C147">
        <v>38</v>
      </c>
      <c r="D147">
        <v>1</v>
      </c>
    </row>
    <row r="148" spans="1:4" x14ac:dyDescent="0.6">
      <c r="A148" s="1">
        <v>43944</v>
      </c>
      <c r="B148" t="s">
        <v>36</v>
      </c>
      <c r="C148">
        <v>69</v>
      </c>
      <c r="D148">
        <v>0</v>
      </c>
    </row>
    <row r="149" spans="1:4" x14ac:dyDescent="0.6">
      <c r="A149" s="1">
        <v>43944</v>
      </c>
      <c r="B149" t="s">
        <v>37</v>
      </c>
      <c r="C149">
        <v>39</v>
      </c>
      <c r="D149">
        <v>46</v>
      </c>
    </row>
    <row r="150" spans="1:4" x14ac:dyDescent="0.6">
      <c r="A150" s="1">
        <v>43944</v>
      </c>
      <c r="B150" t="s">
        <v>38</v>
      </c>
      <c r="C150">
        <v>40</v>
      </c>
      <c r="D150">
        <v>10</v>
      </c>
    </row>
    <row r="151" spans="1:4" x14ac:dyDescent="0.6">
      <c r="A151" s="1">
        <v>43944</v>
      </c>
      <c r="B151" t="s">
        <v>39</v>
      </c>
      <c r="C151">
        <v>41</v>
      </c>
      <c r="D151">
        <v>5</v>
      </c>
    </row>
    <row r="152" spans="1:4" x14ac:dyDescent="0.6">
      <c r="A152" s="1">
        <v>43944</v>
      </c>
      <c r="B152" t="s">
        <v>40</v>
      </c>
      <c r="C152">
        <v>42</v>
      </c>
      <c r="D152">
        <v>3</v>
      </c>
    </row>
    <row r="153" spans="1:4" x14ac:dyDescent="0.6">
      <c r="A153" s="1">
        <v>43944</v>
      </c>
      <c r="B153" t="s">
        <v>41</v>
      </c>
      <c r="C153">
        <v>72</v>
      </c>
      <c r="D153">
        <v>0</v>
      </c>
    </row>
    <row r="154" spans="1:4" x14ac:dyDescent="0.6">
      <c r="A154" s="1">
        <v>43944</v>
      </c>
      <c r="B154" t="s">
        <v>42</v>
      </c>
      <c r="C154">
        <v>44</v>
      </c>
      <c r="D154">
        <v>8</v>
      </c>
    </row>
    <row r="155" spans="1:4" x14ac:dyDescent="0.6">
      <c r="A155" s="1">
        <v>43944</v>
      </c>
      <c r="B155" t="s">
        <v>43</v>
      </c>
      <c r="C155">
        <v>45</v>
      </c>
      <c r="D155">
        <v>10</v>
      </c>
    </row>
    <row r="156" spans="1:4" x14ac:dyDescent="0.6">
      <c r="A156" s="1">
        <v>43944</v>
      </c>
      <c r="B156" t="s">
        <v>44</v>
      </c>
      <c r="C156">
        <v>46</v>
      </c>
      <c r="D156">
        <v>0</v>
      </c>
    </row>
    <row r="157" spans="1:4" x14ac:dyDescent="0.6">
      <c r="A157" s="1">
        <v>43944</v>
      </c>
      <c r="B157" t="s">
        <v>45</v>
      </c>
      <c r="C157">
        <v>47</v>
      </c>
      <c r="D157">
        <v>3</v>
      </c>
    </row>
    <row r="158" spans="1:4" x14ac:dyDescent="0.6">
      <c r="A158" s="1">
        <v>43944</v>
      </c>
      <c r="B158" t="s">
        <v>46</v>
      </c>
      <c r="C158">
        <v>48</v>
      </c>
      <c r="D158">
        <v>30</v>
      </c>
    </row>
    <row r="159" spans="1:4" x14ac:dyDescent="0.6">
      <c r="A159" s="1">
        <v>43944</v>
      </c>
      <c r="B159" t="s">
        <v>47</v>
      </c>
      <c r="C159">
        <v>49</v>
      </c>
      <c r="D159">
        <v>1</v>
      </c>
    </row>
    <row r="160" spans="1:4" x14ac:dyDescent="0.6">
      <c r="A160" s="1">
        <v>43944</v>
      </c>
      <c r="B160" t="s">
        <v>48</v>
      </c>
      <c r="C160">
        <v>50</v>
      </c>
      <c r="D160">
        <v>3</v>
      </c>
    </row>
    <row r="161" spans="1:4" x14ac:dyDescent="0.6">
      <c r="A161" s="1">
        <v>43944</v>
      </c>
      <c r="B161" t="s">
        <v>49</v>
      </c>
      <c r="C161">
        <v>78</v>
      </c>
      <c r="D161">
        <v>0</v>
      </c>
    </row>
    <row r="162" spans="1:4" x14ac:dyDescent="0.6">
      <c r="A162" s="1">
        <v>43944</v>
      </c>
      <c r="B162" t="s">
        <v>50</v>
      </c>
      <c r="C162">
        <v>51</v>
      </c>
      <c r="D162">
        <v>26</v>
      </c>
    </row>
    <row r="163" spans="1:4" x14ac:dyDescent="0.6">
      <c r="A163" s="1">
        <v>43944</v>
      </c>
      <c r="B163" t="s">
        <v>51</v>
      </c>
      <c r="C163">
        <v>53</v>
      </c>
      <c r="D163">
        <v>21</v>
      </c>
    </row>
    <row r="164" spans="1:4" x14ac:dyDescent="0.6">
      <c r="A164" s="1">
        <v>43944</v>
      </c>
      <c r="B164" t="s">
        <v>52</v>
      </c>
      <c r="C164">
        <v>54</v>
      </c>
      <c r="D164">
        <v>2</v>
      </c>
    </row>
    <row r="165" spans="1:4" x14ac:dyDescent="0.6">
      <c r="A165" s="1">
        <v>43944</v>
      </c>
      <c r="B165" t="s">
        <v>53</v>
      </c>
      <c r="C165">
        <v>55</v>
      </c>
      <c r="D165">
        <v>10</v>
      </c>
    </row>
    <row r="166" spans="1:4" x14ac:dyDescent="0.6">
      <c r="A166" s="1">
        <v>43944</v>
      </c>
      <c r="B166" t="s">
        <v>54</v>
      </c>
      <c r="C166">
        <v>56</v>
      </c>
      <c r="D166">
        <v>1</v>
      </c>
    </row>
    <row r="167" spans="1:4" x14ac:dyDescent="0.6">
      <c r="A167" s="1">
        <v>43945</v>
      </c>
      <c r="B167" t="s">
        <v>0</v>
      </c>
      <c r="C167">
        <v>1</v>
      </c>
      <c r="D167">
        <v>12</v>
      </c>
    </row>
    <row r="168" spans="1:4" x14ac:dyDescent="0.6">
      <c r="A168" s="1">
        <v>43945</v>
      </c>
      <c r="B168" t="s">
        <v>1</v>
      </c>
      <c r="C168">
        <v>2</v>
      </c>
      <c r="D168">
        <v>0</v>
      </c>
    </row>
    <row r="169" spans="1:4" x14ac:dyDescent="0.6">
      <c r="A169" s="1">
        <v>43945</v>
      </c>
      <c r="B169" t="s">
        <v>2</v>
      </c>
      <c r="C169">
        <v>4</v>
      </c>
      <c r="D169">
        <v>11</v>
      </c>
    </row>
    <row r="170" spans="1:4" x14ac:dyDescent="0.6">
      <c r="A170" s="1">
        <v>43945</v>
      </c>
      <c r="B170" t="s">
        <v>3</v>
      </c>
      <c r="C170">
        <v>5</v>
      </c>
      <c r="D170">
        <v>2</v>
      </c>
    </row>
    <row r="171" spans="1:4" x14ac:dyDescent="0.6">
      <c r="A171" s="1">
        <v>43945</v>
      </c>
      <c r="B171" t="s">
        <v>4</v>
      </c>
      <c r="C171">
        <v>6</v>
      </c>
      <c r="D171">
        <v>66</v>
      </c>
    </row>
    <row r="172" spans="1:4" x14ac:dyDescent="0.6">
      <c r="A172" s="1">
        <v>43945</v>
      </c>
      <c r="B172" t="s">
        <v>5</v>
      </c>
      <c r="C172">
        <v>8</v>
      </c>
      <c r="D172">
        <v>115</v>
      </c>
    </row>
    <row r="173" spans="1:4" x14ac:dyDescent="0.6">
      <c r="A173" s="1">
        <v>43945</v>
      </c>
      <c r="B173" t="s">
        <v>6</v>
      </c>
      <c r="C173">
        <v>9</v>
      </c>
      <c r="D173">
        <v>125</v>
      </c>
    </row>
    <row r="174" spans="1:4" x14ac:dyDescent="0.6">
      <c r="A174" s="1">
        <v>43945</v>
      </c>
      <c r="B174" t="s">
        <v>7</v>
      </c>
      <c r="C174">
        <v>10</v>
      </c>
      <c r="D174">
        <v>8</v>
      </c>
    </row>
    <row r="175" spans="1:4" x14ac:dyDescent="0.6">
      <c r="A175" s="1">
        <v>43945</v>
      </c>
      <c r="B175" t="s">
        <v>8</v>
      </c>
      <c r="C175">
        <v>11</v>
      </c>
      <c r="D175">
        <v>14</v>
      </c>
    </row>
    <row r="176" spans="1:4" x14ac:dyDescent="0.6">
      <c r="A176" s="1">
        <v>43945</v>
      </c>
      <c r="B176" t="s">
        <v>9</v>
      </c>
      <c r="C176">
        <v>12</v>
      </c>
      <c r="D176">
        <v>59</v>
      </c>
    </row>
    <row r="177" spans="1:4" x14ac:dyDescent="0.6">
      <c r="A177" s="1">
        <v>43945</v>
      </c>
      <c r="B177" t="s">
        <v>10</v>
      </c>
      <c r="C177">
        <v>13</v>
      </c>
      <c r="D177">
        <v>18</v>
      </c>
    </row>
    <row r="178" spans="1:4" x14ac:dyDescent="0.6">
      <c r="A178" s="1">
        <v>43945</v>
      </c>
      <c r="B178" t="s">
        <v>11</v>
      </c>
      <c r="C178">
        <v>66</v>
      </c>
      <c r="D178">
        <v>0</v>
      </c>
    </row>
    <row r="179" spans="1:4" x14ac:dyDescent="0.6">
      <c r="A179" s="1">
        <v>43945</v>
      </c>
      <c r="B179" t="s">
        <v>12</v>
      </c>
      <c r="C179">
        <v>15</v>
      </c>
      <c r="D179">
        <v>1</v>
      </c>
    </row>
    <row r="180" spans="1:4" x14ac:dyDescent="0.6">
      <c r="A180" s="1">
        <v>43945</v>
      </c>
      <c r="B180" t="s">
        <v>13</v>
      </c>
      <c r="C180">
        <v>16</v>
      </c>
      <c r="D180">
        <v>0</v>
      </c>
    </row>
    <row r="181" spans="1:4" x14ac:dyDescent="0.6">
      <c r="A181" s="1">
        <v>43945</v>
      </c>
      <c r="B181" t="s">
        <v>14</v>
      </c>
      <c r="C181">
        <v>17</v>
      </c>
      <c r="D181">
        <v>108</v>
      </c>
    </row>
    <row r="182" spans="1:4" x14ac:dyDescent="0.6">
      <c r="A182" s="1">
        <v>43945</v>
      </c>
      <c r="B182" t="s">
        <v>15</v>
      </c>
      <c r="C182">
        <v>18</v>
      </c>
      <c r="D182">
        <v>35</v>
      </c>
    </row>
    <row r="183" spans="1:4" x14ac:dyDescent="0.6">
      <c r="A183" s="1">
        <v>43945</v>
      </c>
      <c r="B183" t="s">
        <v>16</v>
      </c>
      <c r="C183">
        <v>19</v>
      </c>
      <c r="D183">
        <v>11</v>
      </c>
    </row>
    <row r="184" spans="1:4" x14ac:dyDescent="0.6">
      <c r="A184" s="1">
        <v>43945</v>
      </c>
      <c r="B184" t="s">
        <v>17</v>
      </c>
      <c r="C184">
        <v>20</v>
      </c>
      <c r="D184">
        <v>5</v>
      </c>
    </row>
    <row r="185" spans="1:4" x14ac:dyDescent="0.6">
      <c r="A185" s="1">
        <v>43945</v>
      </c>
      <c r="B185" t="s">
        <v>18</v>
      </c>
      <c r="C185">
        <v>21</v>
      </c>
      <c r="D185">
        <v>9</v>
      </c>
    </row>
    <row r="186" spans="1:4" x14ac:dyDescent="0.6">
      <c r="A186" s="1">
        <v>43945</v>
      </c>
      <c r="B186" t="s">
        <v>19</v>
      </c>
      <c r="C186">
        <v>22</v>
      </c>
      <c r="D186">
        <v>61</v>
      </c>
    </row>
    <row r="187" spans="1:4" x14ac:dyDescent="0.6">
      <c r="A187" s="1">
        <v>43945</v>
      </c>
      <c r="B187" t="s">
        <v>20</v>
      </c>
      <c r="C187">
        <v>23</v>
      </c>
      <c r="D187">
        <v>3</v>
      </c>
    </row>
    <row r="188" spans="1:4" x14ac:dyDescent="0.6">
      <c r="A188" s="1">
        <v>43945</v>
      </c>
      <c r="B188" t="s">
        <v>21</v>
      </c>
      <c r="C188">
        <v>24</v>
      </c>
      <c r="D188">
        <v>43</v>
      </c>
    </row>
    <row r="189" spans="1:4" x14ac:dyDescent="0.6">
      <c r="A189" s="1">
        <v>43945</v>
      </c>
      <c r="B189" t="s">
        <v>22</v>
      </c>
      <c r="C189">
        <v>25</v>
      </c>
      <c r="D189">
        <v>196</v>
      </c>
    </row>
    <row r="190" spans="1:4" x14ac:dyDescent="0.6">
      <c r="A190" s="1">
        <v>43945</v>
      </c>
      <c r="B190" t="s">
        <v>23</v>
      </c>
      <c r="C190">
        <v>26</v>
      </c>
      <c r="D190">
        <v>107</v>
      </c>
    </row>
    <row r="191" spans="1:4" x14ac:dyDescent="0.6">
      <c r="A191" s="1">
        <v>43945</v>
      </c>
      <c r="B191" t="s">
        <v>24</v>
      </c>
      <c r="C191">
        <v>27</v>
      </c>
      <c r="D191">
        <v>21</v>
      </c>
    </row>
    <row r="192" spans="1:4" x14ac:dyDescent="0.6">
      <c r="A192" s="1">
        <v>43945</v>
      </c>
      <c r="B192" t="s">
        <v>25</v>
      </c>
      <c r="C192">
        <v>28</v>
      </c>
      <c r="D192">
        <v>8</v>
      </c>
    </row>
    <row r="193" spans="1:4" x14ac:dyDescent="0.6">
      <c r="A193" s="1">
        <v>43945</v>
      </c>
      <c r="B193" t="s">
        <v>26</v>
      </c>
      <c r="C193">
        <v>29</v>
      </c>
      <c r="D193">
        <v>19</v>
      </c>
    </row>
    <row r="194" spans="1:4" x14ac:dyDescent="0.6">
      <c r="A194" s="1">
        <v>43945</v>
      </c>
      <c r="B194" t="s">
        <v>27</v>
      </c>
      <c r="C194">
        <v>30</v>
      </c>
      <c r="D194">
        <v>0</v>
      </c>
    </row>
    <row r="195" spans="1:4" x14ac:dyDescent="0.6">
      <c r="A195" s="1">
        <v>43945</v>
      </c>
      <c r="B195" t="s">
        <v>28</v>
      </c>
      <c r="C195">
        <v>31</v>
      </c>
      <c r="D195">
        <v>4</v>
      </c>
    </row>
    <row r="196" spans="1:4" x14ac:dyDescent="0.6">
      <c r="A196" s="1">
        <v>43945</v>
      </c>
      <c r="B196" t="s">
        <v>29</v>
      </c>
      <c r="C196">
        <v>32</v>
      </c>
      <c r="D196">
        <v>8</v>
      </c>
    </row>
    <row r="197" spans="1:4" x14ac:dyDescent="0.6">
      <c r="A197" s="1">
        <v>43945</v>
      </c>
      <c r="B197" t="s">
        <v>30</v>
      </c>
      <c r="C197">
        <v>33</v>
      </c>
      <c r="D197">
        <v>2</v>
      </c>
    </row>
    <row r="198" spans="1:4" x14ac:dyDescent="0.6">
      <c r="A198" s="1">
        <v>43945</v>
      </c>
      <c r="B198" t="s">
        <v>31</v>
      </c>
      <c r="C198">
        <v>34</v>
      </c>
      <c r="D198">
        <v>249</v>
      </c>
    </row>
    <row r="199" spans="1:4" x14ac:dyDescent="0.6">
      <c r="A199" s="1">
        <v>43945</v>
      </c>
      <c r="B199" t="s">
        <v>32</v>
      </c>
      <c r="C199">
        <v>35</v>
      </c>
      <c r="D199">
        <v>6</v>
      </c>
    </row>
    <row r="200" spans="1:4" x14ac:dyDescent="0.6">
      <c r="A200" s="1">
        <v>43945</v>
      </c>
      <c r="B200" t="s">
        <v>33</v>
      </c>
      <c r="C200">
        <v>36</v>
      </c>
      <c r="D200">
        <v>422</v>
      </c>
    </row>
    <row r="201" spans="1:4" x14ac:dyDescent="0.6">
      <c r="A201" s="1">
        <v>43945</v>
      </c>
      <c r="B201" t="s">
        <v>34</v>
      </c>
      <c r="C201">
        <v>37</v>
      </c>
      <c r="D201">
        <v>17</v>
      </c>
    </row>
    <row r="202" spans="1:4" x14ac:dyDescent="0.6">
      <c r="A202" s="1">
        <v>43945</v>
      </c>
      <c r="B202" t="s">
        <v>35</v>
      </c>
      <c r="C202">
        <v>38</v>
      </c>
      <c r="D202">
        <v>0</v>
      </c>
    </row>
    <row r="203" spans="1:4" x14ac:dyDescent="0.6">
      <c r="A203" s="1">
        <v>43945</v>
      </c>
      <c r="B203" t="s">
        <v>36</v>
      </c>
      <c r="C203">
        <v>69</v>
      </c>
      <c r="D203">
        <v>0</v>
      </c>
    </row>
    <row r="204" spans="1:4" x14ac:dyDescent="0.6">
      <c r="A204" s="1">
        <v>43945</v>
      </c>
      <c r="B204" t="s">
        <v>37</v>
      </c>
      <c r="C204">
        <v>39</v>
      </c>
      <c r="D204">
        <v>34</v>
      </c>
    </row>
    <row r="205" spans="1:4" x14ac:dyDescent="0.6">
      <c r="A205" s="1">
        <v>43945</v>
      </c>
      <c r="B205" t="s">
        <v>38</v>
      </c>
      <c r="C205">
        <v>40</v>
      </c>
      <c r="D205">
        <v>9</v>
      </c>
    </row>
    <row r="206" spans="1:4" x14ac:dyDescent="0.6">
      <c r="A206" s="1">
        <v>43945</v>
      </c>
      <c r="B206" t="s">
        <v>39</v>
      </c>
      <c r="C206">
        <v>41</v>
      </c>
      <c r="D206">
        <v>3</v>
      </c>
    </row>
    <row r="207" spans="1:4" x14ac:dyDescent="0.6">
      <c r="A207" s="1">
        <v>43945</v>
      </c>
      <c r="B207" t="s">
        <v>40</v>
      </c>
      <c r="C207">
        <v>42</v>
      </c>
      <c r="D207">
        <v>63</v>
      </c>
    </row>
    <row r="208" spans="1:4" x14ac:dyDescent="0.6">
      <c r="A208" s="1">
        <v>43945</v>
      </c>
      <c r="B208" t="s">
        <v>41</v>
      </c>
      <c r="C208">
        <v>72</v>
      </c>
      <c r="D208">
        <v>5</v>
      </c>
    </row>
    <row r="209" spans="1:4" x14ac:dyDescent="0.6">
      <c r="A209" s="1">
        <v>43945</v>
      </c>
      <c r="B209" t="s">
        <v>42</v>
      </c>
      <c r="C209">
        <v>44</v>
      </c>
      <c r="D209">
        <v>13</v>
      </c>
    </row>
    <row r="210" spans="1:4" x14ac:dyDescent="0.6">
      <c r="A210" s="1">
        <v>43945</v>
      </c>
      <c r="B210" t="s">
        <v>43</v>
      </c>
      <c r="C210">
        <v>45</v>
      </c>
      <c r="D210">
        <v>7</v>
      </c>
    </row>
    <row r="211" spans="1:4" x14ac:dyDescent="0.6">
      <c r="A211" s="1">
        <v>43945</v>
      </c>
      <c r="B211" t="s">
        <v>44</v>
      </c>
      <c r="C211">
        <v>46</v>
      </c>
      <c r="D211">
        <v>1</v>
      </c>
    </row>
    <row r="212" spans="1:4" x14ac:dyDescent="0.6">
      <c r="A212" s="1">
        <v>43945</v>
      </c>
      <c r="B212" t="s">
        <v>45</v>
      </c>
      <c r="C212">
        <v>47</v>
      </c>
      <c r="D212">
        <v>0</v>
      </c>
    </row>
    <row r="213" spans="1:4" x14ac:dyDescent="0.6">
      <c r="A213" s="1">
        <v>43945</v>
      </c>
      <c r="B213" t="s">
        <v>46</v>
      </c>
      <c r="C213">
        <v>48</v>
      </c>
      <c r="D213">
        <v>24</v>
      </c>
    </row>
    <row r="214" spans="1:4" x14ac:dyDescent="0.6">
      <c r="A214" s="1">
        <v>43945</v>
      </c>
      <c r="B214" t="s">
        <v>47</v>
      </c>
      <c r="C214">
        <v>49</v>
      </c>
      <c r="D214">
        <v>4</v>
      </c>
    </row>
    <row r="215" spans="1:4" x14ac:dyDescent="0.6">
      <c r="A215" s="1">
        <v>43945</v>
      </c>
      <c r="B215" t="s">
        <v>48</v>
      </c>
      <c r="C215">
        <v>50</v>
      </c>
      <c r="D215">
        <v>1</v>
      </c>
    </row>
    <row r="216" spans="1:4" x14ac:dyDescent="0.6">
      <c r="A216" s="1">
        <v>43945</v>
      </c>
      <c r="B216" t="s">
        <v>49</v>
      </c>
      <c r="C216">
        <v>78</v>
      </c>
      <c r="D216">
        <v>0</v>
      </c>
    </row>
    <row r="217" spans="1:4" x14ac:dyDescent="0.6">
      <c r="A217" s="1">
        <v>43945</v>
      </c>
      <c r="B217" t="s">
        <v>50</v>
      </c>
      <c r="C217">
        <v>51</v>
      </c>
      <c r="D217">
        <v>38</v>
      </c>
    </row>
    <row r="218" spans="1:4" x14ac:dyDescent="0.6">
      <c r="A218" s="1">
        <v>43945</v>
      </c>
      <c r="B218" t="s">
        <v>51</v>
      </c>
      <c r="C218">
        <v>53</v>
      </c>
      <c r="D218">
        <v>14</v>
      </c>
    </row>
    <row r="219" spans="1:4" x14ac:dyDescent="0.6">
      <c r="A219" s="1">
        <v>43945</v>
      </c>
      <c r="B219" t="s">
        <v>52</v>
      </c>
      <c r="C219">
        <v>54</v>
      </c>
      <c r="D219">
        <v>1</v>
      </c>
    </row>
    <row r="220" spans="1:4" x14ac:dyDescent="0.6">
      <c r="A220" s="1">
        <v>43945</v>
      </c>
      <c r="B220" t="s">
        <v>53</v>
      </c>
      <c r="C220">
        <v>55</v>
      </c>
      <c r="D220">
        <v>5</v>
      </c>
    </row>
    <row r="221" spans="1:4" x14ac:dyDescent="0.6">
      <c r="A221" s="1">
        <v>43945</v>
      </c>
      <c r="B221" t="s">
        <v>54</v>
      </c>
      <c r="C221">
        <v>56</v>
      </c>
      <c r="D221">
        <v>0</v>
      </c>
    </row>
    <row r="222" spans="1:4" x14ac:dyDescent="0.6">
      <c r="A222" s="1">
        <v>43946</v>
      </c>
      <c r="B222" t="s">
        <v>0</v>
      </c>
      <c r="C222">
        <v>1</v>
      </c>
      <c r="D222">
        <v>4</v>
      </c>
    </row>
    <row r="223" spans="1:4" x14ac:dyDescent="0.6">
      <c r="A223" s="1">
        <v>43946</v>
      </c>
      <c r="B223" t="s">
        <v>1</v>
      </c>
      <c r="C223">
        <v>2</v>
      </c>
      <c r="D223">
        <v>0</v>
      </c>
    </row>
    <row r="224" spans="1:4" x14ac:dyDescent="0.6">
      <c r="A224" s="1">
        <v>43946</v>
      </c>
      <c r="B224" t="s">
        <v>2</v>
      </c>
      <c r="C224">
        <v>4</v>
      </c>
      <c r="D224">
        <v>7</v>
      </c>
    </row>
    <row r="225" spans="1:4" x14ac:dyDescent="0.6">
      <c r="A225" s="1">
        <v>43946</v>
      </c>
      <c r="B225" t="s">
        <v>3</v>
      </c>
      <c r="C225">
        <v>5</v>
      </c>
      <c r="D225">
        <v>1</v>
      </c>
    </row>
    <row r="226" spans="1:4" x14ac:dyDescent="0.6">
      <c r="A226" s="1">
        <v>43946</v>
      </c>
      <c r="B226" t="s">
        <v>4</v>
      </c>
      <c r="C226">
        <v>6</v>
      </c>
      <c r="D226">
        <v>73</v>
      </c>
    </row>
    <row r="227" spans="1:4" x14ac:dyDescent="0.6">
      <c r="A227" s="1">
        <v>43946</v>
      </c>
      <c r="B227" t="s">
        <v>5</v>
      </c>
      <c r="C227">
        <v>8</v>
      </c>
      <c r="D227">
        <v>-2</v>
      </c>
    </row>
    <row r="228" spans="1:4" x14ac:dyDescent="0.6">
      <c r="A228" s="1">
        <v>43946</v>
      </c>
      <c r="B228" t="s">
        <v>6</v>
      </c>
      <c r="C228">
        <v>9</v>
      </c>
      <c r="D228">
        <v>98</v>
      </c>
    </row>
    <row r="229" spans="1:4" x14ac:dyDescent="0.6">
      <c r="A229" s="1">
        <v>43946</v>
      </c>
      <c r="B229" t="s">
        <v>7</v>
      </c>
      <c r="C229">
        <v>10</v>
      </c>
      <c r="D229">
        <v>12</v>
      </c>
    </row>
    <row r="230" spans="1:4" x14ac:dyDescent="0.6">
      <c r="A230" s="1">
        <v>43946</v>
      </c>
      <c r="B230" t="s">
        <v>8</v>
      </c>
      <c r="C230">
        <v>11</v>
      </c>
      <c r="D230">
        <v>12</v>
      </c>
    </row>
    <row r="231" spans="1:4" x14ac:dyDescent="0.6">
      <c r="A231" s="1">
        <v>43946</v>
      </c>
      <c r="B231" t="s">
        <v>9</v>
      </c>
      <c r="C231">
        <v>12</v>
      </c>
      <c r="D231">
        <v>9</v>
      </c>
    </row>
    <row r="232" spans="1:4" x14ac:dyDescent="0.6">
      <c r="A232" s="1">
        <v>43946</v>
      </c>
      <c r="B232" t="s">
        <v>10</v>
      </c>
      <c r="C232">
        <v>13</v>
      </c>
      <c r="D232">
        <v>8</v>
      </c>
    </row>
    <row r="233" spans="1:4" x14ac:dyDescent="0.6">
      <c r="A233" s="1">
        <v>43946</v>
      </c>
      <c r="B233" t="s">
        <v>11</v>
      </c>
      <c r="C233">
        <v>66</v>
      </c>
      <c r="D233">
        <v>0</v>
      </c>
    </row>
    <row r="234" spans="1:4" x14ac:dyDescent="0.6">
      <c r="A234" s="1">
        <v>43946</v>
      </c>
      <c r="B234" t="s">
        <v>12</v>
      </c>
      <c r="C234">
        <v>15</v>
      </c>
      <c r="D234">
        <v>1</v>
      </c>
    </row>
    <row r="235" spans="1:4" x14ac:dyDescent="0.6">
      <c r="A235" s="1">
        <v>43946</v>
      </c>
      <c r="B235" t="s">
        <v>13</v>
      </c>
      <c r="C235">
        <v>16</v>
      </c>
      <c r="D235">
        <v>2</v>
      </c>
    </row>
    <row r="236" spans="1:4" x14ac:dyDescent="0.6">
      <c r="A236" s="1">
        <v>43946</v>
      </c>
      <c r="B236" t="s">
        <v>14</v>
      </c>
      <c r="C236">
        <v>17</v>
      </c>
      <c r="D236">
        <v>80</v>
      </c>
    </row>
    <row r="237" spans="1:4" x14ac:dyDescent="0.6">
      <c r="A237" s="1">
        <v>43946</v>
      </c>
      <c r="B237" t="s">
        <v>15</v>
      </c>
      <c r="C237">
        <v>18</v>
      </c>
      <c r="D237">
        <v>44</v>
      </c>
    </row>
    <row r="238" spans="1:4" x14ac:dyDescent="0.6">
      <c r="A238" s="1">
        <v>43946</v>
      </c>
      <c r="B238" t="s">
        <v>16</v>
      </c>
      <c r="C238">
        <v>19</v>
      </c>
      <c r="D238">
        <v>5</v>
      </c>
    </row>
    <row r="239" spans="1:4" x14ac:dyDescent="0.6">
      <c r="A239" s="1">
        <v>43946</v>
      </c>
      <c r="B239" t="s">
        <v>17</v>
      </c>
      <c r="C239">
        <v>20</v>
      </c>
      <c r="D239">
        <v>2</v>
      </c>
    </row>
    <row r="240" spans="1:4" x14ac:dyDescent="0.6">
      <c r="A240" s="1">
        <v>43946</v>
      </c>
      <c r="B240" t="s">
        <v>18</v>
      </c>
      <c r="C240">
        <v>21</v>
      </c>
      <c r="D240">
        <v>5</v>
      </c>
    </row>
    <row r="241" spans="1:4" x14ac:dyDescent="0.6">
      <c r="A241" s="1">
        <v>43946</v>
      </c>
      <c r="B241" t="s">
        <v>19</v>
      </c>
      <c r="C241">
        <v>22</v>
      </c>
      <c r="D241">
        <v>43</v>
      </c>
    </row>
    <row r="242" spans="1:4" x14ac:dyDescent="0.6">
      <c r="A242" s="1">
        <v>43946</v>
      </c>
      <c r="B242" t="s">
        <v>20</v>
      </c>
      <c r="C242">
        <v>23</v>
      </c>
      <c r="D242">
        <v>3</v>
      </c>
    </row>
    <row r="243" spans="1:4" x14ac:dyDescent="0.6">
      <c r="A243" s="1">
        <v>43946</v>
      </c>
      <c r="B243" t="s">
        <v>21</v>
      </c>
      <c r="C243">
        <v>24</v>
      </c>
      <c r="D243">
        <v>74</v>
      </c>
    </row>
    <row r="244" spans="1:4" x14ac:dyDescent="0.6">
      <c r="A244" s="1">
        <v>43946</v>
      </c>
      <c r="B244" t="s">
        <v>22</v>
      </c>
      <c r="C244">
        <v>25</v>
      </c>
      <c r="D244">
        <v>174</v>
      </c>
    </row>
    <row r="245" spans="1:4" x14ac:dyDescent="0.6">
      <c r="A245" s="1">
        <v>43946</v>
      </c>
      <c r="B245" t="s">
        <v>23</v>
      </c>
      <c r="C245">
        <v>26</v>
      </c>
      <c r="D245">
        <v>189</v>
      </c>
    </row>
    <row r="246" spans="1:4" x14ac:dyDescent="0.6">
      <c r="A246" s="1">
        <v>43946</v>
      </c>
      <c r="B246" t="s">
        <v>24</v>
      </c>
      <c r="C246">
        <v>27</v>
      </c>
      <c r="D246">
        <v>23</v>
      </c>
    </row>
    <row r="247" spans="1:4" x14ac:dyDescent="0.6">
      <c r="A247" s="1">
        <v>43946</v>
      </c>
      <c r="B247" t="s">
        <v>25</v>
      </c>
      <c r="C247">
        <v>28</v>
      </c>
      <c r="D247">
        <v>12</v>
      </c>
    </row>
    <row r="248" spans="1:4" x14ac:dyDescent="0.6">
      <c r="A248" s="1">
        <v>43946</v>
      </c>
      <c r="B248" t="s">
        <v>26</v>
      </c>
      <c r="C248">
        <v>29</v>
      </c>
      <c r="D248">
        <v>13</v>
      </c>
    </row>
    <row r="249" spans="1:4" x14ac:dyDescent="0.6">
      <c r="A249" s="1">
        <v>43946</v>
      </c>
      <c r="B249" t="s">
        <v>27</v>
      </c>
      <c r="C249">
        <v>30</v>
      </c>
      <c r="D249">
        <v>0</v>
      </c>
    </row>
    <row r="250" spans="1:4" x14ac:dyDescent="0.6">
      <c r="A250" s="1">
        <v>43946</v>
      </c>
      <c r="B250" t="s">
        <v>28</v>
      </c>
      <c r="C250">
        <v>31</v>
      </c>
      <c r="D250">
        <v>2</v>
      </c>
    </row>
    <row r="251" spans="1:4" x14ac:dyDescent="0.6">
      <c r="A251" s="1">
        <v>43946</v>
      </c>
      <c r="B251" t="s">
        <v>29</v>
      </c>
      <c r="C251">
        <v>32</v>
      </c>
      <c r="D251">
        <v>3</v>
      </c>
    </row>
    <row r="252" spans="1:4" x14ac:dyDescent="0.6">
      <c r="A252" s="1">
        <v>43946</v>
      </c>
      <c r="B252" t="s">
        <v>30</v>
      </c>
      <c r="C252">
        <v>33</v>
      </c>
      <c r="D252">
        <v>7</v>
      </c>
    </row>
    <row r="253" spans="1:4" x14ac:dyDescent="0.6">
      <c r="A253" s="1">
        <v>43946</v>
      </c>
      <c r="B253" t="s">
        <v>31</v>
      </c>
      <c r="C253">
        <v>34</v>
      </c>
      <c r="D253">
        <v>246</v>
      </c>
    </row>
    <row r="254" spans="1:4" x14ac:dyDescent="0.6">
      <c r="A254" s="1">
        <v>43946</v>
      </c>
      <c r="B254" t="s">
        <v>32</v>
      </c>
      <c r="C254">
        <v>35</v>
      </c>
      <c r="D254">
        <v>9</v>
      </c>
    </row>
    <row r="255" spans="1:4" x14ac:dyDescent="0.6">
      <c r="A255" s="1">
        <v>43946</v>
      </c>
      <c r="B255" t="s">
        <v>33</v>
      </c>
      <c r="C255">
        <v>36</v>
      </c>
      <c r="D255">
        <v>437</v>
      </c>
    </row>
    <row r="256" spans="1:4" x14ac:dyDescent="0.6">
      <c r="A256" s="1">
        <v>43946</v>
      </c>
      <c r="B256" t="s">
        <v>34</v>
      </c>
      <c r="C256">
        <v>37</v>
      </c>
      <c r="D256">
        <v>30</v>
      </c>
    </row>
    <row r="257" spans="1:4" x14ac:dyDescent="0.6">
      <c r="A257" s="1">
        <v>43946</v>
      </c>
      <c r="B257" t="s">
        <v>35</v>
      </c>
      <c r="C257">
        <v>38</v>
      </c>
      <c r="D257">
        <v>1</v>
      </c>
    </row>
    <row r="258" spans="1:4" x14ac:dyDescent="0.6">
      <c r="A258" s="1">
        <v>43946</v>
      </c>
      <c r="B258" t="s">
        <v>36</v>
      </c>
      <c r="C258">
        <v>69</v>
      </c>
      <c r="D258">
        <v>0</v>
      </c>
    </row>
    <row r="259" spans="1:4" x14ac:dyDescent="0.6">
      <c r="A259" s="1">
        <v>43946</v>
      </c>
      <c r="B259" t="s">
        <v>37</v>
      </c>
      <c r="C259">
        <v>39</v>
      </c>
      <c r="D259">
        <v>21</v>
      </c>
    </row>
    <row r="260" spans="1:4" x14ac:dyDescent="0.6">
      <c r="A260" s="1">
        <v>43946</v>
      </c>
      <c r="B260" t="s">
        <v>38</v>
      </c>
      <c r="C260">
        <v>40</v>
      </c>
      <c r="D260">
        <v>6</v>
      </c>
    </row>
    <row r="261" spans="1:4" x14ac:dyDescent="0.6">
      <c r="A261" s="1">
        <v>43946</v>
      </c>
      <c r="B261" t="s">
        <v>39</v>
      </c>
      <c r="C261">
        <v>41</v>
      </c>
      <c r="D261">
        <v>1</v>
      </c>
    </row>
    <row r="262" spans="1:4" x14ac:dyDescent="0.6">
      <c r="A262" s="1">
        <v>43946</v>
      </c>
      <c r="B262" t="s">
        <v>40</v>
      </c>
      <c r="C262">
        <v>42</v>
      </c>
      <c r="D262">
        <v>56</v>
      </c>
    </row>
    <row r="263" spans="1:4" x14ac:dyDescent="0.6">
      <c r="A263" s="1">
        <v>43946</v>
      </c>
      <c r="B263" t="s">
        <v>41</v>
      </c>
      <c r="C263">
        <v>72</v>
      </c>
      <c r="D263">
        <v>1</v>
      </c>
    </row>
    <row r="264" spans="1:4" x14ac:dyDescent="0.6">
      <c r="A264" s="1">
        <v>43946</v>
      </c>
      <c r="B264" t="s">
        <v>42</v>
      </c>
      <c r="C264">
        <v>44</v>
      </c>
      <c r="D264">
        <v>13</v>
      </c>
    </row>
    <row r="265" spans="1:4" x14ac:dyDescent="0.6">
      <c r="A265" s="1">
        <v>43946</v>
      </c>
      <c r="B265" t="s">
        <v>43</v>
      </c>
      <c r="C265">
        <v>45</v>
      </c>
      <c r="D265">
        <v>9</v>
      </c>
    </row>
    <row r="266" spans="1:4" x14ac:dyDescent="0.6">
      <c r="A266" s="1">
        <v>43946</v>
      </c>
      <c r="B266" t="s">
        <v>44</v>
      </c>
      <c r="C266">
        <v>46</v>
      </c>
      <c r="D266">
        <v>0</v>
      </c>
    </row>
    <row r="267" spans="1:4" x14ac:dyDescent="0.6">
      <c r="A267" s="1">
        <v>43946</v>
      </c>
      <c r="B267" t="s">
        <v>45</v>
      </c>
      <c r="C267">
        <v>47</v>
      </c>
      <c r="D267">
        <v>7</v>
      </c>
    </row>
    <row r="268" spans="1:4" x14ac:dyDescent="0.6">
      <c r="A268" s="1">
        <v>43946</v>
      </c>
      <c r="B268" t="s">
        <v>46</v>
      </c>
      <c r="C268">
        <v>48</v>
      </c>
      <c r="D268">
        <v>37</v>
      </c>
    </row>
    <row r="269" spans="1:4" x14ac:dyDescent="0.6">
      <c r="A269" s="1">
        <v>43946</v>
      </c>
      <c r="B269" t="s">
        <v>47</v>
      </c>
      <c r="C269">
        <v>49</v>
      </c>
      <c r="D269">
        <v>2</v>
      </c>
    </row>
    <row r="270" spans="1:4" x14ac:dyDescent="0.6">
      <c r="A270" s="1">
        <v>43946</v>
      </c>
      <c r="B270" t="s">
        <v>48</v>
      </c>
      <c r="C270">
        <v>50</v>
      </c>
      <c r="D270">
        <v>2</v>
      </c>
    </row>
    <row r="271" spans="1:4" x14ac:dyDescent="0.6">
      <c r="A271" s="1">
        <v>43946</v>
      </c>
      <c r="B271" t="s">
        <v>49</v>
      </c>
      <c r="C271">
        <v>78</v>
      </c>
      <c r="D271">
        <v>0</v>
      </c>
    </row>
    <row r="272" spans="1:4" x14ac:dyDescent="0.6">
      <c r="A272" s="1">
        <v>43946</v>
      </c>
      <c r="B272" t="s">
        <v>50</v>
      </c>
      <c r="C272">
        <v>51</v>
      </c>
      <c r="D272">
        <v>23</v>
      </c>
    </row>
    <row r="273" spans="1:4" x14ac:dyDescent="0.6">
      <c r="A273" s="1">
        <v>43946</v>
      </c>
      <c r="B273" t="s">
        <v>51</v>
      </c>
      <c r="C273">
        <v>53</v>
      </c>
      <c r="D273">
        <v>12</v>
      </c>
    </row>
    <row r="274" spans="1:4" x14ac:dyDescent="0.6">
      <c r="A274" s="1">
        <v>43946</v>
      </c>
      <c r="B274" t="s">
        <v>52</v>
      </c>
      <c r="C274">
        <v>54</v>
      </c>
      <c r="D274">
        <v>1</v>
      </c>
    </row>
    <row r="275" spans="1:4" x14ac:dyDescent="0.6">
      <c r="A275" s="1">
        <v>43946</v>
      </c>
      <c r="B275" t="s">
        <v>53</v>
      </c>
      <c r="C275">
        <v>55</v>
      </c>
      <c r="D275">
        <v>4</v>
      </c>
    </row>
    <row r="276" spans="1:4" x14ac:dyDescent="0.6">
      <c r="A276" s="1">
        <v>43946</v>
      </c>
      <c r="B276" t="s">
        <v>54</v>
      </c>
      <c r="C276">
        <v>56</v>
      </c>
      <c r="D276">
        <v>0</v>
      </c>
    </row>
    <row r="277" spans="1:4" x14ac:dyDescent="0.6">
      <c r="A277" s="1">
        <v>43947</v>
      </c>
      <c r="B277" t="s">
        <v>0</v>
      </c>
      <c r="C277">
        <v>1</v>
      </c>
      <c r="D277">
        <v>6</v>
      </c>
    </row>
    <row r="278" spans="1:4" x14ac:dyDescent="0.6">
      <c r="A278" s="1">
        <v>43947</v>
      </c>
      <c r="B278" t="s">
        <v>1</v>
      </c>
      <c r="C278">
        <v>2</v>
      </c>
      <c r="D278">
        <v>0</v>
      </c>
    </row>
    <row r="279" spans="1:4" x14ac:dyDescent="0.6">
      <c r="A279" s="1">
        <v>43947</v>
      </c>
      <c r="B279" t="s">
        <v>2</v>
      </c>
      <c r="C279">
        <v>4</v>
      </c>
      <c r="D279">
        <v>2</v>
      </c>
    </row>
    <row r="280" spans="1:4" x14ac:dyDescent="0.6">
      <c r="A280" s="1">
        <v>43947</v>
      </c>
      <c r="B280" t="s">
        <v>3</v>
      </c>
      <c r="C280">
        <v>5</v>
      </c>
      <c r="D280">
        <v>2</v>
      </c>
    </row>
    <row r="281" spans="1:4" x14ac:dyDescent="0.6">
      <c r="A281" s="1">
        <v>43947</v>
      </c>
      <c r="B281" t="s">
        <v>4</v>
      </c>
      <c r="C281">
        <v>6</v>
      </c>
      <c r="D281">
        <v>24</v>
      </c>
    </row>
    <row r="282" spans="1:4" x14ac:dyDescent="0.6">
      <c r="A282" s="1">
        <v>43947</v>
      </c>
      <c r="B282" t="s">
        <v>5</v>
      </c>
      <c r="C282">
        <v>8</v>
      </c>
      <c r="D282">
        <v>8</v>
      </c>
    </row>
    <row r="283" spans="1:4" x14ac:dyDescent="0.6">
      <c r="A283" s="1">
        <v>43947</v>
      </c>
      <c r="B283" t="s">
        <v>6</v>
      </c>
      <c r="C283">
        <v>9</v>
      </c>
      <c r="D283">
        <v>63</v>
      </c>
    </row>
    <row r="284" spans="1:4" x14ac:dyDescent="0.6">
      <c r="A284" s="1">
        <v>43947</v>
      </c>
      <c r="B284" t="s">
        <v>7</v>
      </c>
      <c r="C284">
        <v>10</v>
      </c>
      <c r="D284">
        <v>8</v>
      </c>
    </row>
    <row r="285" spans="1:4" x14ac:dyDescent="0.6">
      <c r="A285" s="1">
        <v>43947</v>
      </c>
      <c r="B285" t="s">
        <v>8</v>
      </c>
      <c r="C285">
        <v>11</v>
      </c>
      <c r="D285">
        <v>13</v>
      </c>
    </row>
    <row r="286" spans="1:4" x14ac:dyDescent="0.6">
      <c r="A286" s="1">
        <v>43947</v>
      </c>
      <c r="B286" t="s">
        <v>9</v>
      </c>
      <c r="C286">
        <v>12</v>
      </c>
      <c r="D286">
        <v>19</v>
      </c>
    </row>
    <row r="287" spans="1:4" x14ac:dyDescent="0.6">
      <c r="A287" s="1">
        <v>43947</v>
      </c>
      <c r="B287" t="s">
        <v>10</v>
      </c>
      <c r="C287">
        <v>13</v>
      </c>
      <c r="D287">
        <v>10</v>
      </c>
    </row>
    <row r="288" spans="1:4" x14ac:dyDescent="0.6">
      <c r="A288" s="1">
        <v>43947</v>
      </c>
      <c r="B288" t="s">
        <v>11</v>
      </c>
      <c r="C288">
        <v>66</v>
      </c>
      <c r="D288">
        <v>0</v>
      </c>
    </row>
    <row r="289" spans="1:4" x14ac:dyDescent="0.6">
      <c r="A289" s="1">
        <v>43947</v>
      </c>
      <c r="B289" t="s">
        <v>12</v>
      </c>
      <c r="C289">
        <v>15</v>
      </c>
      <c r="D289">
        <v>0</v>
      </c>
    </row>
    <row r="290" spans="1:4" x14ac:dyDescent="0.6">
      <c r="A290" s="1">
        <v>43947</v>
      </c>
      <c r="B290" t="s">
        <v>13</v>
      </c>
      <c r="C290">
        <v>16</v>
      </c>
      <c r="D290">
        <v>0</v>
      </c>
    </row>
    <row r="291" spans="1:4" x14ac:dyDescent="0.6">
      <c r="A291" s="1">
        <v>43947</v>
      </c>
      <c r="B291" t="s">
        <v>14</v>
      </c>
      <c r="C291">
        <v>17</v>
      </c>
      <c r="D291">
        <v>59</v>
      </c>
    </row>
    <row r="292" spans="1:4" x14ac:dyDescent="0.6">
      <c r="A292" s="1">
        <v>43947</v>
      </c>
      <c r="B292" t="s">
        <v>15</v>
      </c>
      <c r="C292">
        <v>18</v>
      </c>
      <c r="D292">
        <v>28</v>
      </c>
    </row>
    <row r="293" spans="1:4" x14ac:dyDescent="0.6">
      <c r="A293" s="1">
        <v>43947</v>
      </c>
      <c r="B293" t="s">
        <v>16</v>
      </c>
      <c r="C293">
        <v>19</v>
      </c>
      <c r="D293">
        <v>6</v>
      </c>
    </row>
    <row r="294" spans="1:4" x14ac:dyDescent="0.6">
      <c r="A294" s="1">
        <v>43947</v>
      </c>
      <c r="B294" t="s">
        <v>17</v>
      </c>
      <c r="C294">
        <v>20</v>
      </c>
      <c r="D294">
        <v>1</v>
      </c>
    </row>
    <row r="295" spans="1:4" x14ac:dyDescent="0.6">
      <c r="A295" s="1">
        <v>43947</v>
      </c>
      <c r="B295" t="s">
        <v>18</v>
      </c>
      <c r="C295">
        <v>21</v>
      </c>
      <c r="D295">
        <v>3</v>
      </c>
    </row>
    <row r="296" spans="1:4" x14ac:dyDescent="0.6">
      <c r="A296" s="1">
        <v>43947</v>
      </c>
      <c r="B296" t="s">
        <v>19</v>
      </c>
      <c r="C296">
        <v>22</v>
      </c>
      <c r="D296">
        <v>26</v>
      </c>
    </row>
    <row r="297" spans="1:4" x14ac:dyDescent="0.6">
      <c r="A297" s="1">
        <v>43947</v>
      </c>
      <c r="B297" t="s">
        <v>20</v>
      </c>
      <c r="C297">
        <v>23</v>
      </c>
      <c r="D297">
        <v>0</v>
      </c>
    </row>
    <row r="298" spans="1:4" x14ac:dyDescent="0.6">
      <c r="A298" s="1">
        <v>43947</v>
      </c>
      <c r="B298" t="s">
        <v>21</v>
      </c>
      <c r="C298">
        <v>24</v>
      </c>
      <c r="D298">
        <v>30</v>
      </c>
    </row>
    <row r="299" spans="1:4" x14ac:dyDescent="0.6">
      <c r="A299" s="1">
        <v>43947</v>
      </c>
      <c r="B299" t="s">
        <v>22</v>
      </c>
      <c r="C299">
        <v>25</v>
      </c>
      <c r="D299">
        <v>169</v>
      </c>
    </row>
    <row r="300" spans="1:4" x14ac:dyDescent="0.6">
      <c r="A300" s="1">
        <v>43947</v>
      </c>
      <c r="B300" t="s">
        <v>23</v>
      </c>
      <c r="C300">
        <v>26</v>
      </c>
      <c r="D300">
        <v>41</v>
      </c>
    </row>
    <row r="301" spans="1:4" x14ac:dyDescent="0.6">
      <c r="A301" s="1">
        <v>43947</v>
      </c>
      <c r="B301" t="s">
        <v>24</v>
      </c>
      <c r="C301">
        <v>27</v>
      </c>
      <c r="D301">
        <v>28</v>
      </c>
    </row>
    <row r="302" spans="1:4" x14ac:dyDescent="0.6">
      <c r="A302" s="1">
        <v>43947</v>
      </c>
      <c r="B302" t="s">
        <v>25</v>
      </c>
      <c r="C302">
        <v>28</v>
      </c>
      <c r="D302">
        <v>6</v>
      </c>
    </row>
    <row r="303" spans="1:4" x14ac:dyDescent="0.6">
      <c r="A303" s="1">
        <v>43947</v>
      </c>
      <c r="B303" t="s">
        <v>26</v>
      </c>
      <c r="C303">
        <v>29</v>
      </c>
      <c r="D303">
        <v>2</v>
      </c>
    </row>
    <row r="304" spans="1:4" x14ac:dyDescent="0.6">
      <c r="A304" s="1">
        <v>43947</v>
      </c>
      <c r="B304" t="s">
        <v>27</v>
      </c>
      <c r="C304">
        <v>30</v>
      </c>
      <c r="D304">
        <v>0</v>
      </c>
    </row>
    <row r="305" spans="1:4" x14ac:dyDescent="0.6">
      <c r="A305" s="1">
        <v>43947</v>
      </c>
      <c r="B305" t="s">
        <v>28</v>
      </c>
      <c r="C305">
        <v>31</v>
      </c>
      <c r="D305">
        <v>2</v>
      </c>
    </row>
    <row r="306" spans="1:4" x14ac:dyDescent="0.6">
      <c r="A306" s="1">
        <v>43947</v>
      </c>
      <c r="B306" t="s">
        <v>29</v>
      </c>
      <c r="C306">
        <v>32</v>
      </c>
      <c r="D306">
        <v>0</v>
      </c>
    </row>
    <row r="307" spans="1:4" x14ac:dyDescent="0.6">
      <c r="A307" s="1">
        <v>43947</v>
      </c>
      <c r="B307" t="s">
        <v>30</v>
      </c>
      <c r="C307">
        <v>33</v>
      </c>
      <c r="D307">
        <v>0</v>
      </c>
    </row>
    <row r="308" spans="1:4" x14ac:dyDescent="0.6">
      <c r="A308" s="1">
        <v>43947</v>
      </c>
      <c r="B308" t="s">
        <v>31</v>
      </c>
      <c r="C308">
        <v>34</v>
      </c>
      <c r="D308">
        <v>75</v>
      </c>
    </row>
    <row r="309" spans="1:4" x14ac:dyDescent="0.6">
      <c r="A309" s="1">
        <v>43947</v>
      </c>
      <c r="B309" t="s">
        <v>32</v>
      </c>
      <c r="C309">
        <v>35</v>
      </c>
      <c r="D309">
        <v>6</v>
      </c>
    </row>
    <row r="310" spans="1:4" x14ac:dyDescent="0.6">
      <c r="A310" s="1">
        <v>43947</v>
      </c>
      <c r="B310" t="s">
        <v>33</v>
      </c>
      <c r="C310">
        <v>36</v>
      </c>
      <c r="D310">
        <v>367</v>
      </c>
    </row>
    <row r="311" spans="1:4" x14ac:dyDescent="0.6">
      <c r="A311" s="1">
        <v>43947</v>
      </c>
      <c r="B311" t="s">
        <v>34</v>
      </c>
      <c r="C311">
        <v>37</v>
      </c>
      <c r="D311">
        <v>9</v>
      </c>
    </row>
    <row r="312" spans="1:4" x14ac:dyDescent="0.6">
      <c r="A312" s="1">
        <v>43947</v>
      </c>
      <c r="B312" t="s">
        <v>35</v>
      </c>
      <c r="C312">
        <v>38</v>
      </c>
      <c r="D312">
        <v>1</v>
      </c>
    </row>
    <row r="313" spans="1:4" x14ac:dyDescent="0.6">
      <c r="A313" s="1">
        <v>43947</v>
      </c>
      <c r="B313" t="s">
        <v>36</v>
      </c>
      <c r="C313">
        <v>69</v>
      </c>
      <c r="D313">
        <v>0</v>
      </c>
    </row>
    <row r="314" spans="1:4" x14ac:dyDescent="0.6">
      <c r="A314" s="1">
        <v>43947</v>
      </c>
      <c r="B314" t="s">
        <v>37</v>
      </c>
      <c r="C314">
        <v>39</v>
      </c>
      <c r="D314">
        <v>17</v>
      </c>
    </row>
    <row r="315" spans="1:4" x14ac:dyDescent="0.6">
      <c r="A315" s="1">
        <v>43947</v>
      </c>
      <c r="B315" t="s">
        <v>38</v>
      </c>
      <c r="C315">
        <v>40</v>
      </c>
      <c r="D315">
        <v>1</v>
      </c>
    </row>
    <row r="316" spans="1:4" x14ac:dyDescent="0.6">
      <c r="A316" s="1">
        <v>43947</v>
      </c>
      <c r="B316" t="s">
        <v>39</v>
      </c>
      <c r="C316">
        <v>41</v>
      </c>
      <c r="D316">
        <v>4</v>
      </c>
    </row>
    <row r="317" spans="1:4" x14ac:dyDescent="0.6">
      <c r="A317" s="1">
        <v>43947</v>
      </c>
      <c r="B317" t="s">
        <v>40</v>
      </c>
      <c r="C317">
        <v>42</v>
      </c>
      <c r="D317">
        <v>29</v>
      </c>
    </row>
    <row r="318" spans="1:4" x14ac:dyDescent="0.6">
      <c r="A318" s="1">
        <v>43947</v>
      </c>
      <c r="B318" t="s">
        <v>41</v>
      </c>
      <c r="C318">
        <v>72</v>
      </c>
      <c r="D318">
        <v>1</v>
      </c>
    </row>
    <row r="319" spans="1:4" x14ac:dyDescent="0.6">
      <c r="A319" s="1">
        <v>43947</v>
      </c>
      <c r="B319" t="s">
        <v>42</v>
      </c>
      <c r="C319">
        <v>44</v>
      </c>
      <c r="D319">
        <v>11</v>
      </c>
    </row>
    <row r="320" spans="1:4" x14ac:dyDescent="0.6">
      <c r="A320" s="1">
        <v>43947</v>
      </c>
      <c r="B320" t="s">
        <v>43</v>
      </c>
      <c r="C320">
        <v>45</v>
      </c>
      <c r="D320">
        <v>8</v>
      </c>
    </row>
    <row r="321" spans="1:4" x14ac:dyDescent="0.6">
      <c r="A321" s="1">
        <v>43947</v>
      </c>
      <c r="B321" t="s">
        <v>44</v>
      </c>
      <c r="C321">
        <v>46</v>
      </c>
      <c r="D321">
        <v>1</v>
      </c>
    </row>
    <row r="322" spans="1:4" x14ac:dyDescent="0.6">
      <c r="A322" s="1">
        <v>43947</v>
      </c>
      <c r="B322" t="s">
        <v>45</v>
      </c>
      <c r="C322">
        <v>47</v>
      </c>
      <c r="D322">
        <v>3</v>
      </c>
    </row>
    <row r="323" spans="1:4" x14ac:dyDescent="0.6">
      <c r="A323" s="1">
        <v>43947</v>
      </c>
      <c r="B323" t="s">
        <v>46</v>
      </c>
      <c r="C323">
        <v>48</v>
      </c>
      <c r="D323">
        <v>14</v>
      </c>
    </row>
    <row r="324" spans="1:4" x14ac:dyDescent="0.6">
      <c r="A324" s="1">
        <v>43947</v>
      </c>
      <c r="B324" t="s">
        <v>47</v>
      </c>
      <c r="C324">
        <v>49</v>
      </c>
      <c r="D324">
        <v>0</v>
      </c>
    </row>
    <row r="325" spans="1:4" x14ac:dyDescent="0.6">
      <c r="A325" s="1">
        <v>43947</v>
      </c>
      <c r="B325" t="s">
        <v>48</v>
      </c>
      <c r="C325">
        <v>50</v>
      </c>
      <c r="D325">
        <v>0</v>
      </c>
    </row>
    <row r="326" spans="1:4" x14ac:dyDescent="0.6">
      <c r="A326" s="1">
        <v>43947</v>
      </c>
      <c r="B326" t="s">
        <v>49</v>
      </c>
      <c r="C326">
        <v>78</v>
      </c>
      <c r="D326">
        <v>1</v>
      </c>
    </row>
    <row r="327" spans="1:4" x14ac:dyDescent="0.6">
      <c r="A327" s="1">
        <v>43947</v>
      </c>
      <c r="B327" t="s">
        <v>50</v>
      </c>
      <c r="C327">
        <v>51</v>
      </c>
      <c r="D327">
        <v>12</v>
      </c>
    </row>
    <row r="328" spans="1:4" x14ac:dyDescent="0.6">
      <c r="A328" s="1">
        <v>43947</v>
      </c>
      <c r="B328" t="s">
        <v>51</v>
      </c>
      <c r="C328">
        <v>53</v>
      </c>
      <c r="D328">
        <v>14</v>
      </c>
    </row>
    <row r="329" spans="1:4" x14ac:dyDescent="0.6">
      <c r="A329" s="1">
        <v>43947</v>
      </c>
      <c r="B329" t="s">
        <v>52</v>
      </c>
      <c r="C329">
        <v>54</v>
      </c>
      <c r="D329">
        <v>1</v>
      </c>
    </row>
    <row r="330" spans="1:4" x14ac:dyDescent="0.6">
      <c r="A330" s="1">
        <v>43947</v>
      </c>
      <c r="B330" t="s">
        <v>53</v>
      </c>
      <c r="C330">
        <v>55</v>
      </c>
      <c r="D330">
        <v>8</v>
      </c>
    </row>
    <row r="331" spans="1:4" x14ac:dyDescent="0.6">
      <c r="A331" s="1">
        <v>43947</v>
      </c>
      <c r="B331" t="s">
        <v>54</v>
      </c>
      <c r="C331">
        <v>56</v>
      </c>
      <c r="D331">
        <v>0</v>
      </c>
    </row>
    <row r="332" spans="1:4" x14ac:dyDescent="0.6">
      <c r="A332" s="1">
        <v>43948</v>
      </c>
      <c r="B332" t="s">
        <v>0</v>
      </c>
      <c r="C332">
        <v>1</v>
      </c>
      <c r="D332">
        <v>9</v>
      </c>
    </row>
    <row r="333" spans="1:4" x14ac:dyDescent="0.6">
      <c r="A333" s="1">
        <v>43948</v>
      </c>
      <c r="B333" t="s">
        <v>1</v>
      </c>
      <c r="C333">
        <v>2</v>
      </c>
      <c r="D333">
        <v>0</v>
      </c>
    </row>
    <row r="334" spans="1:4" x14ac:dyDescent="0.6">
      <c r="A334" s="1">
        <v>43948</v>
      </c>
      <c r="B334" t="s">
        <v>2</v>
      </c>
      <c r="C334">
        <v>4</v>
      </c>
      <c r="D334">
        <v>0</v>
      </c>
    </row>
    <row r="335" spans="1:4" x14ac:dyDescent="0.6">
      <c r="A335" s="1">
        <v>43948</v>
      </c>
      <c r="B335" t="s">
        <v>3</v>
      </c>
      <c r="C335">
        <v>5</v>
      </c>
      <c r="D335">
        <v>1</v>
      </c>
    </row>
    <row r="336" spans="1:4" x14ac:dyDescent="0.6">
      <c r="A336" s="1">
        <v>43948</v>
      </c>
      <c r="B336" t="s">
        <v>4</v>
      </c>
      <c r="C336">
        <v>6</v>
      </c>
      <c r="D336">
        <v>84</v>
      </c>
    </row>
    <row r="337" spans="1:4" x14ac:dyDescent="0.6">
      <c r="A337" s="1">
        <v>43948</v>
      </c>
      <c r="B337" t="s">
        <v>5</v>
      </c>
      <c r="C337">
        <v>8</v>
      </c>
      <c r="D337">
        <v>27</v>
      </c>
    </row>
    <row r="338" spans="1:4" x14ac:dyDescent="0.6">
      <c r="A338" s="1">
        <v>43948</v>
      </c>
      <c r="B338" t="s">
        <v>6</v>
      </c>
      <c r="C338">
        <v>9</v>
      </c>
      <c r="D338">
        <v>87</v>
      </c>
    </row>
    <row r="339" spans="1:4" x14ac:dyDescent="0.6">
      <c r="A339" s="1">
        <v>43948</v>
      </c>
      <c r="B339" t="s">
        <v>7</v>
      </c>
      <c r="C339">
        <v>10</v>
      </c>
      <c r="D339">
        <v>5</v>
      </c>
    </row>
    <row r="340" spans="1:4" x14ac:dyDescent="0.6">
      <c r="A340" s="1">
        <v>43948</v>
      </c>
      <c r="B340" t="s">
        <v>8</v>
      </c>
      <c r="C340">
        <v>11</v>
      </c>
      <c r="D340">
        <v>7</v>
      </c>
    </row>
    <row r="341" spans="1:4" x14ac:dyDescent="0.6">
      <c r="A341" s="1">
        <v>43948</v>
      </c>
      <c r="B341" t="s">
        <v>9</v>
      </c>
      <c r="C341">
        <v>12</v>
      </c>
      <c r="D341">
        <v>14</v>
      </c>
    </row>
    <row r="342" spans="1:4" x14ac:dyDescent="0.6">
      <c r="A342" s="1">
        <v>43948</v>
      </c>
      <c r="B342" t="s">
        <v>10</v>
      </c>
      <c r="C342">
        <v>13</v>
      </c>
      <c r="D342">
        <v>74</v>
      </c>
    </row>
    <row r="343" spans="1:4" x14ac:dyDescent="0.6">
      <c r="A343" s="1">
        <v>43948</v>
      </c>
      <c r="B343" t="s">
        <v>11</v>
      </c>
      <c r="C343">
        <v>66</v>
      </c>
      <c r="D343">
        <v>0</v>
      </c>
    </row>
    <row r="344" spans="1:4" x14ac:dyDescent="0.6">
      <c r="A344" s="1">
        <v>43948</v>
      </c>
      <c r="B344" t="s">
        <v>12</v>
      </c>
      <c r="C344">
        <v>15</v>
      </c>
      <c r="D344">
        <v>2</v>
      </c>
    </row>
    <row r="345" spans="1:4" x14ac:dyDescent="0.6">
      <c r="A345" s="1">
        <v>43948</v>
      </c>
      <c r="B345" t="s">
        <v>13</v>
      </c>
      <c r="C345">
        <v>16</v>
      </c>
      <c r="D345">
        <v>2</v>
      </c>
    </row>
    <row r="346" spans="1:4" x14ac:dyDescent="0.6">
      <c r="A346" s="1">
        <v>43948</v>
      </c>
      <c r="B346" t="s">
        <v>14</v>
      </c>
      <c r="C346">
        <v>17</v>
      </c>
      <c r="D346">
        <v>49</v>
      </c>
    </row>
    <row r="347" spans="1:4" x14ac:dyDescent="0.6">
      <c r="A347" s="1">
        <v>43948</v>
      </c>
      <c r="B347" t="s">
        <v>15</v>
      </c>
      <c r="C347">
        <v>18</v>
      </c>
      <c r="D347">
        <v>31</v>
      </c>
    </row>
    <row r="348" spans="1:4" x14ac:dyDescent="0.6">
      <c r="A348" s="1">
        <v>43948</v>
      </c>
      <c r="B348" t="s">
        <v>16</v>
      </c>
      <c r="C348">
        <v>19</v>
      </c>
      <c r="D348">
        <v>9</v>
      </c>
    </row>
    <row r="349" spans="1:4" x14ac:dyDescent="0.6">
      <c r="A349" s="1">
        <v>43948</v>
      </c>
      <c r="B349" t="s">
        <v>17</v>
      </c>
      <c r="C349">
        <v>20</v>
      </c>
      <c r="D349">
        <v>6</v>
      </c>
    </row>
    <row r="350" spans="1:4" x14ac:dyDescent="0.6">
      <c r="A350" s="1">
        <v>43948</v>
      </c>
      <c r="B350" t="s">
        <v>18</v>
      </c>
      <c r="C350">
        <v>21</v>
      </c>
      <c r="D350">
        <v>5</v>
      </c>
    </row>
    <row r="351" spans="1:4" x14ac:dyDescent="0.6">
      <c r="A351" s="1">
        <v>43948</v>
      </c>
      <c r="B351" t="s">
        <v>19</v>
      </c>
      <c r="C351">
        <v>22</v>
      </c>
      <c r="D351">
        <v>27</v>
      </c>
    </row>
    <row r="352" spans="1:4" x14ac:dyDescent="0.6">
      <c r="A352" s="1">
        <v>43948</v>
      </c>
      <c r="B352" t="s">
        <v>20</v>
      </c>
      <c r="C352">
        <v>23</v>
      </c>
      <c r="D352">
        <v>1</v>
      </c>
    </row>
    <row r="353" spans="1:4" x14ac:dyDescent="0.6">
      <c r="A353" s="1">
        <v>43948</v>
      </c>
      <c r="B353" t="s">
        <v>21</v>
      </c>
      <c r="C353">
        <v>24</v>
      </c>
      <c r="D353">
        <v>31</v>
      </c>
    </row>
    <row r="354" spans="1:4" x14ac:dyDescent="0.6">
      <c r="A354" s="1">
        <v>43948</v>
      </c>
      <c r="B354" t="s">
        <v>22</v>
      </c>
      <c r="C354">
        <v>25</v>
      </c>
      <c r="D354">
        <v>104</v>
      </c>
    </row>
    <row r="355" spans="1:4" x14ac:dyDescent="0.6">
      <c r="A355" s="1">
        <v>43948</v>
      </c>
      <c r="B355" t="s">
        <v>23</v>
      </c>
      <c r="C355">
        <v>26</v>
      </c>
      <c r="D355">
        <v>92</v>
      </c>
    </row>
    <row r="356" spans="1:4" x14ac:dyDescent="0.6">
      <c r="A356" s="1">
        <v>43948</v>
      </c>
      <c r="B356" t="s">
        <v>24</v>
      </c>
      <c r="C356">
        <v>27</v>
      </c>
      <c r="D356">
        <v>14</v>
      </c>
    </row>
    <row r="357" spans="1:4" x14ac:dyDescent="0.6">
      <c r="A357" s="1">
        <v>43948</v>
      </c>
      <c r="B357" t="s">
        <v>25</v>
      </c>
      <c r="C357">
        <v>28</v>
      </c>
      <c r="D357">
        <v>2</v>
      </c>
    </row>
    <row r="358" spans="1:4" x14ac:dyDescent="0.6">
      <c r="A358" s="1">
        <v>43948</v>
      </c>
      <c r="B358" t="s">
        <v>26</v>
      </c>
      <c r="C358">
        <v>29</v>
      </c>
      <c r="D358">
        <v>14</v>
      </c>
    </row>
    <row r="359" spans="1:4" x14ac:dyDescent="0.6">
      <c r="A359" s="1">
        <v>43948</v>
      </c>
      <c r="B359" t="s">
        <v>27</v>
      </c>
      <c r="C359">
        <v>30</v>
      </c>
      <c r="D359">
        <v>0</v>
      </c>
    </row>
    <row r="360" spans="1:4" x14ac:dyDescent="0.6">
      <c r="A360" s="1">
        <v>43948</v>
      </c>
      <c r="B360" t="s">
        <v>28</v>
      </c>
      <c r="C360">
        <v>31</v>
      </c>
      <c r="D360">
        <v>0</v>
      </c>
    </row>
    <row r="361" spans="1:4" x14ac:dyDescent="0.6">
      <c r="A361" s="1">
        <v>43948</v>
      </c>
      <c r="B361" t="s">
        <v>29</v>
      </c>
      <c r="C361">
        <v>32</v>
      </c>
      <c r="D361">
        <v>13</v>
      </c>
    </row>
    <row r="362" spans="1:4" x14ac:dyDescent="0.6">
      <c r="A362" s="1">
        <v>43948</v>
      </c>
      <c r="B362" t="s">
        <v>30</v>
      </c>
      <c r="C362">
        <v>33</v>
      </c>
      <c r="D362">
        <v>0</v>
      </c>
    </row>
    <row r="363" spans="1:4" x14ac:dyDescent="0.6">
      <c r="A363" s="1">
        <v>43948</v>
      </c>
      <c r="B363" t="s">
        <v>31</v>
      </c>
      <c r="C363">
        <v>34</v>
      </c>
      <c r="D363">
        <v>106</v>
      </c>
    </row>
    <row r="364" spans="1:4" x14ac:dyDescent="0.6">
      <c r="A364" s="1">
        <v>43948</v>
      </c>
      <c r="B364" t="s">
        <v>32</v>
      </c>
      <c r="C364">
        <v>35</v>
      </c>
      <c r="D364">
        <v>5</v>
      </c>
    </row>
    <row r="365" spans="1:4" x14ac:dyDescent="0.6">
      <c r="A365" s="1">
        <v>43948</v>
      </c>
      <c r="B365" t="s">
        <v>33</v>
      </c>
      <c r="C365">
        <v>36</v>
      </c>
      <c r="D365">
        <v>337</v>
      </c>
    </row>
    <row r="366" spans="1:4" x14ac:dyDescent="0.6">
      <c r="A366" s="1">
        <v>43948</v>
      </c>
      <c r="B366" t="s">
        <v>34</v>
      </c>
      <c r="C366">
        <v>37</v>
      </c>
      <c r="D366">
        <v>22</v>
      </c>
    </row>
    <row r="367" spans="1:4" x14ac:dyDescent="0.6">
      <c r="A367" s="1">
        <v>43948</v>
      </c>
      <c r="B367" t="s">
        <v>35</v>
      </c>
      <c r="C367">
        <v>38</v>
      </c>
      <c r="D367">
        <v>2</v>
      </c>
    </row>
    <row r="368" spans="1:4" x14ac:dyDescent="0.6">
      <c r="A368" s="1">
        <v>43948</v>
      </c>
      <c r="B368" t="s">
        <v>36</v>
      </c>
      <c r="C368">
        <v>69</v>
      </c>
      <c r="D368">
        <v>0</v>
      </c>
    </row>
    <row r="369" spans="1:4" x14ac:dyDescent="0.6">
      <c r="A369" s="1">
        <v>43948</v>
      </c>
      <c r="B369" t="s">
        <v>37</v>
      </c>
      <c r="C369">
        <v>39</v>
      </c>
      <c r="D369">
        <v>25</v>
      </c>
    </row>
    <row r="370" spans="1:4" x14ac:dyDescent="0.6">
      <c r="A370" s="1">
        <v>43948</v>
      </c>
      <c r="B370" t="s">
        <v>38</v>
      </c>
      <c r="C370">
        <v>40</v>
      </c>
      <c r="D370">
        <v>2</v>
      </c>
    </row>
    <row r="371" spans="1:4" x14ac:dyDescent="0.6">
      <c r="A371" s="1">
        <v>43948</v>
      </c>
      <c r="B371" t="s">
        <v>39</v>
      </c>
      <c r="C371">
        <v>41</v>
      </c>
      <c r="D371">
        <v>1</v>
      </c>
    </row>
    <row r="372" spans="1:4" x14ac:dyDescent="0.6">
      <c r="A372" s="1">
        <v>43948</v>
      </c>
      <c r="B372" t="s">
        <v>40</v>
      </c>
      <c r="C372">
        <v>42</v>
      </c>
      <c r="D372">
        <v>75</v>
      </c>
    </row>
    <row r="373" spans="1:4" x14ac:dyDescent="0.6">
      <c r="A373" s="1">
        <v>43948</v>
      </c>
      <c r="B373" t="s">
        <v>41</v>
      </c>
      <c r="C373">
        <v>72</v>
      </c>
      <c r="D373">
        <v>0</v>
      </c>
    </row>
    <row r="374" spans="1:4" x14ac:dyDescent="0.6">
      <c r="A374" s="1">
        <v>43948</v>
      </c>
      <c r="B374" t="s">
        <v>42</v>
      </c>
      <c r="C374">
        <v>44</v>
      </c>
      <c r="D374">
        <v>7</v>
      </c>
    </row>
    <row r="375" spans="1:4" x14ac:dyDescent="0.6">
      <c r="A375" s="1">
        <v>43948</v>
      </c>
      <c r="B375" t="s">
        <v>43</v>
      </c>
      <c r="C375">
        <v>45</v>
      </c>
      <c r="D375">
        <v>3</v>
      </c>
    </row>
    <row r="376" spans="1:4" x14ac:dyDescent="0.6">
      <c r="A376" s="1">
        <v>43948</v>
      </c>
      <c r="B376" t="s">
        <v>44</v>
      </c>
      <c r="C376">
        <v>46</v>
      </c>
      <c r="D376">
        <v>0</v>
      </c>
    </row>
    <row r="377" spans="1:4" x14ac:dyDescent="0.6">
      <c r="A377" s="1">
        <v>43948</v>
      </c>
      <c r="B377" t="s">
        <v>45</v>
      </c>
      <c r="C377">
        <v>47</v>
      </c>
      <c r="D377">
        <v>2</v>
      </c>
    </row>
    <row r="378" spans="1:4" x14ac:dyDescent="0.6">
      <c r="A378" s="1">
        <v>43948</v>
      </c>
      <c r="B378" t="s">
        <v>46</v>
      </c>
      <c r="C378">
        <v>48</v>
      </c>
      <c r="D378">
        <v>23</v>
      </c>
    </row>
    <row r="379" spans="1:4" x14ac:dyDescent="0.6">
      <c r="A379" s="1">
        <v>43948</v>
      </c>
      <c r="B379" t="s">
        <v>47</v>
      </c>
      <c r="C379">
        <v>49</v>
      </c>
      <c r="D379">
        <v>0</v>
      </c>
    </row>
    <row r="380" spans="1:4" x14ac:dyDescent="0.6">
      <c r="A380" s="1">
        <v>43948</v>
      </c>
      <c r="B380" t="s">
        <v>48</v>
      </c>
      <c r="C380">
        <v>50</v>
      </c>
      <c r="D380">
        <v>1</v>
      </c>
    </row>
    <row r="381" spans="1:4" x14ac:dyDescent="0.6">
      <c r="A381" s="1">
        <v>43948</v>
      </c>
      <c r="B381" t="s">
        <v>49</v>
      </c>
      <c r="C381">
        <v>78</v>
      </c>
      <c r="D381">
        <v>0</v>
      </c>
    </row>
    <row r="382" spans="1:4" x14ac:dyDescent="0.6">
      <c r="A382" s="1">
        <v>43948</v>
      </c>
      <c r="B382" t="s">
        <v>50</v>
      </c>
      <c r="C382">
        <v>51</v>
      </c>
      <c r="D382">
        <v>10</v>
      </c>
    </row>
    <row r="383" spans="1:4" x14ac:dyDescent="0.6">
      <c r="A383" s="1">
        <v>43948</v>
      </c>
      <c r="B383" t="s">
        <v>51</v>
      </c>
      <c r="C383">
        <v>53</v>
      </c>
      <c r="D383">
        <v>14</v>
      </c>
    </row>
    <row r="384" spans="1:4" x14ac:dyDescent="0.6">
      <c r="A384" s="1">
        <v>43948</v>
      </c>
      <c r="B384" t="s">
        <v>52</v>
      </c>
      <c r="C384">
        <v>54</v>
      </c>
      <c r="D384">
        <v>3</v>
      </c>
    </row>
    <row r="385" spans="1:4" x14ac:dyDescent="0.6">
      <c r="A385" s="1">
        <v>43948</v>
      </c>
      <c r="B385" t="s">
        <v>53</v>
      </c>
      <c r="C385">
        <v>55</v>
      </c>
      <c r="D385">
        <v>7</v>
      </c>
    </row>
    <row r="386" spans="1:4" x14ac:dyDescent="0.6">
      <c r="A386" s="1">
        <v>43948</v>
      </c>
      <c r="B386" t="s">
        <v>54</v>
      </c>
      <c r="C386">
        <v>56</v>
      </c>
      <c r="D3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F39F-E3CD-4B2A-A720-5C45314ADF14}">
  <dimension ref="B1:C57"/>
  <sheetViews>
    <sheetView workbookViewId="0">
      <selection activeCell="C1" sqref="C1"/>
    </sheetView>
  </sheetViews>
  <sheetFormatPr defaultRowHeight="15.6" x14ac:dyDescent="0.6"/>
  <cols>
    <col min="2" max="2" width="13.296875" customWidth="1"/>
    <col min="3" max="3" width="34.8984375" customWidth="1"/>
  </cols>
  <sheetData>
    <row r="1" spans="2:3" x14ac:dyDescent="0.6">
      <c r="B1" t="s">
        <v>57</v>
      </c>
      <c r="C1" t="s">
        <v>58</v>
      </c>
    </row>
    <row r="2" spans="2:3" x14ac:dyDescent="0.6">
      <c r="B2" t="s">
        <v>0</v>
      </c>
      <c r="C2" s="2">
        <v>4903185</v>
      </c>
    </row>
    <row r="3" spans="2:3" x14ac:dyDescent="0.6">
      <c r="B3" t="s">
        <v>1</v>
      </c>
      <c r="C3" s="2">
        <v>731545</v>
      </c>
    </row>
    <row r="4" spans="2:3" x14ac:dyDescent="0.6">
      <c r="B4" t="s">
        <v>2</v>
      </c>
      <c r="C4" s="2">
        <v>7278717</v>
      </c>
    </row>
    <row r="5" spans="2:3" x14ac:dyDescent="0.6">
      <c r="B5" t="s">
        <v>3</v>
      </c>
      <c r="C5" s="2">
        <v>3017825</v>
      </c>
    </row>
    <row r="6" spans="2:3" x14ac:dyDescent="0.6">
      <c r="B6" t="s">
        <v>4</v>
      </c>
      <c r="C6" s="2">
        <v>39512223</v>
      </c>
    </row>
    <row r="7" spans="2:3" x14ac:dyDescent="0.6">
      <c r="B7" t="s">
        <v>5</v>
      </c>
      <c r="C7" s="2">
        <v>5758736</v>
      </c>
    </row>
    <row r="8" spans="2:3" x14ac:dyDescent="0.6">
      <c r="B8" t="s">
        <v>6</v>
      </c>
      <c r="C8" s="2">
        <v>3565287</v>
      </c>
    </row>
    <row r="9" spans="2:3" x14ac:dyDescent="0.6">
      <c r="B9" t="s">
        <v>7</v>
      </c>
      <c r="C9" s="2">
        <v>973764</v>
      </c>
    </row>
    <row r="10" spans="2:3" x14ac:dyDescent="0.6">
      <c r="B10" t="s">
        <v>9</v>
      </c>
      <c r="C10" s="2">
        <v>21477737</v>
      </c>
    </row>
    <row r="11" spans="2:3" x14ac:dyDescent="0.6">
      <c r="B11" t="s">
        <v>10</v>
      </c>
      <c r="C11" s="2">
        <v>10617423</v>
      </c>
    </row>
    <row r="12" spans="2:3" x14ac:dyDescent="0.6">
      <c r="B12" t="s">
        <v>12</v>
      </c>
      <c r="C12" s="2">
        <v>1415872</v>
      </c>
    </row>
    <row r="13" spans="2:3" x14ac:dyDescent="0.6">
      <c r="B13" t="s">
        <v>13</v>
      </c>
      <c r="C13" s="2">
        <v>1787065</v>
      </c>
    </row>
    <row r="14" spans="2:3" x14ac:dyDescent="0.6">
      <c r="B14" t="s">
        <v>14</v>
      </c>
      <c r="C14" s="2">
        <v>12671821</v>
      </c>
    </row>
    <row r="15" spans="2:3" x14ac:dyDescent="0.6">
      <c r="B15" t="s">
        <v>15</v>
      </c>
      <c r="C15" s="2">
        <v>6732219</v>
      </c>
    </row>
    <row r="16" spans="2:3" x14ac:dyDescent="0.6">
      <c r="B16" t="s">
        <v>16</v>
      </c>
      <c r="C16" s="2">
        <v>3155070</v>
      </c>
    </row>
    <row r="17" spans="2:3" x14ac:dyDescent="0.6">
      <c r="B17" t="s">
        <v>17</v>
      </c>
      <c r="C17" s="2">
        <v>2913314</v>
      </c>
    </row>
    <row r="18" spans="2:3" x14ac:dyDescent="0.6">
      <c r="B18" t="s">
        <v>18</v>
      </c>
      <c r="C18" s="2">
        <v>4467673</v>
      </c>
    </row>
    <row r="19" spans="2:3" x14ac:dyDescent="0.6">
      <c r="B19" t="s">
        <v>19</v>
      </c>
      <c r="C19" s="2">
        <v>4648794</v>
      </c>
    </row>
    <row r="20" spans="2:3" x14ac:dyDescent="0.6">
      <c r="B20" t="s">
        <v>20</v>
      </c>
      <c r="C20" s="2">
        <v>1344212</v>
      </c>
    </row>
    <row r="21" spans="2:3" x14ac:dyDescent="0.6">
      <c r="B21" t="s">
        <v>21</v>
      </c>
      <c r="C21" s="2">
        <v>6045680</v>
      </c>
    </row>
    <row r="22" spans="2:3" x14ac:dyDescent="0.6">
      <c r="B22" t="s">
        <v>22</v>
      </c>
      <c r="C22" s="2">
        <v>6949503</v>
      </c>
    </row>
    <row r="23" spans="2:3" x14ac:dyDescent="0.6">
      <c r="B23" t="s">
        <v>23</v>
      </c>
      <c r="C23" s="2">
        <v>9986857</v>
      </c>
    </row>
    <row r="24" spans="2:3" x14ac:dyDescent="0.6">
      <c r="B24" t="s">
        <v>24</v>
      </c>
      <c r="C24" s="2">
        <v>5639632</v>
      </c>
    </row>
    <row r="25" spans="2:3" x14ac:dyDescent="0.6">
      <c r="B25" t="s">
        <v>25</v>
      </c>
      <c r="C25" s="2">
        <v>2976149</v>
      </c>
    </row>
    <row r="26" spans="2:3" x14ac:dyDescent="0.6">
      <c r="B26" t="s">
        <v>26</v>
      </c>
      <c r="C26" s="2">
        <v>6137428</v>
      </c>
    </row>
    <row r="27" spans="2:3" x14ac:dyDescent="0.6">
      <c r="B27" t="s">
        <v>27</v>
      </c>
      <c r="C27" s="2">
        <v>1068778</v>
      </c>
    </row>
    <row r="28" spans="2:3" x14ac:dyDescent="0.6">
      <c r="B28" t="s">
        <v>28</v>
      </c>
      <c r="C28" s="2">
        <v>1934408</v>
      </c>
    </row>
    <row r="29" spans="2:3" x14ac:dyDescent="0.6">
      <c r="B29" t="s">
        <v>29</v>
      </c>
      <c r="C29" s="2">
        <v>3080156</v>
      </c>
    </row>
    <row r="30" spans="2:3" x14ac:dyDescent="0.6">
      <c r="B30" t="s">
        <v>30</v>
      </c>
      <c r="C30" s="2">
        <v>1359711</v>
      </c>
    </row>
    <row r="31" spans="2:3" x14ac:dyDescent="0.6">
      <c r="B31" t="s">
        <v>31</v>
      </c>
      <c r="C31" s="2">
        <v>8882190</v>
      </c>
    </row>
    <row r="32" spans="2:3" x14ac:dyDescent="0.6">
      <c r="B32" t="s">
        <v>32</v>
      </c>
      <c r="C32" s="2">
        <v>2096829</v>
      </c>
    </row>
    <row r="33" spans="2:3" x14ac:dyDescent="0.6">
      <c r="B33" t="s">
        <v>33</v>
      </c>
      <c r="C33" s="2">
        <v>19453561</v>
      </c>
    </row>
    <row r="34" spans="2:3" x14ac:dyDescent="0.6">
      <c r="B34" t="s">
        <v>34</v>
      </c>
      <c r="C34" s="2">
        <v>10488084</v>
      </c>
    </row>
    <row r="35" spans="2:3" x14ac:dyDescent="0.6">
      <c r="B35" t="s">
        <v>35</v>
      </c>
      <c r="C35" s="2">
        <v>762062</v>
      </c>
    </row>
    <row r="36" spans="2:3" x14ac:dyDescent="0.6">
      <c r="B36" t="s">
        <v>37</v>
      </c>
      <c r="C36" s="2">
        <v>11689100</v>
      </c>
    </row>
    <row r="37" spans="2:3" x14ac:dyDescent="0.6">
      <c r="B37" t="s">
        <v>38</v>
      </c>
      <c r="C37" s="2">
        <v>3956971</v>
      </c>
    </row>
    <row r="38" spans="2:3" x14ac:dyDescent="0.6">
      <c r="B38" t="s">
        <v>39</v>
      </c>
      <c r="C38" s="2">
        <v>4217737</v>
      </c>
    </row>
    <row r="39" spans="2:3" x14ac:dyDescent="0.6">
      <c r="B39" t="s">
        <v>40</v>
      </c>
      <c r="C39" s="2">
        <v>12801989</v>
      </c>
    </row>
    <row r="40" spans="2:3" x14ac:dyDescent="0.6">
      <c r="B40" t="s">
        <v>41</v>
      </c>
      <c r="C40" s="2">
        <v>3193694</v>
      </c>
    </row>
    <row r="41" spans="2:3" x14ac:dyDescent="0.6">
      <c r="B41" t="s">
        <v>42</v>
      </c>
      <c r="C41" s="2">
        <v>1059361</v>
      </c>
    </row>
    <row r="42" spans="2:3" x14ac:dyDescent="0.6">
      <c r="B42" t="s">
        <v>43</v>
      </c>
      <c r="C42" s="2">
        <v>5148714</v>
      </c>
    </row>
    <row r="43" spans="2:3" x14ac:dyDescent="0.6">
      <c r="B43" t="s">
        <v>44</v>
      </c>
      <c r="C43" s="2">
        <v>884659</v>
      </c>
    </row>
    <row r="44" spans="2:3" x14ac:dyDescent="0.6">
      <c r="B44" t="s">
        <v>45</v>
      </c>
      <c r="C44" s="2">
        <v>6833174</v>
      </c>
    </row>
    <row r="45" spans="2:3" x14ac:dyDescent="0.6">
      <c r="B45" t="s">
        <v>46</v>
      </c>
      <c r="C45" s="2">
        <v>28995881</v>
      </c>
    </row>
    <row r="46" spans="2:3" x14ac:dyDescent="0.6">
      <c r="B46" t="s">
        <v>47</v>
      </c>
      <c r="C46" s="2">
        <v>3205958</v>
      </c>
    </row>
    <row r="47" spans="2:3" x14ac:dyDescent="0.6">
      <c r="B47" t="s">
        <v>48</v>
      </c>
      <c r="C47" s="2">
        <v>623989</v>
      </c>
    </row>
    <row r="48" spans="2:3" x14ac:dyDescent="0.6">
      <c r="B48" t="s">
        <v>50</v>
      </c>
      <c r="C48" s="2">
        <v>8535519</v>
      </c>
    </row>
    <row r="49" spans="2:3" x14ac:dyDescent="0.6">
      <c r="B49" t="s">
        <v>51</v>
      </c>
      <c r="C49" s="2">
        <v>7614893</v>
      </c>
    </row>
    <row r="50" spans="2:3" x14ac:dyDescent="0.6">
      <c r="B50" t="s">
        <v>52</v>
      </c>
      <c r="C50" s="2">
        <v>1792147</v>
      </c>
    </row>
    <row r="51" spans="2:3" x14ac:dyDescent="0.6">
      <c r="B51" t="s">
        <v>53</v>
      </c>
      <c r="C51" s="2">
        <v>5822434</v>
      </c>
    </row>
    <row r="52" spans="2:3" x14ac:dyDescent="0.6">
      <c r="B52" t="s">
        <v>54</v>
      </c>
      <c r="C52" s="2">
        <v>578759</v>
      </c>
    </row>
    <row r="54" spans="2:3" x14ac:dyDescent="0.6">
      <c r="C54" s="2"/>
    </row>
    <row r="55" spans="2:3" x14ac:dyDescent="0.6">
      <c r="C55" s="2"/>
    </row>
    <row r="56" spans="2:3" x14ac:dyDescent="0.6">
      <c r="C56" s="2"/>
    </row>
    <row r="57" spans="2:3" x14ac:dyDescent="0.6">
      <c r="C57" s="2"/>
    </row>
  </sheetData>
  <sortState xmlns:xlrd2="http://schemas.microsoft.com/office/spreadsheetml/2017/richdata2" ref="B2:C52">
    <sortCondition ref="B2:B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Hypothesis testing</vt:lpstr>
      <vt:lpstr>Sample mean calcs</vt:lpstr>
      <vt:lpstr>NewDeaths, 4-21 to 4-27</vt:lpstr>
      <vt:lpstr>Population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Williams</dc:creator>
  <cp:lastModifiedBy>Jonah Williams</cp:lastModifiedBy>
  <dcterms:created xsi:type="dcterms:W3CDTF">2020-04-28T16:18:11Z</dcterms:created>
  <dcterms:modified xsi:type="dcterms:W3CDTF">2020-04-28T17:48:24Z</dcterms:modified>
</cp:coreProperties>
</file>