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823"/>
  <workbookPr autoCompressPictures="0"/>
  <bookViews>
    <workbookView xWindow="4620" yWindow="1180" windowWidth="22460" windowHeight="12660" activeTab="2"/>
  </bookViews>
  <sheets>
    <sheet name="Ronde 1" sheetId="2" r:id="rId1"/>
    <sheet name="Ronde 2" sheetId="5" r:id="rId2"/>
    <sheet name="Ronde 3" sheetId="6" r:id="rId3"/>
    <sheet name="Ronde 4" sheetId="7" r:id="rId4"/>
    <sheet name="Sélection" sheetId="1" state="hidden" r:id="rId5"/>
    <sheet name="Sommaire" sheetId="8" r:id="rId6"/>
    <sheet name="Résultats" sheetId="3" r:id="rId7"/>
    <sheet name="Pointages" sheetId="4" r:id="rId8"/>
    <sheet name="Participants" sheetId="9" r:id="rId9"/>
    <sheet name="Paiements" sheetId="10" state="hidden" r:id="rId10"/>
  </sheets>
  <definedNames>
    <definedName name="_xlnm._FilterDatabase" localSheetId="9" hidden="1">Paiements!$B$1:$I$25</definedName>
  </definedNames>
  <calcPr calcId="140001" concurrentCalc="0"/>
  <webPublishing allowPng="1" targetScreenSize="1024x768" dpi="72" codePage="6500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38" i="9" l="1"/>
  <c r="E37" i="9"/>
  <c r="E36" i="9"/>
  <c r="E35" i="9"/>
  <c r="E34" i="9"/>
  <c r="E33" i="9"/>
  <c r="E32" i="9"/>
  <c r="E31" i="9"/>
  <c r="E30" i="9"/>
  <c r="E29" i="9"/>
  <c r="E28" i="9"/>
  <c r="E27" i="9"/>
  <c r="E26" i="9"/>
  <c r="E25" i="9"/>
  <c r="E24" i="9"/>
  <c r="E23" i="9"/>
  <c r="B32" i="4"/>
  <c r="F32" i="4"/>
  <c r="H32" i="4"/>
  <c r="B31" i="4"/>
  <c r="D31" i="4"/>
  <c r="G31" i="4"/>
  <c r="H31" i="4"/>
  <c r="B27" i="4"/>
  <c r="D27" i="4"/>
  <c r="F27" i="4"/>
  <c r="H27" i="4"/>
  <c r="H12" i="4"/>
  <c r="I12" i="4"/>
  <c r="H4" i="4"/>
  <c r="D4" i="4"/>
  <c r="R4" i="4"/>
  <c r="R8" i="2"/>
  <c r="B4" i="4"/>
  <c r="C4" i="4"/>
  <c r="E4" i="4"/>
  <c r="F4" i="4"/>
  <c r="G4" i="4"/>
  <c r="I4" i="4"/>
  <c r="J4" i="4"/>
  <c r="K4" i="4"/>
  <c r="L4" i="4"/>
  <c r="M4" i="4"/>
  <c r="N4" i="4"/>
  <c r="O4" i="4"/>
  <c r="P4" i="4"/>
  <c r="Q4" i="4"/>
  <c r="H5" i="4"/>
  <c r="D5" i="4"/>
  <c r="B5" i="4"/>
  <c r="R5" i="4"/>
  <c r="R9" i="2"/>
  <c r="C5" i="4"/>
  <c r="E5" i="4"/>
  <c r="F5" i="4"/>
  <c r="G5" i="4"/>
  <c r="I5" i="4"/>
  <c r="J5" i="4"/>
  <c r="K5" i="4"/>
  <c r="L5" i="4"/>
  <c r="M5" i="4"/>
  <c r="N5" i="4"/>
  <c r="O5" i="4"/>
  <c r="P5" i="4"/>
  <c r="Q5" i="4"/>
  <c r="H6" i="4"/>
  <c r="D6" i="4"/>
  <c r="B6" i="4"/>
  <c r="R6" i="4"/>
  <c r="C6" i="4"/>
  <c r="E6" i="4"/>
  <c r="F6" i="4"/>
  <c r="G6" i="4"/>
  <c r="I6" i="4"/>
  <c r="J6" i="4"/>
  <c r="K6" i="4"/>
  <c r="L6" i="4"/>
  <c r="M6" i="4"/>
  <c r="N6" i="4"/>
  <c r="O6" i="4"/>
  <c r="P6" i="4"/>
  <c r="Q6" i="4"/>
  <c r="H7" i="4"/>
  <c r="D7" i="4"/>
  <c r="B7" i="4"/>
  <c r="C7" i="4"/>
  <c r="E7" i="4"/>
  <c r="F7" i="4"/>
  <c r="G7" i="4"/>
  <c r="I7" i="4"/>
  <c r="R7" i="4"/>
  <c r="R11" i="2"/>
  <c r="J7" i="4"/>
  <c r="K7" i="4"/>
  <c r="L7" i="4"/>
  <c r="M7" i="4"/>
  <c r="N7" i="4"/>
  <c r="O7" i="4"/>
  <c r="P7" i="4"/>
  <c r="Q7" i="4"/>
  <c r="H8" i="4"/>
  <c r="D8" i="4"/>
  <c r="B8" i="4"/>
  <c r="C8" i="4"/>
  <c r="R8" i="4"/>
  <c r="R12" i="2"/>
  <c r="E8" i="4"/>
  <c r="F8" i="4"/>
  <c r="G8" i="4"/>
  <c r="I8" i="4"/>
  <c r="J8" i="4"/>
  <c r="K8" i="4"/>
  <c r="L8" i="4"/>
  <c r="M8" i="4"/>
  <c r="N8" i="4"/>
  <c r="O8" i="4"/>
  <c r="P8" i="4"/>
  <c r="Q8" i="4"/>
  <c r="H9" i="4"/>
  <c r="D9" i="4"/>
  <c r="B9" i="4"/>
  <c r="C9" i="4"/>
  <c r="E9" i="4"/>
  <c r="F9" i="4"/>
  <c r="G9" i="4"/>
  <c r="I9" i="4"/>
  <c r="J9" i="4"/>
  <c r="K9" i="4"/>
  <c r="L9" i="4"/>
  <c r="M9" i="4"/>
  <c r="N9" i="4"/>
  <c r="O9" i="4"/>
  <c r="P9" i="4"/>
  <c r="Q9" i="4"/>
  <c r="R9" i="4"/>
  <c r="H10" i="4"/>
  <c r="D10" i="4"/>
  <c r="B10" i="4"/>
  <c r="R10" i="4"/>
  <c r="C10" i="4"/>
  <c r="E10" i="4"/>
  <c r="F10" i="4"/>
  <c r="G10" i="4"/>
  <c r="I10" i="4"/>
  <c r="J10" i="4"/>
  <c r="K10" i="4"/>
  <c r="L10" i="4"/>
  <c r="M10" i="4"/>
  <c r="N10" i="4"/>
  <c r="O10" i="4"/>
  <c r="P10" i="4"/>
  <c r="Q10" i="4"/>
  <c r="H11" i="4"/>
  <c r="D11" i="4"/>
  <c r="B11" i="4"/>
  <c r="C11" i="4"/>
  <c r="E11" i="4"/>
  <c r="F11" i="4"/>
  <c r="G11" i="4"/>
  <c r="I11" i="4"/>
  <c r="R11" i="4"/>
  <c r="R15" i="2"/>
  <c r="J11" i="4"/>
  <c r="K11" i="4"/>
  <c r="L11" i="4"/>
  <c r="M11" i="4"/>
  <c r="N11" i="4"/>
  <c r="O11" i="4"/>
  <c r="P11" i="4"/>
  <c r="Q11" i="4"/>
  <c r="D12" i="4"/>
  <c r="B12" i="4"/>
  <c r="C12" i="4"/>
  <c r="R12" i="4"/>
  <c r="R16" i="2"/>
  <c r="E12" i="4"/>
  <c r="F12" i="4"/>
  <c r="G12" i="4"/>
  <c r="J12" i="4"/>
  <c r="K12" i="4"/>
  <c r="L12" i="4"/>
  <c r="M12" i="4"/>
  <c r="N12" i="4"/>
  <c r="O12" i="4"/>
  <c r="P12" i="4"/>
  <c r="Q12" i="4"/>
  <c r="H13" i="4"/>
  <c r="D13" i="4"/>
  <c r="B13" i="4"/>
  <c r="C13" i="4"/>
  <c r="E13" i="4"/>
  <c r="F13" i="4"/>
  <c r="G13" i="4"/>
  <c r="I13" i="4"/>
  <c r="R13" i="4"/>
  <c r="R17" i="2"/>
  <c r="J13" i="4"/>
  <c r="K13" i="4"/>
  <c r="L13" i="4"/>
  <c r="M13" i="4"/>
  <c r="N13" i="4"/>
  <c r="O13" i="4"/>
  <c r="P13" i="4"/>
  <c r="Q13" i="4"/>
  <c r="H14" i="4"/>
  <c r="D14" i="4"/>
  <c r="B14" i="4"/>
  <c r="C14" i="4"/>
  <c r="R14" i="4"/>
  <c r="R18" i="2"/>
  <c r="E14" i="4"/>
  <c r="F14" i="4"/>
  <c r="G14" i="4"/>
  <c r="I14" i="4"/>
  <c r="J14" i="4"/>
  <c r="K14" i="4"/>
  <c r="L14" i="4"/>
  <c r="M14" i="4"/>
  <c r="N14" i="4"/>
  <c r="O14" i="4"/>
  <c r="P14" i="4"/>
  <c r="Q14" i="4"/>
  <c r="H15" i="4"/>
  <c r="D15" i="4"/>
  <c r="B15" i="4"/>
  <c r="C15" i="4"/>
  <c r="R15" i="4"/>
  <c r="R19" i="2"/>
  <c r="E15" i="4"/>
  <c r="F15" i="4"/>
  <c r="G15" i="4"/>
  <c r="I15" i="4"/>
  <c r="J15" i="4"/>
  <c r="K15" i="4"/>
  <c r="L15" i="4"/>
  <c r="M15" i="4"/>
  <c r="N15" i="4"/>
  <c r="O15" i="4"/>
  <c r="P15" i="4"/>
  <c r="Q15" i="4"/>
  <c r="H16" i="4"/>
  <c r="D16" i="4"/>
  <c r="B16" i="4"/>
  <c r="C16" i="4"/>
  <c r="E16" i="4"/>
  <c r="F16" i="4"/>
  <c r="G16" i="4"/>
  <c r="I16" i="4"/>
  <c r="J16" i="4"/>
  <c r="K16" i="4"/>
  <c r="R16" i="4"/>
  <c r="R20" i="2"/>
  <c r="L16" i="4"/>
  <c r="M16" i="4"/>
  <c r="N16" i="4"/>
  <c r="O16" i="4"/>
  <c r="P16" i="4"/>
  <c r="Q16" i="4"/>
  <c r="H17" i="4"/>
  <c r="D17" i="4"/>
  <c r="B17" i="4"/>
  <c r="C17" i="4"/>
  <c r="E17" i="4"/>
  <c r="F17" i="4"/>
  <c r="G17" i="4"/>
  <c r="I17" i="4"/>
  <c r="R17" i="4"/>
  <c r="R21" i="2"/>
  <c r="J17" i="4"/>
  <c r="K17" i="4"/>
  <c r="L17" i="4"/>
  <c r="M17" i="4"/>
  <c r="N17" i="4"/>
  <c r="O17" i="4"/>
  <c r="P17" i="4"/>
  <c r="Q17" i="4"/>
  <c r="H18" i="4"/>
  <c r="D18" i="4"/>
  <c r="B18" i="4"/>
  <c r="C18" i="4"/>
  <c r="R18" i="4"/>
  <c r="R22" i="2"/>
  <c r="E18" i="4"/>
  <c r="F18" i="4"/>
  <c r="G18" i="4"/>
  <c r="I18" i="4"/>
  <c r="J18" i="4"/>
  <c r="K18" i="4"/>
  <c r="L18" i="4"/>
  <c r="M18" i="4"/>
  <c r="N18" i="4"/>
  <c r="O18" i="4"/>
  <c r="P18" i="4"/>
  <c r="Q18" i="4"/>
  <c r="H19" i="4"/>
  <c r="D19" i="4"/>
  <c r="B19" i="4"/>
  <c r="C19" i="4"/>
  <c r="E19" i="4"/>
  <c r="R19" i="4"/>
  <c r="R23" i="2"/>
  <c r="F19" i="4"/>
  <c r="G19" i="4"/>
  <c r="I19" i="4"/>
  <c r="J19" i="4"/>
  <c r="K19" i="4"/>
  <c r="L19" i="4"/>
  <c r="M19" i="4"/>
  <c r="N19" i="4"/>
  <c r="O19" i="4"/>
  <c r="P19" i="4"/>
  <c r="Q19" i="4"/>
  <c r="G17" i="9"/>
  <c r="G16" i="9"/>
  <c r="G15" i="9"/>
  <c r="G14" i="9"/>
  <c r="G13" i="9"/>
  <c r="G12" i="9"/>
  <c r="G11" i="9"/>
  <c r="G10" i="9"/>
  <c r="G9" i="9"/>
  <c r="G8" i="9"/>
  <c r="G7" i="9"/>
  <c r="G6" i="9"/>
  <c r="G5" i="9"/>
  <c r="G4" i="9"/>
  <c r="G3" i="9"/>
  <c r="G2" i="9"/>
  <c r="G2" i="10"/>
  <c r="I2" i="10"/>
  <c r="H2" i="10"/>
  <c r="G3" i="10"/>
  <c r="H3" i="10"/>
  <c r="I3" i="10"/>
  <c r="G4" i="10"/>
  <c r="I4" i="10"/>
  <c r="H4" i="10"/>
  <c r="G5" i="10"/>
  <c r="H5" i="10"/>
  <c r="I5" i="10"/>
  <c r="G6" i="10"/>
  <c r="I6" i="10"/>
  <c r="H6" i="10"/>
  <c r="G7" i="10"/>
  <c r="H7" i="10"/>
  <c r="I7" i="10"/>
  <c r="G8" i="10"/>
  <c r="I8" i="10"/>
  <c r="H8" i="10"/>
  <c r="G9" i="10"/>
  <c r="H9" i="10"/>
  <c r="I9" i="10"/>
  <c r="G10" i="10"/>
  <c r="H10" i="10"/>
  <c r="I10" i="10"/>
  <c r="G11" i="10"/>
  <c r="H11" i="10"/>
  <c r="I11" i="10"/>
  <c r="G12" i="10"/>
  <c r="I12" i="10"/>
  <c r="H12" i="10"/>
  <c r="G13" i="10"/>
  <c r="I13" i="10"/>
  <c r="H13" i="10"/>
  <c r="G14" i="10"/>
  <c r="H14" i="10"/>
  <c r="I14" i="10"/>
  <c r="G15" i="10"/>
  <c r="H15" i="10"/>
  <c r="I15" i="10"/>
  <c r="G16" i="10"/>
  <c r="I16" i="10"/>
  <c r="H16" i="10"/>
  <c r="G17" i="10"/>
  <c r="I17" i="10"/>
  <c r="H17" i="10"/>
  <c r="G18" i="10"/>
  <c r="I18" i="10"/>
  <c r="H18" i="10"/>
  <c r="G19" i="10"/>
  <c r="H19" i="10"/>
  <c r="I19" i="10"/>
  <c r="G20" i="10"/>
  <c r="H20" i="10"/>
  <c r="I20" i="10"/>
  <c r="G21" i="10"/>
  <c r="I21" i="10"/>
  <c r="H21" i="10"/>
  <c r="G22" i="10"/>
  <c r="I22" i="10"/>
  <c r="H22" i="10"/>
  <c r="G23" i="10"/>
  <c r="H23" i="10"/>
  <c r="I23" i="10"/>
  <c r="C24" i="10"/>
  <c r="D24" i="10"/>
  <c r="E24" i="10"/>
  <c r="D25" i="10"/>
  <c r="D16" i="9"/>
  <c r="A22" i="7"/>
  <c r="D14" i="9"/>
  <c r="A20" i="6"/>
  <c r="D4" i="9"/>
  <c r="A10" i="7"/>
  <c r="D2" i="9"/>
  <c r="A8" i="7"/>
  <c r="A22" i="6"/>
  <c r="A10" i="6"/>
  <c r="A22" i="5"/>
  <c r="A10" i="5"/>
  <c r="A18" i="8"/>
  <c r="A6" i="8"/>
  <c r="A22" i="2"/>
  <c r="A10" i="2"/>
  <c r="A81" i="4"/>
  <c r="A69" i="4"/>
  <c r="A60" i="4"/>
  <c r="A48" i="4"/>
  <c r="A39" i="4"/>
  <c r="A27" i="4"/>
  <c r="A18" i="4"/>
  <c r="A6" i="4"/>
  <c r="D3" i="9"/>
  <c r="A9" i="7"/>
  <c r="D6" i="9"/>
  <c r="A12" i="7"/>
  <c r="D9" i="9"/>
  <c r="A15" i="7"/>
  <c r="D12" i="9"/>
  <c r="A14" i="4"/>
  <c r="D17" i="9"/>
  <c r="A23" i="7"/>
  <c r="D11" i="9"/>
  <c r="A17" i="7"/>
  <c r="D7" i="9"/>
  <c r="A13" i="7"/>
  <c r="D8" i="9"/>
  <c r="A14" i="7"/>
  <c r="D5" i="9"/>
  <c r="A11" i="7"/>
  <c r="D13" i="9"/>
  <c r="A19" i="7"/>
  <c r="D15" i="9"/>
  <c r="A21" i="7"/>
  <c r="D10" i="9"/>
  <c r="A12" i="4"/>
  <c r="C3" i="9"/>
  <c r="C6" i="9"/>
  <c r="C9" i="9"/>
  <c r="C12" i="9"/>
  <c r="C2" i="9"/>
  <c r="C17" i="9"/>
  <c r="C11" i="9"/>
  <c r="C7" i="9"/>
  <c r="C4" i="9"/>
  <c r="C8" i="9"/>
  <c r="C14" i="9"/>
  <c r="C5" i="9"/>
  <c r="C16" i="9"/>
  <c r="C13" i="9"/>
  <c r="C15" i="9"/>
  <c r="C10" i="9"/>
  <c r="A8" i="4"/>
  <c r="A29" i="4"/>
  <c r="A50" i="4"/>
  <c r="A71" i="4"/>
  <c r="A12" i="2"/>
  <c r="A8" i="8"/>
  <c r="A12" i="5"/>
  <c r="A12" i="6"/>
  <c r="A5" i="4"/>
  <c r="A13" i="4"/>
  <c r="A26" i="4"/>
  <c r="A34" i="4"/>
  <c r="A47" i="4"/>
  <c r="A55" i="4"/>
  <c r="A68" i="4"/>
  <c r="A76" i="4"/>
  <c r="A9" i="2"/>
  <c r="A17" i="2"/>
  <c r="A5" i="8"/>
  <c r="A13" i="8"/>
  <c r="A9" i="5"/>
  <c r="A17" i="5"/>
  <c r="A9" i="6"/>
  <c r="A17" i="6"/>
  <c r="A10" i="4"/>
  <c r="A31" i="4"/>
  <c r="A52" i="4"/>
  <c r="A73" i="4"/>
  <c r="A14" i="2"/>
  <c r="A10" i="8"/>
  <c r="A14" i="5"/>
  <c r="A14" i="6"/>
  <c r="A7" i="4"/>
  <c r="A15" i="4"/>
  <c r="A28" i="4"/>
  <c r="A36" i="4"/>
  <c r="A49" i="4"/>
  <c r="A57" i="4"/>
  <c r="A70" i="4"/>
  <c r="A78" i="4"/>
  <c r="A11" i="2"/>
  <c r="A19" i="2"/>
  <c r="A7" i="8"/>
  <c r="A15" i="8"/>
  <c r="A11" i="5"/>
  <c r="A19" i="5"/>
  <c r="A11" i="6"/>
  <c r="A19" i="6"/>
  <c r="B3" i="4"/>
  <c r="C3" i="4"/>
  <c r="D3" i="4"/>
  <c r="E3" i="4"/>
  <c r="F3" i="4"/>
  <c r="G3" i="4"/>
  <c r="H3" i="4"/>
  <c r="I3" i="4"/>
  <c r="J3" i="4"/>
  <c r="K3" i="4"/>
  <c r="L3" i="4"/>
  <c r="M3" i="4"/>
  <c r="N3" i="4"/>
  <c r="O3" i="4"/>
  <c r="P3" i="4"/>
  <c r="Q3" i="4"/>
  <c r="B24" i="4"/>
  <c r="C24" i="4"/>
  <c r="D24" i="4"/>
  <c r="E24" i="4"/>
  <c r="F24" i="4"/>
  <c r="G24" i="4"/>
  <c r="H24" i="4"/>
  <c r="I24" i="4"/>
  <c r="B25" i="4"/>
  <c r="C25" i="4"/>
  <c r="D25" i="4"/>
  <c r="E25" i="4"/>
  <c r="F25" i="4"/>
  <c r="G25" i="4"/>
  <c r="H25" i="4"/>
  <c r="I25" i="4"/>
  <c r="B26" i="4"/>
  <c r="C26" i="4"/>
  <c r="D26" i="4"/>
  <c r="E26" i="4"/>
  <c r="F26" i="4"/>
  <c r="G26" i="4"/>
  <c r="H26" i="4"/>
  <c r="I26" i="4"/>
  <c r="C27" i="4"/>
  <c r="R27" i="4"/>
  <c r="J10" i="5"/>
  <c r="E27" i="4"/>
  <c r="G27" i="4"/>
  <c r="I27" i="4"/>
  <c r="B28" i="4"/>
  <c r="R28" i="4"/>
  <c r="J11" i="5"/>
  <c r="C28" i="4"/>
  <c r="D28" i="4"/>
  <c r="E28" i="4"/>
  <c r="F28" i="4"/>
  <c r="G28" i="4"/>
  <c r="H28" i="4"/>
  <c r="I28" i="4"/>
  <c r="B29" i="4"/>
  <c r="R29" i="4"/>
  <c r="J12" i="5"/>
  <c r="C29" i="4"/>
  <c r="D29" i="4"/>
  <c r="E29" i="4"/>
  <c r="F29" i="4"/>
  <c r="G29" i="4"/>
  <c r="H29" i="4"/>
  <c r="I29" i="4"/>
  <c r="B30" i="4"/>
  <c r="R30" i="4"/>
  <c r="J13" i="5"/>
  <c r="C30" i="4"/>
  <c r="D30" i="4"/>
  <c r="E30" i="4"/>
  <c r="F30" i="4"/>
  <c r="G30" i="4"/>
  <c r="H30" i="4"/>
  <c r="I30" i="4"/>
  <c r="C31" i="4"/>
  <c r="E31" i="4"/>
  <c r="R31" i="4"/>
  <c r="J14" i="5"/>
  <c r="F31" i="4"/>
  <c r="I31" i="4"/>
  <c r="C32" i="4"/>
  <c r="D32" i="4"/>
  <c r="E32" i="4"/>
  <c r="G32" i="4"/>
  <c r="I32" i="4"/>
  <c r="B33" i="4"/>
  <c r="C33" i="4"/>
  <c r="D33" i="4"/>
  <c r="E33" i="4"/>
  <c r="F33" i="4"/>
  <c r="G33" i="4"/>
  <c r="H33" i="4"/>
  <c r="I33" i="4"/>
  <c r="B34" i="4"/>
  <c r="C34" i="4"/>
  <c r="D34" i="4"/>
  <c r="E34" i="4"/>
  <c r="F34" i="4"/>
  <c r="G34" i="4"/>
  <c r="H34" i="4"/>
  <c r="I34" i="4"/>
  <c r="B35" i="4"/>
  <c r="C35" i="4"/>
  <c r="D35" i="4"/>
  <c r="E35" i="4"/>
  <c r="F35" i="4"/>
  <c r="G35" i="4"/>
  <c r="H35" i="4"/>
  <c r="I35" i="4"/>
  <c r="B36" i="4"/>
  <c r="F36" i="4"/>
  <c r="H36" i="4"/>
  <c r="E36" i="4"/>
  <c r="C36" i="4"/>
  <c r="R36" i="4"/>
  <c r="J19" i="5"/>
  <c r="D36" i="4"/>
  <c r="G36" i="4"/>
  <c r="I36" i="4"/>
  <c r="B37" i="4"/>
  <c r="C37" i="4"/>
  <c r="D37" i="4"/>
  <c r="E37" i="4"/>
  <c r="F37" i="4"/>
  <c r="G37" i="4"/>
  <c r="H37" i="4"/>
  <c r="I37" i="4"/>
  <c r="B38" i="4"/>
  <c r="C38" i="4"/>
  <c r="D38" i="4"/>
  <c r="E38" i="4"/>
  <c r="F38" i="4"/>
  <c r="G38" i="4"/>
  <c r="H38" i="4"/>
  <c r="I38" i="4"/>
  <c r="B39" i="4"/>
  <c r="C39" i="4"/>
  <c r="D39" i="4"/>
  <c r="E39" i="4"/>
  <c r="F39" i="4"/>
  <c r="G39" i="4"/>
  <c r="H39" i="4"/>
  <c r="I39" i="4"/>
  <c r="B40" i="4"/>
  <c r="C40" i="4"/>
  <c r="D40" i="4"/>
  <c r="F40" i="4"/>
  <c r="H40" i="4"/>
  <c r="E40" i="4"/>
  <c r="G40" i="4"/>
  <c r="I40" i="4"/>
  <c r="R40" i="4"/>
  <c r="J23" i="5"/>
  <c r="B45" i="4"/>
  <c r="C45" i="4"/>
  <c r="D45" i="4"/>
  <c r="E45" i="4"/>
  <c r="B46" i="4"/>
  <c r="C46" i="4"/>
  <c r="D46" i="4"/>
  <c r="E46" i="4"/>
  <c r="B47" i="4"/>
  <c r="C47" i="4"/>
  <c r="D47" i="4"/>
  <c r="E47" i="4"/>
  <c r="B48" i="4"/>
  <c r="C48" i="4"/>
  <c r="D48" i="4"/>
  <c r="E48" i="4"/>
  <c r="B50" i="4"/>
  <c r="C50" i="4"/>
  <c r="D50" i="4"/>
  <c r="E50" i="4"/>
  <c r="R50" i="4"/>
  <c r="F12" i="6"/>
  <c r="B49" i="4"/>
  <c r="C49" i="4"/>
  <c r="R49" i="4"/>
  <c r="F11" i="6"/>
  <c r="D49" i="4"/>
  <c r="E49" i="4"/>
  <c r="B51" i="4"/>
  <c r="R51" i="4"/>
  <c r="F13" i="6"/>
  <c r="C51" i="4"/>
  <c r="D51" i="4"/>
  <c r="E51" i="4"/>
  <c r="B52" i="4"/>
  <c r="C52" i="4"/>
  <c r="D52" i="4"/>
  <c r="E52" i="4"/>
  <c r="B53" i="4"/>
  <c r="C53" i="4"/>
  <c r="D53" i="4"/>
  <c r="E53" i="4"/>
  <c r="B54" i="4"/>
  <c r="C54" i="4"/>
  <c r="D54" i="4"/>
  <c r="E54" i="4"/>
  <c r="B55" i="4"/>
  <c r="E55" i="4"/>
  <c r="C55" i="4"/>
  <c r="R55" i="4"/>
  <c r="F17" i="6"/>
  <c r="D55" i="4"/>
  <c r="B56" i="4"/>
  <c r="C56" i="4"/>
  <c r="D56" i="4"/>
  <c r="R56" i="4"/>
  <c r="F18" i="6"/>
  <c r="E56" i="4"/>
  <c r="B57" i="4"/>
  <c r="C57" i="4"/>
  <c r="D57" i="4"/>
  <c r="E57" i="4"/>
  <c r="B58" i="4"/>
  <c r="C58" i="4"/>
  <c r="D58" i="4"/>
  <c r="R58" i="4"/>
  <c r="F20" i="6"/>
  <c r="E58" i="4"/>
  <c r="B59" i="4"/>
  <c r="R59" i="4"/>
  <c r="F21" i="6"/>
  <c r="C59" i="4"/>
  <c r="D59" i="4"/>
  <c r="E59" i="4"/>
  <c r="B60" i="4"/>
  <c r="R60" i="4"/>
  <c r="F22" i="6"/>
  <c r="C60" i="4"/>
  <c r="D60" i="4"/>
  <c r="E60" i="4"/>
  <c r="B61" i="4"/>
  <c r="C61" i="4"/>
  <c r="D61" i="4"/>
  <c r="E61" i="4"/>
  <c r="B66" i="4"/>
  <c r="C66" i="4"/>
  <c r="B67" i="4"/>
  <c r="R67" i="4"/>
  <c r="D8" i="7"/>
  <c r="C67" i="4"/>
  <c r="B68" i="4"/>
  <c r="R68" i="4"/>
  <c r="D9" i="7"/>
  <c r="C68" i="4"/>
  <c r="B69" i="4"/>
  <c r="C69" i="4"/>
  <c r="R69" i="4"/>
  <c r="D10" i="7"/>
  <c r="B71" i="4"/>
  <c r="C71" i="4"/>
  <c r="R71" i="4"/>
  <c r="D12" i="7"/>
  <c r="E8" i="8"/>
  <c r="B70" i="4"/>
  <c r="R70" i="4"/>
  <c r="D11" i="7"/>
  <c r="E7" i="8"/>
  <c r="C70" i="4"/>
  <c r="B72" i="4"/>
  <c r="C72" i="4"/>
  <c r="R72" i="4"/>
  <c r="D13" i="7"/>
  <c r="B73" i="4"/>
  <c r="C73" i="4"/>
  <c r="R73" i="4"/>
  <c r="D14" i="7"/>
  <c r="B74" i="4"/>
  <c r="R74" i="4"/>
  <c r="D15" i="7"/>
  <c r="C74" i="4"/>
  <c r="B75" i="4"/>
  <c r="R75" i="4"/>
  <c r="D16" i="7"/>
  <c r="C75" i="4"/>
  <c r="B76" i="4"/>
  <c r="C76" i="4"/>
  <c r="B77" i="4"/>
  <c r="R77" i="4"/>
  <c r="D18" i="7"/>
  <c r="C77" i="4"/>
  <c r="B78" i="4"/>
  <c r="C78" i="4"/>
  <c r="B79" i="4"/>
  <c r="C79" i="4"/>
  <c r="R79" i="4"/>
  <c r="D20" i="7"/>
  <c r="B80" i="4"/>
  <c r="R80" i="4"/>
  <c r="D21" i="7"/>
  <c r="C80" i="4"/>
  <c r="B81" i="4"/>
  <c r="C81" i="4"/>
  <c r="B82" i="4"/>
  <c r="R82" i="4"/>
  <c r="D23" i="7"/>
  <c r="C82" i="4"/>
  <c r="R19" i="1"/>
  <c r="B7" i="7"/>
  <c r="C7" i="7"/>
  <c r="B7" i="6"/>
  <c r="C7" i="6"/>
  <c r="D7" i="6"/>
  <c r="E7" i="6"/>
  <c r="B7" i="5"/>
  <c r="C7" i="5"/>
  <c r="D7" i="5"/>
  <c r="E7" i="5"/>
  <c r="F7" i="5"/>
  <c r="G7" i="5"/>
  <c r="H7" i="5"/>
  <c r="I7" i="5"/>
  <c r="B7" i="2"/>
  <c r="C7" i="2"/>
  <c r="D7" i="2"/>
  <c r="E7" i="2"/>
  <c r="F7" i="2"/>
  <c r="G7" i="2"/>
  <c r="H7" i="2"/>
  <c r="I7" i="2"/>
  <c r="J7" i="2"/>
  <c r="K7" i="2"/>
  <c r="L7" i="2"/>
  <c r="M7" i="2"/>
  <c r="N7" i="2"/>
  <c r="O7" i="2"/>
  <c r="P7" i="2"/>
  <c r="Q7" i="2"/>
  <c r="R76" i="4"/>
  <c r="D17" i="7"/>
  <c r="R10" i="2"/>
  <c r="R14" i="2"/>
  <c r="R13" i="2"/>
  <c r="R37" i="4"/>
  <c r="J20" i="5"/>
  <c r="R33" i="4"/>
  <c r="J16" i="5"/>
  <c r="R25" i="4"/>
  <c r="J8" i="5"/>
  <c r="R32" i="4"/>
  <c r="J15" i="5"/>
  <c r="R38" i="4"/>
  <c r="J21" i="5"/>
  <c r="R39" i="4"/>
  <c r="J22" i="5"/>
  <c r="R26" i="4"/>
  <c r="J9" i="5"/>
  <c r="R34" i="4"/>
  <c r="J17" i="5"/>
  <c r="R35" i="4"/>
  <c r="J18" i="5"/>
  <c r="R46" i="4"/>
  <c r="F8" i="6"/>
  <c r="R57" i="4"/>
  <c r="F19" i="6"/>
  <c r="R54" i="4"/>
  <c r="F16" i="6"/>
  <c r="R52" i="4"/>
  <c r="F14" i="6"/>
  <c r="R47" i="4"/>
  <c r="F9" i="6"/>
  <c r="R53" i="4"/>
  <c r="F15" i="6"/>
  <c r="R48" i="4"/>
  <c r="F10" i="6"/>
  <c r="R81" i="4"/>
  <c r="D22" i="7"/>
  <c r="R78" i="4"/>
  <c r="D19" i="7"/>
  <c r="E6" i="8"/>
  <c r="E10" i="8"/>
  <c r="E5" i="8"/>
  <c r="R61" i="4"/>
  <c r="F23" i="6"/>
  <c r="A23" i="6"/>
  <c r="A23" i="5"/>
  <c r="A19" i="8"/>
  <c r="A23" i="2"/>
  <c r="A82" i="4"/>
  <c r="A61" i="4"/>
  <c r="A40" i="4"/>
  <c r="A19" i="4"/>
  <c r="A18" i="6"/>
  <c r="A14" i="8"/>
  <c r="A77" i="4"/>
  <c r="A35" i="4"/>
  <c r="A21" i="6"/>
  <c r="A21" i="5"/>
  <c r="A17" i="8"/>
  <c r="A21" i="2"/>
  <c r="A80" i="4"/>
  <c r="A59" i="4"/>
  <c r="A38" i="4"/>
  <c r="A17" i="4"/>
  <c r="A16" i="6"/>
  <c r="A12" i="8"/>
  <c r="A75" i="4"/>
  <c r="A33" i="4"/>
  <c r="A16" i="7"/>
  <c r="E13" i="8"/>
  <c r="A18" i="7"/>
  <c r="A4" i="4"/>
  <c r="A25" i="4"/>
  <c r="A46" i="4"/>
  <c r="A67" i="4"/>
  <c r="A8" i="2"/>
  <c r="B13" i="8"/>
  <c r="A4" i="8"/>
  <c r="A8" i="5"/>
  <c r="A8" i="6"/>
  <c r="A20" i="7"/>
  <c r="A15" i="6"/>
  <c r="A15" i="5"/>
  <c r="A11" i="8"/>
  <c r="A15" i="2"/>
  <c r="A74" i="4"/>
  <c r="A53" i="4"/>
  <c r="A32" i="4"/>
  <c r="A11" i="4"/>
  <c r="A18" i="5"/>
  <c r="A18" i="2"/>
  <c r="A56" i="4"/>
  <c r="A13" i="6"/>
  <c r="A13" i="5"/>
  <c r="A9" i="8"/>
  <c r="A13" i="2"/>
  <c r="B15" i="8"/>
  <c r="A72" i="4"/>
  <c r="A51" i="4"/>
  <c r="A30" i="4"/>
  <c r="A9" i="4"/>
  <c r="A16" i="5"/>
  <c r="A16" i="2"/>
  <c r="A54" i="4"/>
  <c r="A16" i="4"/>
  <c r="A37" i="4"/>
  <c r="A58" i="4"/>
  <c r="A79" i="4"/>
  <c r="A20" i="2"/>
  <c r="A16" i="8"/>
  <c r="A20" i="5"/>
  <c r="C6" i="8"/>
  <c r="C7" i="8"/>
  <c r="C18" i="8"/>
  <c r="C8" i="8"/>
  <c r="C5" i="8"/>
  <c r="C13" i="8"/>
  <c r="B18" i="8"/>
  <c r="B4" i="8"/>
  <c r="D4" i="8"/>
  <c r="E4" i="8"/>
  <c r="C4" i="8"/>
  <c r="B5" i="8"/>
  <c r="E18" i="8"/>
  <c r="E16" i="8"/>
  <c r="B16" i="8"/>
  <c r="C16" i="8"/>
  <c r="D16" i="8"/>
  <c r="B11" i="8"/>
  <c r="D11" i="8"/>
  <c r="C11" i="8"/>
  <c r="E11" i="8"/>
  <c r="B10" i="8"/>
  <c r="B6" i="8"/>
  <c r="B17" i="8"/>
  <c r="E17" i="8"/>
  <c r="C17" i="8"/>
  <c r="D17" i="8"/>
  <c r="D19" i="8"/>
  <c r="C19" i="8"/>
  <c r="B19" i="8"/>
  <c r="E19" i="8"/>
  <c r="B7" i="8"/>
  <c r="E15" i="8"/>
  <c r="C15" i="8"/>
  <c r="B8" i="8"/>
  <c r="D9" i="8"/>
  <c r="E9" i="8"/>
  <c r="B9" i="8"/>
  <c r="C9" i="8"/>
  <c r="D7" i="8"/>
  <c r="D15" i="8"/>
  <c r="D6" i="8"/>
  <c r="D5" i="8"/>
  <c r="D8" i="8"/>
  <c r="D10" i="8"/>
  <c r="D18" i="8"/>
  <c r="D13" i="8"/>
  <c r="D12" i="8"/>
  <c r="B12" i="8"/>
  <c r="E12" i="8"/>
  <c r="C12" i="8"/>
  <c r="D14" i="8"/>
  <c r="B14" i="8"/>
  <c r="C14" i="8"/>
  <c r="E14" i="8"/>
  <c r="C10" i="8"/>
  <c r="F8" i="8"/>
  <c r="F16" i="8"/>
  <c r="F15" i="8"/>
  <c r="F13" i="8"/>
  <c r="F9" i="8"/>
  <c r="F19" i="8"/>
  <c r="F10" i="8"/>
  <c r="F11" i="8"/>
  <c r="F14" i="8"/>
  <c r="F12" i="8"/>
  <c r="F7" i="8"/>
  <c r="F17" i="8"/>
  <c r="F5" i="8"/>
  <c r="F4" i="8"/>
  <c r="F6" i="8"/>
  <c r="F18" i="8"/>
</calcChain>
</file>

<file path=xl/sharedStrings.xml><?xml version="1.0" encoding="utf-8"?>
<sst xmlns="http://schemas.openxmlformats.org/spreadsheetml/2006/main" count="229" uniqueCount="125">
  <si>
    <t>Sylvain</t>
  </si>
  <si>
    <t>André J.</t>
  </si>
  <si>
    <t>Mario B.</t>
  </si>
  <si>
    <t>André D.</t>
  </si>
  <si>
    <t>King</t>
  </si>
  <si>
    <t>Yvon</t>
  </si>
  <si>
    <t>Vincent</t>
  </si>
  <si>
    <t>Francis</t>
  </si>
  <si>
    <t>Guy G</t>
  </si>
  <si>
    <t>Louis</t>
  </si>
  <si>
    <t>Guy R</t>
  </si>
  <si>
    <t>Éric</t>
  </si>
  <si>
    <t>Ben</t>
  </si>
  <si>
    <t>Pierre</t>
  </si>
  <si>
    <t>Steph</t>
  </si>
  <si>
    <t>NYR</t>
  </si>
  <si>
    <t>OTT</t>
  </si>
  <si>
    <t>BOS</t>
  </si>
  <si>
    <t>WAS</t>
  </si>
  <si>
    <t>FLO</t>
  </si>
  <si>
    <t>NJ</t>
  </si>
  <si>
    <t>PIT</t>
  </si>
  <si>
    <t>PHI</t>
  </si>
  <si>
    <t>VAN</t>
  </si>
  <si>
    <t>LA</t>
  </si>
  <si>
    <t>STL</t>
  </si>
  <si>
    <t>SJ</t>
  </si>
  <si>
    <t>PHO</t>
  </si>
  <si>
    <t>CHI</t>
  </si>
  <si>
    <t>NAS</t>
  </si>
  <si>
    <t>DET</t>
  </si>
  <si>
    <t>Payé</t>
  </si>
  <si>
    <t>Fred</t>
  </si>
  <si>
    <t>Semi-finale de conférence</t>
  </si>
  <si>
    <t>Quart de finale de conférence</t>
  </si>
  <si>
    <t>Ouest</t>
  </si>
  <si>
    <t>Est</t>
  </si>
  <si>
    <t>Pointage</t>
  </si>
  <si>
    <t>Prédictions exactes:</t>
  </si>
  <si>
    <t>Équipe</t>
  </si>
  <si>
    <t>Nombre de matches</t>
  </si>
  <si>
    <t>Demi-finale de conférence</t>
  </si>
  <si>
    <t>Finale de conférence</t>
  </si>
  <si>
    <t>Finale</t>
  </si>
  <si>
    <t>Finale de la coupe Stanley</t>
  </si>
  <si>
    <t>Ronde 1</t>
  </si>
  <si>
    <t>Ronde 2</t>
  </si>
  <si>
    <t>Ronde 3</t>
  </si>
  <si>
    <t>Ronde 4</t>
  </si>
  <si>
    <t>Total</t>
  </si>
  <si>
    <t>Sommaire</t>
  </si>
  <si>
    <t>MTL</t>
  </si>
  <si>
    <t>TB</t>
  </si>
  <si>
    <t>NYI</t>
  </si>
  <si>
    <t>ANA</t>
  </si>
  <si>
    <t>WPG</t>
  </si>
  <si>
    <t>MIN</t>
  </si>
  <si>
    <t>CGY</t>
  </si>
  <si>
    <t>Jutras</t>
  </si>
  <si>
    <t>Parent</t>
  </si>
  <si>
    <t>Mainville</t>
  </si>
  <si>
    <t>Piette</t>
  </si>
  <si>
    <t>Bouchard</t>
  </si>
  <si>
    <t>Morin</t>
  </si>
  <si>
    <t>Gagnon</t>
  </si>
  <si>
    <t>Bellavance</t>
  </si>
  <si>
    <t>Deslandes</t>
  </si>
  <si>
    <t>Lefebvre</t>
  </si>
  <si>
    <t>Roy</t>
  </si>
  <si>
    <t>Barry</t>
  </si>
  <si>
    <t>Legault</t>
  </si>
  <si>
    <t>Huppé</t>
  </si>
  <si>
    <t>Chau</t>
  </si>
  <si>
    <t>Beaudoin</t>
  </si>
  <si>
    <t>André</t>
  </si>
  <si>
    <t>Luc</t>
  </si>
  <si>
    <t>Mario</t>
  </si>
  <si>
    <t>Benoît</t>
  </si>
  <si>
    <t>Guy</t>
  </si>
  <si>
    <t>Jacques</t>
  </si>
  <si>
    <t>Prénom</t>
  </si>
  <si>
    <t>Nom</t>
  </si>
  <si>
    <t>Courriel</t>
  </si>
  <si>
    <t>ajjutras@gmail.com</t>
  </si>
  <si>
    <t>aparent@lcci.qc.ca</t>
  </si>
  <si>
    <t>frederick.mainville@scd.desjardins.com</t>
  </si>
  <si>
    <t>lpiette@groupeedc.com</t>
  </si>
  <si>
    <t>mario.bouchard@me.com</t>
  </si>
  <si>
    <t>ben.morin@videotron.ca</t>
  </si>
  <si>
    <t>guygag@gmail.com</t>
  </si>
  <si>
    <t>louis.bellavance@intact.net</t>
  </si>
  <si>
    <t>pierre.deslandes@intact.net</t>
  </si>
  <si>
    <t>yvon.lefebvre@intact.net</t>
  </si>
  <si>
    <t>guy_sixpack@yahoo.fr</t>
  </si>
  <si>
    <t>vbarry@gmail.com</t>
  </si>
  <si>
    <t>jacques.legault@desjardins.com</t>
  </si>
  <si>
    <t>sylvain@3csh.ca</t>
  </si>
  <si>
    <t>frederic.chau@intact.net</t>
  </si>
  <si>
    <t>ledome27@gmail.com</t>
  </si>
  <si>
    <t>Nom Complet</t>
  </si>
  <si>
    <t>Demi de finale de conférence</t>
  </si>
  <si>
    <t>Francis B.</t>
  </si>
  <si>
    <t>Fred C.</t>
  </si>
  <si>
    <t>Sylvain H.</t>
  </si>
  <si>
    <t>Jacques L.</t>
  </si>
  <si>
    <t>Vincent B.</t>
  </si>
  <si>
    <t>Guy R.</t>
  </si>
  <si>
    <t>Yvon L.</t>
  </si>
  <si>
    <t>Pierre D.</t>
  </si>
  <si>
    <t>Louis B.</t>
  </si>
  <si>
    <t>Guy G.</t>
  </si>
  <si>
    <t>Benoît M.</t>
  </si>
  <si>
    <t>Luc P.</t>
  </si>
  <si>
    <t>Fred M.</t>
  </si>
  <si>
    <t>André P.</t>
  </si>
  <si>
    <t>andre.duguay@muhc.mcgill.ca</t>
  </si>
  <si>
    <t>mdec@DeepObjectKnowledge.com</t>
  </si>
  <si>
    <t>ledanmalenfant@gmail.com</t>
  </si>
  <si>
    <t>stephane@bikes.com</t>
  </si>
  <si>
    <t>Loic.Caron@intact.net</t>
  </si>
  <si>
    <t>Robert.Lachapelle@BanqueLaurentienne.ca</t>
  </si>
  <si>
    <t>Choix</t>
  </si>
  <si>
    <t>Enregistré</t>
  </si>
  <si>
    <t>Email</t>
  </si>
  <si>
    <t>Nom complet court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</si>
</sst>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4" formatCode="_ * #,##0.00_)\ &quot;$&quot;_ ;_ * \(#,##0.00\)\ &quot;$&quot;_ ;_ * &quot;-&quot;??_)\ &quot;$&quot;_ ;_ @_ "/>
    <numFmt numFmtId="164" formatCode="[$$-1009]#,##0.00;[Red]&quot;-&quot;[$$-1009]#,##0.00"/>
    <numFmt numFmtId="165" formatCode="&quot;/ &quot;0"/>
  </numFmts>
  <fonts count="14" x14ac:knownFonts="1">
    <font>
      <sz val="11"/>
      <color theme="1"/>
      <name val="Liberation Sans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i/>
      <sz val="16"/>
      <color theme="1"/>
      <name val="Liberation Sans"/>
    </font>
    <font>
      <b/>
      <i/>
      <u/>
      <sz val="11"/>
      <color theme="1"/>
      <name val="Liberation Sans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2"/>
      <color theme="3"/>
      <name val="Calibri"/>
      <family val="2"/>
      <scheme val="minor"/>
    </font>
    <font>
      <b/>
      <sz val="14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4" tint="0.79998168889431442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4"/>
      </patternFill>
    </fill>
    <fill>
      <patternFill patternType="solid">
        <fgColor rgb="FFFFCC99"/>
      </patternFill>
    </fill>
    <fill>
      <patternFill patternType="solid">
        <fgColor rgb="FFC0C0C0"/>
        <bgColor rgb="FFC0C0C0"/>
      </patternFill>
    </fill>
    <fill>
      <patternFill patternType="solid">
        <fgColor rgb="FF99CCFF"/>
        <bgColor rgb="FF99CCFF"/>
      </patternFill>
    </fill>
    <fill>
      <patternFill patternType="solid">
        <fgColor theme="0" tint="-4.9989318521683403E-2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thick">
        <color theme="4"/>
      </bottom>
      <diagonal/>
    </border>
    <border>
      <left/>
      <right/>
      <top style="thin">
        <color theme="3"/>
      </top>
      <bottom style="thin">
        <color theme="3"/>
      </bottom>
      <diagonal/>
    </border>
    <border>
      <left style="thin">
        <color theme="3"/>
      </left>
      <right/>
      <top style="thin">
        <color theme="3"/>
      </top>
      <bottom style="thin">
        <color theme="3"/>
      </bottom>
      <diagonal/>
    </border>
    <border>
      <left/>
      <right style="thin">
        <color theme="3"/>
      </right>
      <top style="thin">
        <color theme="3"/>
      </top>
      <bottom style="thin">
        <color theme="3"/>
      </bottom>
      <diagonal/>
    </border>
    <border>
      <left style="thin">
        <color theme="4"/>
      </left>
      <right/>
      <top style="thin">
        <color theme="3"/>
      </top>
      <bottom style="thin">
        <color theme="3"/>
      </bottom>
      <diagonal/>
    </border>
    <border>
      <left style="thin">
        <color theme="4"/>
      </left>
      <right/>
      <top style="thin">
        <color theme="3"/>
      </top>
      <bottom style="thin">
        <color theme="4"/>
      </bottom>
      <diagonal/>
    </border>
    <border>
      <left/>
      <right style="thin">
        <color theme="3"/>
      </right>
      <top style="thin">
        <color theme="3"/>
      </top>
      <bottom style="thin">
        <color theme="4"/>
      </bottom>
      <diagonal/>
    </border>
    <border>
      <left style="thin">
        <color theme="3"/>
      </left>
      <right/>
      <top style="thin">
        <color theme="3"/>
      </top>
      <bottom/>
      <diagonal/>
    </border>
    <border>
      <left/>
      <right style="thin">
        <color theme="3"/>
      </right>
      <top style="thin">
        <color theme="3"/>
      </top>
      <bottom/>
      <diagonal/>
    </border>
    <border>
      <left/>
      <right/>
      <top style="thin">
        <color theme="3"/>
      </top>
      <bottom/>
      <diagonal/>
    </border>
    <border>
      <left style="medium">
        <color theme="3"/>
      </left>
      <right style="medium">
        <color theme="3"/>
      </right>
      <top style="thin">
        <color theme="3"/>
      </top>
      <bottom style="thin">
        <color theme="3"/>
      </bottom>
      <diagonal/>
    </border>
    <border>
      <left style="medium">
        <color theme="3"/>
      </left>
      <right style="medium">
        <color theme="3"/>
      </right>
      <top style="thin">
        <color theme="3"/>
      </top>
      <bottom style="medium">
        <color theme="3"/>
      </bottom>
      <diagonal/>
    </border>
    <border>
      <left style="medium">
        <color theme="3"/>
      </left>
      <right style="medium">
        <color theme="3"/>
      </right>
      <top/>
      <bottom style="thin">
        <color theme="3"/>
      </bottom>
      <diagonal/>
    </border>
    <border>
      <left style="thin">
        <color theme="3"/>
      </left>
      <right style="thin">
        <color theme="3"/>
      </right>
      <top style="thin">
        <color theme="3"/>
      </top>
      <bottom style="medium">
        <color theme="3"/>
      </bottom>
      <diagonal/>
    </border>
    <border>
      <left/>
      <right/>
      <top/>
      <bottom style="thin">
        <color theme="3"/>
      </bottom>
      <diagonal/>
    </border>
  </borders>
  <cellStyleXfs count="15">
    <xf numFmtId="0" fontId="0" fillId="0" borderId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  <xf numFmtId="0" fontId="4" fillId="5" borderId="9" applyNumberFormat="0" applyAlignment="0" applyProtection="0"/>
    <xf numFmtId="0" fontId="5" fillId="0" borderId="0">
      <alignment horizontal="center"/>
    </xf>
    <xf numFmtId="0" fontId="5" fillId="0" borderId="0">
      <alignment horizontal="center" textRotation="90"/>
    </xf>
    <xf numFmtId="0" fontId="6" fillId="0" borderId="0"/>
    <xf numFmtId="164" fontId="6" fillId="0" borderId="0"/>
    <xf numFmtId="0" fontId="7" fillId="0" borderId="0" applyNumberFormat="0" applyFill="0" applyBorder="0" applyAlignment="0" applyProtection="0"/>
    <xf numFmtId="0" fontId="8" fillId="0" borderId="10" applyNumberFormat="0" applyFill="0" applyAlignment="0" applyProtection="0"/>
    <xf numFmtId="0" fontId="9" fillId="0" borderId="0" applyNumberFormat="0" applyFill="0" applyBorder="0" applyAlignment="0" applyProtection="0"/>
    <xf numFmtId="0" fontId="1" fillId="0" borderId="0"/>
    <xf numFmtId="44" fontId="1" fillId="0" borderId="0" applyFont="0" applyFill="0" applyBorder="0" applyAlignment="0" applyProtection="0"/>
    <xf numFmtId="0" fontId="12" fillId="0" borderId="0" applyNumberFormat="0" applyFill="0" applyBorder="0" applyAlignment="0" applyProtection="0"/>
  </cellStyleXfs>
  <cellXfs count="70">
    <xf numFmtId="0" fontId="0" fillId="0" borderId="0" xfId="0"/>
    <xf numFmtId="0" fontId="0" fillId="6" borderId="0" xfId="0" applyFill="1"/>
    <xf numFmtId="0" fontId="0" fillId="7" borderId="0" xfId="0" applyFill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/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12" xfId="1" applyBorder="1" applyAlignment="1">
      <alignment horizontal="center"/>
    </xf>
    <xf numFmtId="0" fontId="2" fillId="2" borderId="13" xfId="1" applyBorder="1" applyAlignment="1">
      <alignment horizontal="center"/>
    </xf>
    <xf numFmtId="0" fontId="10" fillId="0" borderId="12" xfId="11" applyFont="1" applyBorder="1"/>
    <xf numFmtId="0" fontId="2" fillId="2" borderId="14" xfId="1" applyBorder="1" applyAlignment="1">
      <alignment horizontal="center"/>
    </xf>
    <xf numFmtId="0" fontId="2" fillId="2" borderId="15" xfId="1" applyBorder="1" applyAlignment="1">
      <alignment horizontal="center"/>
    </xf>
    <xf numFmtId="0" fontId="2" fillId="2" borderId="16" xfId="1" applyBorder="1" applyAlignment="1">
      <alignment horizontal="center"/>
    </xf>
    <xf numFmtId="0" fontId="11" fillId="4" borderId="17" xfId="3" applyFont="1" applyBorder="1" applyAlignment="1">
      <alignment horizontal="center"/>
    </xf>
    <xf numFmtId="0" fontId="11" fillId="4" borderId="18" xfId="3" applyFont="1" applyBorder="1" applyAlignment="1">
      <alignment horizontal="center"/>
    </xf>
    <xf numFmtId="0" fontId="11" fillId="4" borderId="19" xfId="3" applyFont="1" applyBorder="1" applyAlignment="1">
      <alignment horizontal="center"/>
    </xf>
    <xf numFmtId="0" fontId="11" fillId="3" borderId="20" xfId="2" applyFont="1" applyBorder="1" applyAlignment="1">
      <alignment horizontal="center"/>
    </xf>
    <xf numFmtId="0" fontId="11" fillId="3" borderId="21" xfId="2" applyFont="1" applyBorder="1" applyAlignment="1">
      <alignment horizontal="center"/>
    </xf>
    <xf numFmtId="0" fontId="11" fillId="3" borderId="22" xfId="2" applyFont="1" applyBorder="1" applyAlignment="1">
      <alignment horizontal="center"/>
    </xf>
    <xf numFmtId="0" fontId="11" fillId="4" borderId="23" xfId="3" applyFont="1" applyBorder="1" applyAlignment="1">
      <alignment horizontal="center"/>
    </xf>
    <xf numFmtId="0" fontId="8" fillId="0" borderId="0" xfId="10" applyBorder="1" applyAlignment="1"/>
    <xf numFmtId="0" fontId="0" fillId="0" borderId="0" xfId="0" applyAlignment="1">
      <alignment horizontal="center"/>
    </xf>
    <xf numFmtId="0" fontId="0" fillId="6" borderId="1" xfId="0" applyFill="1" applyBorder="1" applyAlignment="1">
      <alignment horizontal="center"/>
    </xf>
    <xf numFmtId="0" fontId="0" fillId="6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6" borderId="4" xfId="0" applyFill="1" applyBorder="1" applyAlignment="1">
      <alignment horizontal="center"/>
    </xf>
    <xf numFmtId="0" fontId="0" fillId="6" borderId="0" xfId="0" applyFill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6" borderId="6" xfId="0" applyFill="1" applyBorder="1" applyAlignment="1">
      <alignment horizontal="center"/>
    </xf>
    <xf numFmtId="0" fontId="0" fillId="6" borderId="7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0" xfId="0" applyAlignment="1">
      <alignment horizontal="right"/>
    </xf>
    <xf numFmtId="0" fontId="0" fillId="6" borderId="3" xfId="0" applyFill="1" applyBorder="1" applyAlignment="1">
      <alignment horizontal="center"/>
    </xf>
    <xf numFmtId="0" fontId="0" fillId="6" borderId="5" xfId="0" applyFill="1" applyBorder="1" applyAlignment="1">
      <alignment horizontal="center"/>
    </xf>
    <xf numFmtId="0" fontId="0" fillId="6" borderId="8" xfId="0" applyFill="1" applyBorder="1" applyAlignment="1">
      <alignment horizontal="center"/>
    </xf>
    <xf numFmtId="0" fontId="0" fillId="6" borderId="0" xfId="0" applyFill="1" applyAlignment="1" applyProtection="1">
      <alignment horizontal="center"/>
      <protection locked="0"/>
    </xf>
    <xf numFmtId="0" fontId="0" fillId="8" borderId="0" xfId="0" applyFill="1" applyAlignment="1" applyProtection="1">
      <alignment horizontal="center"/>
      <protection locked="0"/>
    </xf>
    <xf numFmtId="0" fontId="2" fillId="2" borderId="14" xfId="1" applyBorder="1" applyAlignment="1" applyProtection="1">
      <alignment horizontal="center"/>
      <protection locked="0"/>
    </xf>
    <xf numFmtId="0" fontId="2" fillId="2" borderId="13" xfId="1" applyBorder="1" applyAlignment="1" applyProtection="1">
      <alignment horizontal="center"/>
      <protection locked="0"/>
    </xf>
    <xf numFmtId="0" fontId="0" fillId="0" borderId="12" xfId="0" applyBorder="1" applyAlignment="1" applyProtection="1">
      <alignment horizontal="center"/>
      <protection locked="0"/>
    </xf>
    <xf numFmtId="0" fontId="0" fillId="0" borderId="13" xfId="0" applyBorder="1" applyAlignment="1" applyProtection="1">
      <alignment horizontal="center"/>
      <protection locked="0"/>
    </xf>
    <xf numFmtId="0" fontId="2" fillId="2" borderId="12" xfId="1" applyBorder="1" applyAlignment="1" applyProtection="1">
      <alignment horizontal="center"/>
      <protection locked="0"/>
    </xf>
    <xf numFmtId="0" fontId="2" fillId="2" borderId="15" xfId="1" applyBorder="1" applyAlignment="1" applyProtection="1">
      <alignment horizontal="center"/>
      <protection locked="0"/>
    </xf>
    <xf numFmtId="0" fontId="2" fillId="2" borderId="16" xfId="1" applyBorder="1" applyAlignment="1" applyProtection="1">
      <alignment horizontal="center"/>
      <protection locked="0"/>
    </xf>
    <xf numFmtId="0" fontId="7" fillId="0" borderId="0" xfId="9" applyAlignment="1"/>
    <xf numFmtId="0" fontId="0" fillId="0" borderId="0" xfId="0" applyAlignment="1">
      <alignment horizontal="center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0" xfId="0" applyProtection="1"/>
    <xf numFmtId="0" fontId="4" fillId="5" borderId="9" xfId="4" applyAlignment="1">
      <alignment horizontal="center"/>
    </xf>
    <xf numFmtId="0" fontId="1" fillId="0" borderId="0" xfId="12"/>
    <xf numFmtId="165" fontId="1" fillId="0" borderId="0" xfId="12" applyNumberFormat="1"/>
    <xf numFmtId="44" fontId="0" fillId="0" borderId="0" xfId="13" applyFont="1"/>
    <xf numFmtId="0" fontId="1" fillId="0" borderId="0" xfId="12" applyAlignment="1">
      <alignment horizontal="center"/>
    </xf>
    <xf numFmtId="0" fontId="12" fillId="0" borderId="0" xfId="14"/>
    <xf numFmtId="0" fontId="13" fillId="0" borderId="0" xfId="0" applyFont="1"/>
    <xf numFmtId="0" fontId="0" fillId="0" borderId="24" xfId="0" applyBorder="1" applyAlignment="1"/>
    <xf numFmtId="0" fontId="0" fillId="0" borderId="24" xfId="0" applyBorder="1"/>
    <xf numFmtId="0" fontId="8" fillId="0" borderId="24" xfId="10" applyBorder="1" applyAlignment="1">
      <alignment horizontal="center"/>
    </xf>
    <xf numFmtId="0" fontId="7" fillId="0" borderId="0" xfId="9" applyAlignment="1">
      <alignment horizontal="center"/>
    </xf>
    <xf numFmtId="0" fontId="0" fillId="0" borderId="0" xfId="0" applyAlignment="1">
      <alignment horizontal="left"/>
    </xf>
    <xf numFmtId="0" fontId="0" fillId="0" borderId="5" xfId="0" applyBorder="1" applyAlignment="1">
      <alignment horizontal="left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</cellXfs>
  <cellStyles count="15">
    <cellStyle name="20 % - Accent1" xfId="1" builtinId="30"/>
    <cellStyle name="60 % - Accent1" xfId="2" builtinId="32"/>
    <cellStyle name="Accent1" xfId="3" builtinId="29"/>
    <cellStyle name="Entrée" xfId="4" builtinId="20"/>
    <cellStyle name="Heading" xfId="5"/>
    <cellStyle name="Heading1" xfId="6"/>
    <cellStyle name="Lien hypertexte" xfId="14" builtinId="8"/>
    <cellStyle name="Monétaire 2" xfId="13"/>
    <cellStyle name="Normal" xfId="0" builtinId="0" customBuiltin="1"/>
    <cellStyle name="Normal 2" xfId="12"/>
    <cellStyle name="Result" xfId="7"/>
    <cellStyle name="Result2" xfId="8"/>
    <cellStyle name="Titre " xfId="9" builtinId="15"/>
    <cellStyle name="Titre 1" xfId="10" builtinId="16"/>
    <cellStyle name="Titre 4" xfId="11" builtinId="19"/>
  </cellStyles>
  <dxfs count="23"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protection locked="1" hidden="0"/>
    </dxf>
    <dxf>
      <font>
        <b/>
        <i val="0"/>
        <color theme="0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</font>
      <fill>
        <patternFill patternType="solid">
          <fgColor indexed="64"/>
          <bgColor rgb="FF800000"/>
        </patternFill>
      </fill>
    </dxf>
    <dxf>
      <font>
        <b/>
        <i val="0"/>
        <color theme="0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</font>
      <fill>
        <patternFill patternType="solid">
          <fgColor indexed="64"/>
          <bgColor rgb="FF800000"/>
        </patternFill>
      </fill>
    </dxf>
    <dxf>
      <font>
        <b/>
        <i val="0"/>
        <color theme="0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</font>
      <fill>
        <patternFill patternType="solid">
          <fgColor indexed="64"/>
          <bgColor rgb="FF800000"/>
        </patternFill>
      </fill>
    </dxf>
    <dxf>
      <font>
        <b/>
        <i val="0"/>
        <color theme="0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</font>
      <fill>
        <patternFill patternType="solid">
          <fgColor indexed="64"/>
          <bgColor rgb="FF800000"/>
        </patternFill>
      </fill>
    </dxf>
    <dxf>
      <font>
        <b/>
        <i val="0"/>
        <color theme="0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</font>
      <fill>
        <patternFill patternType="solid">
          <fgColor indexed="64"/>
          <bgColor rgb="FF800000"/>
        </patternFill>
      </fill>
    </dxf>
    <dxf>
      <font>
        <b/>
        <i val="0"/>
        <color theme="0"/>
      </font>
      <fill>
        <patternFill patternType="solid">
          <fgColor indexed="64"/>
          <bgColor rgb="FF008000"/>
        </patternFill>
      </fill>
    </dxf>
    <dxf>
      <font>
        <color theme="0"/>
      </font>
      <fill>
        <patternFill patternType="solid">
          <fgColor indexed="64"/>
          <bgColor rgb="FF800000"/>
        </patternFill>
      </fill>
      <border>
        <left style="thin">
          <color rgb="FF9C0006"/>
        </left>
        <right style="thin">
          <color rgb="FF9C0006"/>
        </right>
        <top style="thin">
          <color rgb="FF9C0006"/>
        </top>
        <bottom style="thin">
          <color rgb="FF9C0006"/>
        </bottom>
      </border>
    </dxf>
    <dxf>
      <font>
        <b/>
        <i val="0"/>
        <color theme="0"/>
      </font>
      <fill>
        <patternFill patternType="solid">
          <fgColor indexed="64"/>
          <bgColor rgb="FF008000"/>
        </patternFill>
      </fill>
    </dxf>
    <dxf>
      <font>
        <b/>
        <i val="0"/>
        <color theme="0"/>
      </font>
      <fill>
        <patternFill patternType="solid">
          <fgColor indexed="64"/>
          <bgColor rgb="FF800000"/>
        </patternFill>
      </fill>
    </dxf>
    <dxf>
      <font>
        <b/>
        <i val="0"/>
        <color theme="0"/>
        <name val="Cambria"/>
        <scheme val="none"/>
      </font>
      <fill>
        <patternFill patternType="solid">
          <fgColor indexed="64"/>
          <bgColor rgb="FF800000"/>
        </patternFill>
      </fill>
    </dxf>
    <dxf>
      <font>
        <b/>
        <i val="0"/>
        <color theme="0"/>
        <name val="Cambria"/>
        <scheme val="none"/>
      </font>
      <fill>
        <patternFill patternType="solid">
          <fgColor indexed="64"/>
          <bgColor rgb="FF008000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theme" Target="theme/theme1.xml"/><Relationship Id="rId12" Type="http://schemas.openxmlformats.org/officeDocument/2006/relationships/styles" Target="styles.xml"/><Relationship Id="rId13" Type="http://schemas.openxmlformats.org/officeDocument/2006/relationships/sharedStrings" Target="sharedStrings.xml"/><Relationship Id="rId1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ables/table1.xml><?xml version="1.0" encoding="utf-8"?>
<table xmlns="http://schemas.openxmlformats.org/spreadsheetml/2006/main" id="1" name="Tableau1" displayName="Tableau1" ref="A1:E17" totalsRowShown="0" headerRowDxfId="6" dataDxfId="5">
  <autoFilter ref="A1:E17"/>
  <sortState ref="A2:E17">
    <sortCondition ref="B1:B17"/>
  </sortState>
  <tableColumns count="5">
    <tableColumn id="1" name="Prénom" dataDxfId="4"/>
    <tableColumn id="2" name="Nom" dataDxfId="3"/>
    <tableColumn id="3" name="Nom Complet" dataDxfId="2">
      <calculatedColumnFormula>A2&amp;" "&amp;B2</calculatedColumnFormula>
    </tableColumn>
    <tableColumn id="4" name="Nom complet court" dataDxfId="1">
      <calculatedColumnFormula>A2&amp;" "&amp;LEFT(B2,1)&amp;"."</calculatedColumnFormula>
    </tableColumn>
    <tableColumn id="5" name="Courriel" dataDxfId="0"/>
  </tableColumns>
  <tableStyleInfo name="TableStyleMedium15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0.xml.rels><?xml version="1.0" encoding="UTF-8" standalone="yes"?>
<Relationships xmlns="http://schemas.openxmlformats.org/package/2006/relationships"><Relationship Id="rId9" Type="http://schemas.openxmlformats.org/officeDocument/2006/relationships/hyperlink" Target="mailto:ben.morin@videotron.ca" TargetMode="External"/><Relationship Id="rId20" Type="http://schemas.openxmlformats.org/officeDocument/2006/relationships/hyperlink" Target="mailto:sylvain@3csh.ca" TargetMode="External"/><Relationship Id="rId21" Type="http://schemas.openxmlformats.org/officeDocument/2006/relationships/hyperlink" Target="mailto:frederic.chau@intact.net" TargetMode="External"/><Relationship Id="rId22" Type="http://schemas.openxmlformats.org/officeDocument/2006/relationships/hyperlink" Target="mailto:ledome27@gmail.com" TargetMode="External"/><Relationship Id="rId10" Type="http://schemas.openxmlformats.org/officeDocument/2006/relationships/hyperlink" Target="mailto:ledanmalenfant@gmail.com" TargetMode="External"/><Relationship Id="rId11" Type="http://schemas.openxmlformats.org/officeDocument/2006/relationships/hyperlink" Target="mailto:guygag@gmail.com" TargetMode="External"/><Relationship Id="rId12" Type="http://schemas.openxmlformats.org/officeDocument/2006/relationships/hyperlink" Target="mailto:louis.bellavance@intact.net" TargetMode="External"/><Relationship Id="rId13" Type="http://schemas.openxmlformats.org/officeDocument/2006/relationships/hyperlink" Target="mailto:mdec@DeepObjectKnowledge.com" TargetMode="External"/><Relationship Id="rId14" Type="http://schemas.openxmlformats.org/officeDocument/2006/relationships/hyperlink" Target="mailto:pierre.deslandes@intact.net" TargetMode="External"/><Relationship Id="rId15" Type="http://schemas.openxmlformats.org/officeDocument/2006/relationships/hyperlink" Target="mailto:yvon.lefebvre@intact.net" TargetMode="External"/><Relationship Id="rId16" Type="http://schemas.openxmlformats.org/officeDocument/2006/relationships/hyperlink" Target="mailto:guy_sixpack@yahoo.fr" TargetMode="External"/><Relationship Id="rId17" Type="http://schemas.openxmlformats.org/officeDocument/2006/relationships/hyperlink" Target="mailto:vbarry@gmail.com" TargetMode="External"/><Relationship Id="rId18" Type="http://schemas.openxmlformats.org/officeDocument/2006/relationships/hyperlink" Target="mailto:jacques.legault@desjardins.com" TargetMode="External"/><Relationship Id="rId19" Type="http://schemas.openxmlformats.org/officeDocument/2006/relationships/hyperlink" Target="mailto:andre.duguay@muhc.mcgill.ca" TargetMode="External"/><Relationship Id="rId1" Type="http://schemas.openxmlformats.org/officeDocument/2006/relationships/hyperlink" Target="mailto:ajjutras@gmail.com" TargetMode="External"/><Relationship Id="rId2" Type="http://schemas.openxmlformats.org/officeDocument/2006/relationships/hyperlink" Target="mailto:aparent@lcci.qc.ca" TargetMode="External"/><Relationship Id="rId3" Type="http://schemas.openxmlformats.org/officeDocument/2006/relationships/hyperlink" Target="mailto:frederick.mainville@scd.desjardins.com" TargetMode="External"/><Relationship Id="rId4" Type="http://schemas.openxmlformats.org/officeDocument/2006/relationships/hyperlink" Target="mailto:Robert.Lachapelle@BanqueLaurentienne.ca" TargetMode="External"/><Relationship Id="rId5" Type="http://schemas.openxmlformats.org/officeDocument/2006/relationships/hyperlink" Target="mailto:lpiette@groupeedc.com" TargetMode="External"/><Relationship Id="rId6" Type="http://schemas.openxmlformats.org/officeDocument/2006/relationships/hyperlink" Target="mailto:Loic.Caron@intact.net" TargetMode="External"/><Relationship Id="rId7" Type="http://schemas.openxmlformats.org/officeDocument/2006/relationships/hyperlink" Target="mailto:mario.bouchard@me.com" TargetMode="External"/><Relationship Id="rId8" Type="http://schemas.openxmlformats.org/officeDocument/2006/relationships/hyperlink" Target="mailto:stephane@bikes.com" TargetMode="Externa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zoomScale="85" zoomScaleNormal="85" zoomScalePageLayoutView="85" workbookViewId="0">
      <selection activeCell="J3" sqref="J3:J4"/>
    </sheetView>
  </sheetViews>
  <sheetFormatPr baseColWidth="10" defaultRowHeight="15" x14ac:dyDescent="0"/>
  <cols>
    <col min="1" max="1" width="10.75" customWidth="1"/>
    <col min="2" max="2" width="5.375" style="3" bestFit="1" customWidth="1"/>
    <col min="3" max="3" width="4.125" style="3" bestFit="1" customWidth="1"/>
    <col min="4" max="4" width="5.375" style="3" bestFit="1" customWidth="1"/>
    <col min="5" max="5" width="5" style="3" bestFit="1" customWidth="1"/>
    <col min="6" max="6" width="3.625" style="3" bestFit="1" customWidth="1"/>
    <col min="7" max="7" width="4.875" style="3" bestFit="1" customWidth="1"/>
    <col min="8" max="8" width="5.875" style="3" bestFit="1" customWidth="1"/>
    <col min="9" max="9" width="4.625" style="3" bestFit="1" customWidth="1"/>
    <col min="10" max="10" width="5.75" style="3" bestFit="1" customWidth="1"/>
    <col min="11" max="11" width="6" style="3" bestFit="1" customWidth="1"/>
    <col min="12" max="12" width="4.375" style="3" bestFit="1" customWidth="1"/>
    <col min="13" max="13" width="5.5" style="3" bestFit="1" customWidth="1"/>
    <col min="14" max="14" width="5.375" style="3" bestFit="1" customWidth="1"/>
    <col min="15" max="15" width="4.5" style="3" bestFit="1" customWidth="1"/>
    <col min="16" max="16" width="5.625" style="3" bestFit="1" customWidth="1"/>
    <col min="17" max="17" width="5.125" style="3" bestFit="1" customWidth="1"/>
    <col min="18" max="18" width="10" bestFit="1" customWidth="1"/>
    <col min="19" max="34" width="4.625" style="3" bestFit="1" customWidth="1"/>
  </cols>
  <sheetData>
    <row r="1" spans="1:34" ht="22">
      <c r="A1" s="65" t="s">
        <v>34</v>
      </c>
      <c r="B1" s="65"/>
      <c r="C1" s="65"/>
      <c r="D1" s="65"/>
      <c r="E1" s="65"/>
      <c r="F1" s="65"/>
      <c r="G1" s="65"/>
      <c r="H1" s="65"/>
      <c r="I1" s="65"/>
      <c r="J1" s="65"/>
      <c r="K1" s="65"/>
      <c r="L1" s="65"/>
      <c r="M1" s="65"/>
      <c r="N1" s="65"/>
      <c r="O1" s="65"/>
      <c r="P1" s="65"/>
      <c r="Q1" s="65"/>
      <c r="R1" s="65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</row>
    <row r="2" spans="1:34">
      <c r="A2" s="3"/>
      <c r="R2" s="3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>
      <c r="B3" s="66" t="s">
        <v>38</v>
      </c>
      <c r="C3" s="66"/>
      <c r="D3" s="66"/>
      <c r="E3" s="66"/>
      <c r="F3" s="66" t="s">
        <v>39</v>
      </c>
      <c r="G3" s="66"/>
      <c r="H3" s="66"/>
      <c r="I3" s="67"/>
      <c r="J3" s="55">
        <v>5</v>
      </c>
      <c r="R3" s="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>
      <c r="B4" s="68"/>
      <c r="C4" s="68"/>
      <c r="D4" s="68"/>
      <c r="E4" s="68"/>
      <c r="F4" s="66" t="s">
        <v>40</v>
      </c>
      <c r="G4" s="66"/>
      <c r="H4" s="66"/>
      <c r="I4" s="67"/>
      <c r="J4" s="55">
        <v>5</v>
      </c>
      <c r="R4" s="3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>
      <c r="A5" s="3"/>
      <c r="R5" s="3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9">
      <c r="B6" s="64" t="s">
        <v>36</v>
      </c>
      <c r="C6" s="64"/>
      <c r="D6" s="64"/>
      <c r="E6" s="64"/>
      <c r="F6" s="64"/>
      <c r="G6" s="64"/>
      <c r="H6" s="64"/>
      <c r="I6" s="64"/>
      <c r="J6" s="64" t="s">
        <v>35</v>
      </c>
      <c r="K6" s="64"/>
      <c r="L6" s="64"/>
      <c r="M6" s="64"/>
      <c r="N6" s="64"/>
      <c r="O6" s="64"/>
      <c r="P6" s="64"/>
      <c r="Q6" s="64"/>
      <c r="R6" s="63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</row>
    <row r="7" spans="1:34" ht="19" thickBot="1">
      <c r="B7" s="15" t="str">
        <f>Résultats!A3</f>
        <v>NYR</v>
      </c>
      <c r="C7" s="16" t="str">
        <f>Résultats!B3</f>
        <v>PIT</v>
      </c>
      <c r="D7" s="15" t="str">
        <f>Résultats!C3</f>
        <v>MTL</v>
      </c>
      <c r="E7" s="16" t="str">
        <f>Résultats!D3</f>
        <v>OTT</v>
      </c>
      <c r="F7" s="15" t="str">
        <f>Résultats!E3</f>
        <v>TB</v>
      </c>
      <c r="G7" s="16" t="str">
        <f>Résultats!F3</f>
        <v>DET</v>
      </c>
      <c r="H7" s="15" t="str">
        <f>Résultats!G3</f>
        <v>WAS</v>
      </c>
      <c r="I7" s="16" t="str">
        <f>Résultats!H3</f>
        <v>NYI</v>
      </c>
      <c r="J7" s="15" t="str">
        <f>Résultats!I3</f>
        <v>ANA</v>
      </c>
      <c r="K7" s="16" t="str">
        <f>Résultats!J3</f>
        <v>WPG</v>
      </c>
      <c r="L7" s="15" t="str">
        <f>Résultats!K3</f>
        <v>STL</v>
      </c>
      <c r="M7" s="16" t="str">
        <f>Résultats!L3</f>
        <v>MIN</v>
      </c>
      <c r="N7" s="15" t="str">
        <f>Résultats!M3</f>
        <v>NAS</v>
      </c>
      <c r="O7" s="16" t="str">
        <f>Résultats!N3</f>
        <v>CHI</v>
      </c>
      <c r="P7" s="15" t="str">
        <f>Résultats!O3</f>
        <v>VAN</v>
      </c>
      <c r="Q7" s="17" t="str">
        <f>Résultats!P3</f>
        <v>CGY</v>
      </c>
      <c r="R7" s="21" t="s">
        <v>37</v>
      </c>
    </row>
    <row r="8" spans="1:34" ht="18">
      <c r="A8" s="11" t="str">
        <f>Participants!D2</f>
        <v>Vincent B.</v>
      </c>
      <c r="B8" s="12">
        <v>5</v>
      </c>
      <c r="C8" s="10"/>
      <c r="D8" s="7">
        <v>6</v>
      </c>
      <c r="E8" s="8"/>
      <c r="F8" s="9">
        <v>5</v>
      </c>
      <c r="G8" s="10"/>
      <c r="H8" s="7">
        <v>6</v>
      </c>
      <c r="I8" s="8"/>
      <c r="J8" s="12">
        <v>7</v>
      </c>
      <c r="K8" s="10"/>
      <c r="L8" s="7">
        <v>6</v>
      </c>
      <c r="M8" s="8"/>
      <c r="N8" s="9"/>
      <c r="O8" s="10">
        <v>6</v>
      </c>
      <c r="P8" s="7">
        <v>6</v>
      </c>
      <c r="Q8" s="6"/>
      <c r="R8" s="20">
        <f>Pointages!R4</f>
        <v>45</v>
      </c>
    </row>
    <row r="9" spans="1:34" ht="18">
      <c r="A9" s="11" t="str">
        <f>Participants!D3</f>
        <v>Francis B.</v>
      </c>
      <c r="B9" s="12">
        <v>6</v>
      </c>
      <c r="C9" s="10"/>
      <c r="D9" s="7">
        <v>5</v>
      </c>
      <c r="E9" s="8"/>
      <c r="F9" s="9">
        <v>7</v>
      </c>
      <c r="G9" s="10"/>
      <c r="H9" s="7">
        <v>6</v>
      </c>
      <c r="I9" s="8"/>
      <c r="J9" s="12">
        <v>5</v>
      </c>
      <c r="K9" s="10"/>
      <c r="L9" s="7">
        <v>6</v>
      </c>
      <c r="M9" s="8"/>
      <c r="N9" s="9"/>
      <c r="O9" s="10">
        <v>7</v>
      </c>
      <c r="P9" s="7">
        <v>6</v>
      </c>
      <c r="Q9" s="6"/>
      <c r="R9" s="18">
        <f>Pointages!R5</f>
        <v>35</v>
      </c>
    </row>
    <row r="10" spans="1:34" ht="18">
      <c r="A10" s="11" t="str">
        <f>Participants!D4</f>
        <v>Louis B.</v>
      </c>
      <c r="B10" s="12">
        <v>5</v>
      </c>
      <c r="C10" s="10"/>
      <c r="D10" s="7">
        <v>6</v>
      </c>
      <c r="E10" s="8"/>
      <c r="F10" s="9"/>
      <c r="G10" s="10">
        <v>6</v>
      </c>
      <c r="H10" s="7">
        <v>6</v>
      </c>
      <c r="I10" s="8"/>
      <c r="J10" s="12">
        <v>5</v>
      </c>
      <c r="K10" s="10"/>
      <c r="L10" s="7"/>
      <c r="M10" s="8">
        <v>6</v>
      </c>
      <c r="N10" s="9"/>
      <c r="O10" s="10">
        <v>6</v>
      </c>
      <c r="P10" s="7"/>
      <c r="Q10" s="6">
        <v>6</v>
      </c>
      <c r="R10" s="18">
        <f>Pointages!R6</f>
        <v>60</v>
      </c>
    </row>
    <row r="11" spans="1:34" ht="18">
      <c r="A11" s="11" t="str">
        <f>Participants!D5</f>
        <v>Mario B.</v>
      </c>
      <c r="B11" s="12">
        <v>5</v>
      </c>
      <c r="C11" s="10"/>
      <c r="D11" s="7">
        <v>7</v>
      </c>
      <c r="E11" s="8"/>
      <c r="F11" s="9">
        <v>5</v>
      </c>
      <c r="G11" s="10"/>
      <c r="H11" s="7"/>
      <c r="I11" s="8">
        <v>7</v>
      </c>
      <c r="J11" s="12"/>
      <c r="K11" s="10">
        <v>6</v>
      </c>
      <c r="L11" s="7"/>
      <c r="M11" s="8">
        <v>6</v>
      </c>
      <c r="N11" s="9"/>
      <c r="O11" s="10">
        <v>7</v>
      </c>
      <c r="P11" s="7"/>
      <c r="Q11" s="6">
        <v>7</v>
      </c>
      <c r="R11" s="18">
        <f>Pointages!R7</f>
        <v>40</v>
      </c>
    </row>
    <row r="12" spans="1:34" ht="18">
      <c r="A12" s="11" t="str">
        <f>Participants!D6</f>
        <v>Fred C.</v>
      </c>
      <c r="B12" s="12">
        <v>6</v>
      </c>
      <c r="C12" s="10"/>
      <c r="D12" s="7">
        <v>7</v>
      </c>
      <c r="E12" s="8"/>
      <c r="F12" s="9">
        <v>5</v>
      </c>
      <c r="G12" s="10"/>
      <c r="H12" s="7">
        <v>6</v>
      </c>
      <c r="I12" s="8"/>
      <c r="J12" s="12">
        <v>6</v>
      </c>
      <c r="K12" s="10"/>
      <c r="L12" s="7">
        <v>7</v>
      </c>
      <c r="M12" s="8"/>
      <c r="N12" s="9"/>
      <c r="O12" s="10">
        <v>7</v>
      </c>
      <c r="P12" s="7"/>
      <c r="Q12" s="6">
        <v>6</v>
      </c>
      <c r="R12" s="18">
        <f>Pointages!R8</f>
        <v>40</v>
      </c>
    </row>
    <row r="13" spans="1:34" ht="18">
      <c r="A13" s="11" t="str">
        <f>Participants!D7</f>
        <v>Pierre D.</v>
      </c>
      <c r="B13" s="12">
        <v>5</v>
      </c>
      <c r="C13" s="10"/>
      <c r="D13" s="7"/>
      <c r="E13" s="8">
        <v>6</v>
      </c>
      <c r="F13" s="9">
        <v>5</v>
      </c>
      <c r="G13" s="10"/>
      <c r="H13" s="7">
        <v>7</v>
      </c>
      <c r="I13" s="8"/>
      <c r="J13" s="12">
        <v>6</v>
      </c>
      <c r="K13" s="10"/>
      <c r="L13" s="7">
        <v>5</v>
      </c>
      <c r="M13" s="8"/>
      <c r="N13" s="9"/>
      <c r="O13" s="10">
        <v>5</v>
      </c>
      <c r="P13" s="7">
        <v>6</v>
      </c>
      <c r="Q13" s="6"/>
      <c r="R13" s="18">
        <f>Pointages!R9</f>
        <v>35</v>
      </c>
    </row>
    <row r="14" spans="1:34" ht="18">
      <c r="A14" s="11" t="str">
        <f>Participants!D8</f>
        <v>Guy G.</v>
      </c>
      <c r="B14" s="12">
        <v>7</v>
      </c>
      <c r="C14" s="10"/>
      <c r="D14" s="7">
        <v>6</v>
      </c>
      <c r="E14" s="8"/>
      <c r="F14" s="9">
        <v>5</v>
      </c>
      <c r="G14" s="10"/>
      <c r="H14" s="7">
        <v>6</v>
      </c>
      <c r="I14" s="8"/>
      <c r="J14" s="12">
        <v>5</v>
      </c>
      <c r="K14" s="10"/>
      <c r="L14" s="7">
        <v>7</v>
      </c>
      <c r="M14" s="8"/>
      <c r="N14" s="9"/>
      <c r="O14" s="10">
        <v>6</v>
      </c>
      <c r="P14" s="7"/>
      <c r="Q14" s="6">
        <v>6</v>
      </c>
      <c r="R14" s="18">
        <f>Pointages!R10</f>
        <v>50</v>
      </c>
    </row>
    <row r="15" spans="1:34" ht="18">
      <c r="A15" s="11" t="str">
        <f>Participants!D9</f>
        <v>Sylvain H.</v>
      </c>
      <c r="B15" s="12">
        <v>6</v>
      </c>
      <c r="C15" s="10"/>
      <c r="D15" s="7">
        <v>6</v>
      </c>
      <c r="E15" s="8"/>
      <c r="F15" s="9">
        <v>5</v>
      </c>
      <c r="G15" s="10"/>
      <c r="H15" s="7"/>
      <c r="I15" s="8">
        <v>7</v>
      </c>
      <c r="J15" s="12"/>
      <c r="K15" s="10">
        <v>7</v>
      </c>
      <c r="L15" s="7">
        <v>6</v>
      </c>
      <c r="M15" s="8"/>
      <c r="N15" s="9">
        <v>7</v>
      </c>
      <c r="O15" s="10"/>
      <c r="P15" s="7"/>
      <c r="Q15" s="6">
        <v>5</v>
      </c>
      <c r="R15" s="18">
        <f>Pointages!R11</f>
        <v>25</v>
      </c>
    </row>
    <row r="16" spans="1:34" ht="18">
      <c r="A16" s="11" t="str">
        <f>Participants!D10</f>
        <v>André J.</v>
      </c>
      <c r="B16" s="12">
        <v>6</v>
      </c>
      <c r="C16" s="10"/>
      <c r="D16" s="7">
        <v>6</v>
      </c>
      <c r="E16" s="8"/>
      <c r="F16" s="9">
        <v>5</v>
      </c>
      <c r="G16" s="10"/>
      <c r="H16" s="7">
        <v>7</v>
      </c>
      <c r="I16" s="8"/>
      <c r="J16" s="12">
        <v>6</v>
      </c>
      <c r="K16" s="10"/>
      <c r="L16" s="7"/>
      <c r="M16" s="8">
        <v>7</v>
      </c>
      <c r="N16" s="9"/>
      <c r="O16" s="10">
        <v>7</v>
      </c>
      <c r="P16" s="7"/>
      <c r="Q16" s="6">
        <v>6</v>
      </c>
      <c r="R16" s="18">
        <f>Pointages!R12</f>
        <v>55</v>
      </c>
    </row>
    <row r="17" spans="1:18" ht="18">
      <c r="A17" s="11" t="str">
        <f>Participants!D11</f>
        <v>Yvon L.</v>
      </c>
      <c r="B17" s="12">
        <v>5</v>
      </c>
      <c r="C17" s="10"/>
      <c r="D17" s="7">
        <v>6</v>
      </c>
      <c r="E17" s="8"/>
      <c r="F17" s="9">
        <v>4</v>
      </c>
      <c r="G17" s="10"/>
      <c r="H17" s="7">
        <v>6</v>
      </c>
      <c r="I17" s="8"/>
      <c r="J17" s="12">
        <v>6</v>
      </c>
      <c r="K17" s="10"/>
      <c r="L17" s="7"/>
      <c r="M17" s="8">
        <v>6</v>
      </c>
      <c r="N17" s="9"/>
      <c r="O17" s="10">
        <v>7</v>
      </c>
      <c r="P17" s="7">
        <v>6</v>
      </c>
      <c r="Q17" s="6"/>
      <c r="R17" s="18">
        <f>Pointages!R13</f>
        <v>50</v>
      </c>
    </row>
    <row r="18" spans="1:18" ht="18">
      <c r="A18" s="11" t="str">
        <f>Participants!D12</f>
        <v>Jacques L.</v>
      </c>
      <c r="B18" s="12">
        <v>6</v>
      </c>
      <c r="C18" s="10"/>
      <c r="D18" s="7">
        <v>5</v>
      </c>
      <c r="E18" s="8"/>
      <c r="F18" s="9">
        <v>5</v>
      </c>
      <c r="G18" s="10"/>
      <c r="H18" s="7"/>
      <c r="I18" s="8">
        <v>6</v>
      </c>
      <c r="J18" s="12">
        <v>6</v>
      </c>
      <c r="K18" s="10"/>
      <c r="L18" s="7">
        <v>5</v>
      </c>
      <c r="M18" s="8"/>
      <c r="N18" s="9">
        <v>6</v>
      </c>
      <c r="O18" s="10"/>
      <c r="P18" s="7"/>
      <c r="Q18" s="6">
        <v>6</v>
      </c>
      <c r="R18" s="18">
        <f>Pointages!R14</f>
        <v>30</v>
      </c>
    </row>
    <row r="19" spans="1:18" ht="18">
      <c r="A19" s="11" t="str">
        <f>Participants!D13</f>
        <v>Fred M.</v>
      </c>
      <c r="B19" s="12">
        <v>5</v>
      </c>
      <c r="C19" s="10"/>
      <c r="D19" s="7">
        <v>6</v>
      </c>
      <c r="E19" s="8"/>
      <c r="F19" s="9">
        <v>7</v>
      </c>
      <c r="G19" s="10"/>
      <c r="H19" s="7"/>
      <c r="I19" s="8">
        <v>6</v>
      </c>
      <c r="J19" s="12">
        <v>6</v>
      </c>
      <c r="K19" s="10"/>
      <c r="L19" s="7">
        <v>5</v>
      </c>
      <c r="M19" s="8"/>
      <c r="N19" s="9"/>
      <c r="O19" s="10">
        <v>6</v>
      </c>
      <c r="P19" s="7">
        <v>7</v>
      </c>
      <c r="Q19" s="6"/>
      <c r="R19" s="18">
        <f>Pointages!R15</f>
        <v>45</v>
      </c>
    </row>
    <row r="20" spans="1:18" ht="18">
      <c r="A20" s="11" t="str">
        <f>Participants!D14</f>
        <v>Benoît M.</v>
      </c>
      <c r="B20" s="12">
        <v>6</v>
      </c>
      <c r="C20" s="10"/>
      <c r="D20" s="7"/>
      <c r="E20" s="8">
        <v>7</v>
      </c>
      <c r="F20" s="9">
        <v>6</v>
      </c>
      <c r="G20" s="10"/>
      <c r="H20" s="7"/>
      <c r="I20" s="8">
        <v>7</v>
      </c>
      <c r="J20" s="12"/>
      <c r="K20" s="10">
        <v>7</v>
      </c>
      <c r="L20" s="7">
        <v>5</v>
      </c>
      <c r="M20" s="8"/>
      <c r="N20" s="9">
        <v>6</v>
      </c>
      <c r="O20" s="10"/>
      <c r="P20" s="7"/>
      <c r="Q20" s="6">
        <v>7</v>
      </c>
      <c r="R20" s="18">
        <f>Pointages!R16</f>
        <v>15</v>
      </c>
    </row>
    <row r="21" spans="1:18" ht="18">
      <c r="A21" s="11" t="str">
        <f>Participants!D15</f>
        <v>André P.</v>
      </c>
      <c r="B21" s="12">
        <v>4</v>
      </c>
      <c r="C21" s="10"/>
      <c r="D21" s="7">
        <v>7</v>
      </c>
      <c r="E21" s="8"/>
      <c r="F21" s="9">
        <v>6</v>
      </c>
      <c r="G21" s="10"/>
      <c r="H21" s="7"/>
      <c r="I21" s="8">
        <v>6</v>
      </c>
      <c r="J21" s="12">
        <v>6</v>
      </c>
      <c r="K21" s="10"/>
      <c r="L21" s="7">
        <v>5</v>
      </c>
      <c r="M21" s="8"/>
      <c r="N21" s="9"/>
      <c r="O21" s="10">
        <v>6</v>
      </c>
      <c r="P21" s="7"/>
      <c r="Q21" s="6">
        <v>7</v>
      </c>
      <c r="R21" s="18">
        <f>Pointages!R17</f>
        <v>35</v>
      </c>
    </row>
    <row r="22" spans="1:18" ht="18">
      <c r="A22" s="11" t="str">
        <f>Participants!D16</f>
        <v>Luc P.</v>
      </c>
      <c r="B22" s="12">
        <v>5</v>
      </c>
      <c r="C22" s="10"/>
      <c r="D22" s="7">
        <v>7</v>
      </c>
      <c r="E22" s="8"/>
      <c r="F22" s="9">
        <v>5</v>
      </c>
      <c r="G22" s="10"/>
      <c r="H22" s="7">
        <v>7</v>
      </c>
      <c r="I22" s="8"/>
      <c r="J22" s="12">
        <v>6</v>
      </c>
      <c r="K22" s="10"/>
      <c r="L22" s="7"/>
      <c r="M22" s="8">
        <v>7</v>
      </c>
      <c r="N22" s="9"/>
      <c r="O22" s="10">
        <v>6</v>
      </c>
      <c r="P22" s="7"/>
      <c r="Q22" s="6">
        <v>7</v>
      </c>
      <c r="R22" s="18">
        <f>Pointages!R18</f>
        <v>55</v>
      </c>
    </row>
    <row r="23" spans="1:18" ht="19" thickBot="1">
      <c r="A23" s="11" t="str">
        <f>Participants!D17</f>
        <v>Guy R.</v>
      </c>
      <c r="B23" s="13">
        <v>5</v>
      </c>
      <c r="C23" s="14"/>
      <c r="D23" s="7">
        <v>7</v>
      </c>
      <c r="E23" s="8"/>
      <c r="F23" s="9">
        <v>6</v>
      </c>
      <c r="G23" s="10"/>
      <c r="H23" s="7">
        <v>6</v>
      </c>
      <c r="I23" s="8"/>
      <c r="J23" s="13">
        <v>6</v>
      </c>
      <c r="K23" s="14"/>
      <c r="L23" s="7">
        <v>7</v>
      </c>
      <c r="M23" s="8"/>
      <c r="N23" s="9"/>
      <c r="O23" s="10">
        <v>7</v>
      </c>
      <c r="P23" s="7"/>
      <c r="Q23" s="6">
        <v>6</v>
      </c>
      <c r="R23" s="19">
        <f>Pointages!R19</f>
        <v>45</v>
      </c>
    </row>
    <row r="24" spans="1:18">
      <c r="D24" s="53"/>
      <c r="F24" s="53"/>
      <c r="G24" s="53"/>
      <c r="H24" s="53"/>
      <c r="I24" s="53"/>
      <c r="J24" s="53"/>
      <c r="K24" s="53"/>
      <c r="L24" s="53"/>
      <c r="M24" s="53"/>
      <c r="N24" s="53"/>
      <c r="O24" s="53"/>
      <c r="P24" s="53"/>
      <c r="Q24" s="53"/>
    </row>
  </sheetData>
  <mergeCells count="7">
    <mergeCell ref="B6:I6"/>
    <mergeCell ref="J6:Q6"/>
    <mergeCell ref="A1:R1"/>
    <mergeCell ref="F3:I3"/>
    <mergeCell ref="F4:I4"/>
    <mergeCell ref="B3:E3"/>
    <mergeCell ref="B4:E4"/>
  </mergeCells>
  <conditionalFormatting sqref="R8:R23">
    <cfRule type="top10" dxfId="22" priority="2" stopIfTrue="1" rank="1"/>
    <cfRule type="top10" dxfId="21" priority="3" rank="2"/>
  </conditionalFormatting>
  <pageMargins left="0" right="0" top="0.39409448818897641" bottom="0.39409448818897641" header="0" footer="0"/>
  <pageSetup orientation="portrait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 enableFormatConditionsCalculation="0"/>
  <dimension ref="B1:I44"/>
  <sheetViews>
    <sheetView topLeftCell="A21" workbookViewId="0">
      <selection activeCell="A8" sqref="A8"/>
    </sheetView>
  </sheetViews>
  <sheetFormatPr baseColWidth="10" defaultColWidth="10.625" defaultRowHeight="14" x14ac:dyDescent="0"/>
  <cols>
    <col min="1" max="1" width="52.25" style="56" customWidth="1"/>
    <col min="2" max="2" width="35.5" style="56" bestFit="1" customWidth="1"/>
    <col min="3" max="6" width="10.625" style="56"/>
    <col min="7" max="8" width="36" style="56" bestFit="1" customWidth="1"/>
    <col min="9" max="16384" width="10.625" style="56"/>
  </cols>
  <sheetData>
    <row r="1" spans="2:9">
      <c r="B1" s="56" t="s">
        <v>123</v>
      </c>
      <c r="C1" s="59" t="s">
        <v>31</v>
      </c>
      <c r="D1" s="56" t="s">
        <v>122</v>
      </c>
      <c r="E1" s="56" t="s">
        <v>121</v>
      </c>
    </row>
    <row r="2" spans="2:9">
      <c r="B2" s="60" t="s">
        <v>83</v>
      </c>
      <c r="C2" s="59">
        <v>1</v>
      </c>
      <c r="D2" s="59">
        <v>1</v>
      </c>
      <c r="E2" s="59">
        <v>1</v>
      </c>
      <c r="G2" s="56" t="str">
        <f t="shared" ref="G2:G23" si="0">B2&amp;","</f>
        <v>ajjutras@gmail.com,</v>
      </c>
      <c r="H2" s="56" t="str">
        <f t="shared" ref="H2:H23" si="1">IF(D2=0,G2,"")</f>
        <v/>
      </c>
      <c r="I2" s="56" t="str">
        <f t="shared" ref="I2:I23" si="2">IF(D2=1,G2,"")</f>
        <v>ajjutras@gmail.com,</v>
      </c>
    </row>
    <row r="3" spans="2:9">
      <c r="B3" s="60" t="s">
        <v>84</v>
      </c>
      <c r="C3" s="59">
        <v>1</v>
      </c>
      <c r="D3" s="59">
        <v>1</v>
      </c>
      <c r="E3" s="59">
        <v>1</v>
      </c>
      <c r="G3" s="56" t="str">
        <f t="shared" si="0"/>
        <v>aparent@lcci.qc.ca,</v>
      </c>
      <c r="H3" s="56" t="str">
        <f t="shared" si="1"/>
        <v/>
      </c>
      <c r="I3" s="56" t="str">
        <f t="shared" si="2"/>
        <v>aparent@lcci.qc.ca,</v>
      </c>
    </row>
    <row r="4" spans="2:9">
      <c r="B4" s="60" t="s">
        <v>85</v>
      </c>
      <c r="C4" s="59">
        <v>1</v>
      </c>
      <c r="D4" s="59">
        <v>1</v>
      </c>
      <c r="E4" s="59">
        <v>1</v>
      </c>
      <c r="G4" s="56" t="str">
        <f t="shared" si="0"/>
        <v>frederick.mainville@scd.desjardins.com,</v>
      </c>
      <c r="H4" s="56" t="str">
        <f t="shared" si="1"/>
        <v/>
      </c>
      <c r="I4" s="56" t="str">
        <f t="shared" si="2"/>
        <v>frederick.mainville@scd.desjardins.com,</v>
      </c>
    </row>
    <row r="5" spans="2:9" hidden="1">
      <c r="B5" s="60" t="s">
        <v>120</v>
      </c>
      <c r="C5" s="59">
        <v>0</v>
      </c>
      <c r="D5" s="59">
        <v>0</v>
      </c>
      <c r="E5" s="59">
        <v>0</v>
      </c>
      <c r="G5" s="56" t="str">
        <f t="shared" si="0"/>
        <v>Robert.Lachapelle@BanqueLaurentienne.ca,</v>
      </c>
      <c r="H5" s="56" t="str">
        <f t="shared" si="1"/>
        <v>Robert.Lachapelle@BanqueLaurentienne.ca,</v>
      </c>
      <c r="I5" s="56" t="str">
        <f t="shared" si="2"/>
        <v/>
      </c>
    </row>
    <row r="6" spans="2:9">
      <c r="B6" s="60" t="s">
        <v>86</v>
      </c>
      <c r="C6" s="59">
        <v>0</v>
      </c>
      <c r="D6" s="59">
        <v>1</v>
      </c>
      <c r="E6" s="59">
        <v>1</v>
      </c>
      <c r="G6" s="56" t="str">
        <f t="shared" si="0"/>
        <v>lpiette@groupeedc.com,</v>
      </c>
      <c r="H6" s="56" t="str">
        <f t="shared" si="1"/>
        <v/>
      </c>
      <c r="I6" s="56" t="str">
        <f t="shared" si="2"/>
        <v>lpiette@groupeedc.com,</v>
      </c>
    </row>
    <row r="7" spans="2:9" hidden="1">
      <c r="B7" s="60" t="s">
        <v>119</v>
      </c>
      <c r="C7" s="59">
        <v>0</v>
      </c>
      <c r="D7" s="59">
        <v>0</v>
      </c>
      <c r="E7" s="59">
        <v>0</v>
      </c>
      <c r="G7" s="56" t="str">
        <f t="shared" si="0"/>
        <v>Loic.Caron@intact.net,</v>
      </c>
      <c r="H7" s="56" t="str">
        <f t="shared" si="1"/>
        <v>Loic.Caron@intact.net,</v>
      </c>
      <c r="I7" s="56" t="str">
        <f t="shared" si="2"/>
        <v/>
      </c>
    </row>
    <row r="8" spans="2:9">
      <c r="B8" s="60" t="s">
        <v>87</v>
      </c>
      <c r="C8" s="59">
        <v>1</v>
      </c>
      <c r="D8" s="59">
        <v>1</v>
      </c>
      <c r="E8" s="59">
        <v>1</v>
      </c>
      <c r="G8" s="56" t="str">
        <f t="shared" si="0"/>
        <v>mario.bouchard@me.com,</v>
      </c>
      <c r="H8" s="56" t="str">
        <f t="shared" si="1"/>
        <v/>
      </c>
      <c r="I8" s="56" t="str">
        <f t="shared" si="2"/>
        <v>mario.bouchard@me.com,</v>
      </c>
    </row>
    <row r="9" spans="2:9" hidden="1">
      <c r="B9" s="60" t="s">
        <v>118</v>
      </c>
      <c r="C9" s="59">
        <v>0</v>
      </c>
      <c r="D9" s="59">
        <v>0</v>
      </c>
      <c r="E9" s="59">
        <v>0</v>
      </c>
      <c r="G9" s="56" t="str">
        <f t="shared" si="0"/>
        <v>stephane@bikes.com,</v>
      </c>
      <c r="H9" s="56" t="str">
        <f t="shared" si="1"/>
        <v>stephane@bikes.com,</v>
      </c>
      <c r="I9" s="56" t="str">
        <f t="shared" si="2"/>
        <v/>
      </c>
    </row>
    <row r="10" spans="2:9" hidden="1">
      <c r="B10" s="60" t="s">
        <v>117</v>
      </c>
      <c r="C10" s="59">
        <v>0</v>
      </c>
      <c r="D10" s="59">
        <v>0</v>
      </c>
      <c r="E10" s="59">
        <v>0</v>
      </c>
      <c r="G10" s="56" t="str">
        <f t="shared" si="0"/>
        <v>ledanmalenfant@gmail.com,</v>
      </c>
      <c r="H10" s="56" t="str">
        <f t="shared" si="1"/>
        <v>ledanmalenfant@gmail.com,</v>
      </c>
      <c r="I10" s="56" t="str">
        <f t="shared" si="2"/>
        <v/>
      </c>
    </row>
    <row r="11" spans="2:9">
      <c r="B11" s="60" t="s">
        <v>88</v>
      </c>
      <c r="C11" s="59">
        <v>1</v>
      </c>
      <c r="D11" s="59">
        <v>1</v>
      </c>
      <c r="E11" s="59">
        <v>1</v>
      </c>
      <c r="G11" s="56" t="str">
        <f t="shared" si="0"/>
        <v>ben.morin@videotron.ca,</v>
      </c>
      <c r="H11" s="56" t="str">
        <f t="shared" si="1"/>
        <v/>
      </c>
      <c r="I11" s="56" t="str">
        <f t="shared" si="2"/>
        <v>ben.morin@videotron.ca,</v>
      </c>
    </row>
    <row r="12" spans="2:9">
      <c r="B12" s="60" t="s">
        <v>89</v>
      </c>
      <c r="C12" s="59">
        <v>1</v>
      </c>
      <c r="D12" s="59">
        <v>1</v>
      </c>
      <c r="E12" s="59">
        <v>1</v>
      </c>
      <c r="G12" s="56" t="str">
        <f t="shared" si="0"/>
        <v>guygag@gmail.com,</v>
      </c>
      <c r="H12" s="56" t="str">
        <f t="shared" si="1"/>
        <v/>
      </c>
      <c r="I12" s="56" t="str">
        <f t="shared" si="2"/>
        <v>guygag@gmail.com,</v>
      </c>
    </row>
    <row r="13" spans="2:9">
      <c r="B13" s="60" t="s">
        <v>90</v>
      </c>
      <c r="C13" s="59">
        <v>1</v>
      </c>
      <c r="D13" s="59">
        <v>1</v>
      </c>
      <c r="E13" s="59">
        <v>1</v>
      </c>
      <c r="G13" s="56" t="str">
        <f t="shared" si="0"/>
        <v>louis.bellavance@intact.net,</v>
      </c>
      <c r="H13" s="56" t="str">
        <f t="shared" si="1"/>
        <v/>
      </c>
      <c r="I13" s="56" t="str">
        <f t="shared" si="2"/>
        <v>louis.bellavance@intact.net,</v>
      </c>
    </row>
    <row r="14" spans="2:9" hidden="1">
      <c r="B14" s="60" t="s">
        <v>116</v>
      </c>
      <c r="C14" s="59">
        <v>0</v>
      </c>
      <c r="D14" s="59">
        <v>0</v>
      </c>
      <c r="E14" s="59">
        <v>0</v>
      </c>
      <c r="G14" s="56" t="str">
        <f t="shared" si="0"/>
        <v>mdec@DeepObjectKnowledge.com,</v>
      </c>
      <c r="H14" s="56" t="str">
        <f t="shared" si="1"/>
        <v>mdec@DeepObjectKnowledge.com,</v>
      </c>
      <c r="I14" s="56" t="str">
        <f t="shared" si="2"/>
        <v/>
      </c>
    </row>
    <row r="15" spans="2:9">
      <c r="B15" s="60" t="s">
        <v>91</v>
      </c>
      <c r="C15" s="59">
        <v>1</v>
      </c>
      <c r="D15" s="59">
        <v>1</v>
      </c>
      <c r="E15" s="59">
        <v>1</v>
      </c>
      <c r="G15" s="56" t="str">
        <f t="shared" si="0"/>
        <v>pierre.deslandes@intact.net,</v>
      </c>
      <c r="H15" s="56" t="str">
        <f t="shared" si="1"/>
        <v/>
      </c>
      <c r="I15" s="56" t="str">
        <f t="shared" si="2"/>
        <v>pierre.deslandes@intact.net,</v>
      </c>
    </row>
    <row r="16" spans="2:9">
      <c r="B16" s="60" t="s">
        <v>92</v>
      </c>
      <c r="C16" s="59">
        <v>1</v>
      </c>
      <c r="D16" s="59">
        <v>1</v>
      </c>
      <c r="E16" s="59">
        <v>1</v>
      </c>
      <c r="G16" s="56" t="str">
        <f t="shared" si="0"/>
        <v>yvon.lefebvre@intact.net,</v>
      </c>
      <c r="H16" s="56" t="str">
        <f t="shared" si="1"/>
        <v/>
      </c>
      <c r="I16" s="56" t="str">
        <f t="shared" si="2"/>
        <v>yvon.lefebvre@intact.net,</v>
      </c>
    </row>
    <row r="17" spans="2:9">
      <c r="B17" s="60" t="s">
        <v>93</v>
      </c>
      <c r="C17" s="59">
        <v>1</v>
      </c>
      <c r="D17" s="59">
        <v>1</v>
      </c>
      <c r="E17" s="59">
        <v>1</v>
      </c>
      <c r="G17" s="56" t="str">
        <f t="shared" si="0"/>
        <v>guy_sixpack@yahoo.fr,</v>
      </c>
      <c r="H17" s="56" t="str">
        <f t="shared" si="1"/>
        <v/>
      </c>
      <c r="I17" s="56" t="str">
        <f t="shared" si="2"/>
        <v>guy_sixpack@yahoo.fr,</v>
      </c>
    </row>
    <row r="18" spans="2:9">
      <c r="B18" s="60" t="s">
        <v>94</v>
      </c>
      <c r="C18" s="59">
        <v>1</v>
      </c>
      <c r="D18" s="59">
        <v>1</v>
      </c>
      <c r="E18" s="59">
        <v>1</v>
      </c>
      <c r="G18" s="56" t="str">
        <f t="shared" si="0"/>
        <v>vbarry@gmail.com,</v>
      </c>
      <c r="H18" s="56" t="str">
        <f t="shared" si="1"/>
        <v/>
      </c>
      <c r="I18" s="56" t="str">
        <f t="shared" si="2"/>
        <v>vbarry@gmail.com,</v>
      </c>
    </row>
    <row r="19" spans="2:9">
      <c r="B19" s="60" t="s">
        <v>95</v>
      </c>
      <c r="C19" s="59">
        <v>1</v>
      </c>
      <c r="D19" s="59">
        <v>1</v>
      </c>
      <c r="E19" s="59">
        <v>1</v>
      </c>
      <c r="G19" s="56" t="str">
        <f t="shared" si="0"/>
        <v>jacques.legault@desjardins.com,</v>
      </c>
      <c r="H19" s="56" t="str">
        <f t="shared" si="1"/>
        <v/>
      </c>
      <c r="I19" s="56" t="str">
        <f t="shared" si="2"/>
        <v>jacques.legault@desjardins.com,</v>
      </c>
    </row>
    <row r="20" spans="2:9" hidden="1">
      <c r="B20" s="60" t="s">
        <v>115</v>
      </c>
      <c r="C20" s="59">
        <v>0</v>
      </c>
      <c r="D20" s="59">
        <v>0</v>
      </c>
      <c r="E20" s="59">
        <v>0</v>
      </c>
      <c r="G20" s="56" t="str">
        <f t="shared" si="0"/>
        <v>andre.duguay@muhc.mcgill.ca,</v>
      </c>
      <c r="H20" s="56" t="str">
        <f t="shared" si="1"/>
        <v>andre.duguay@muhc.mcgill.ca,</v>
      </c>
      <c r="I20" s="56" t="str">
        <f t="shared" si="2"/>
        <v/>
      </c>
    </row>
    <row r="21" spans="2:9">
      <c r="B21" s="60" t="s">
        <v>96</v>
      </c>
      <c r="C21" s="59">
        <v>1</v>
      </c>
      <c r="D21" s="59">
        <v>1</v>
      </c>
      <c r="E21" s="59">
        <v>1</v>
      </c>
      <c r="G21" s="56" t="str">
        <f t="shared" si="0"/>
        <v>sylvain@3csh.ca,</v>
      </c>
      <c r="H21" s="56" t="str">
        <f t="shared" si="1"/>
        <v/>
      </c>
      <c r="I21" s="56" t="str">
        <f t="shared" si="2"/>
        <v>sylvain@3csh.ca,</v>
      </c>
    </row>
    <row r="22" spans="2:9">
      <c r="B22" s="60" t="s">
        <v>97</v>
      </c>
      <c r="C22" s="59">
        <v>0</v>
      </c>
      <c r="D22" s="59">
        <v>1</v>
      </c>
      <c r="E22" s="59">
        <v>1</v>
      </c>
      <c r="G22" s="56" t="str">
        <f t="shared" si="0"/>
        <v>frederic.chau@intact.net,</v>
      </c>
      <c r="H22" s="56" t="str">
        <f t="shared" si="1"/>
        <v/>
      </c>
      <c r="I22" s="56" t="str">
        <f t="shared" si="2"/>
        <v>frederic.chau@intact.net,</v>
      </c>
    </row>
    <row r="23" spans="2:9">
      <c r="B23" s="60" t="s">
        <v>98</v>
      </c>
      <c r="C23" s="59">
        <v>1</v>
      </c>
      <c r="D23" s="59">
        <v>1</v>
      </c>
      <c r="E23" s="59">
        <v>1</v>
      </c>
      <c r="G23" s="56" t="str">
        <f t="shared" si="0"/>
        <v>ledome27@gmail.com,</v>
      </c>
      <c r="H23" s="56" t="str">
        <f t="shared" si="1"/>
        <v/>
      </c>
      <c r="I23" s="56" t="str">
        <f t="shared" si="2"/>
        <v>ledome27@gmail.com,</v>
      </c>
    </row>
    <row r="24" spans="2:9" ht="15">
      <c r="C24" s="58">
        <f>SUM(C2:C21)*10</f>
        <v>130</v>
      </c>
      <c r="D24" s="56">
        <f>SUM(D2:D23)</f>
        <v>16</v>
      </c>
      <c r="E24" s="56">
        <f>SUM(E2:E23)</f>
        <v>16</v>
      </c>
    </row>
    <row r="25" spans="2:9">
      <c r="D25" s="57">
        <f>COUNT(D2:D23)</f>
        <v>22</v>
      </c>
    </row>
    <row r="29" spans="2:9">
      <c r="B29" s="56" t="s">
        <v>83</v>
      </c>
      <c r="C29" s="56" t="s">
        <v>1</v>
      </c>
    </row>
    <row r="30" spans="2:9">
      <c r="B30" s="56" t="s">
        <v>84</v>
      </c>
      <c r="C30" s="56" t="s">
        <v>114</v>
      </c>
    </row>
    <row r="31" spans="2:9">
      <c r="B31" s="56" t="s">
        <v>85</v>
      </c>
      <c r="C31" s="56" t="s">
        <v>113</v>
      </c>
    </row>
    <row r="32" spans="2:9">
      <c r="B32" s="56" t="s">
        <v>86</v>
      </c>
      <c r="C32" s="56" t="s">
        <v>112</v>
      </c>
    </row>
    <row r="33" spans="2:3">
      <c r="B33" s="56" t="s">
        <v>87</v>
      </c>
      <c r="C33" s="56" t="s">
        <v>2</v>
      </c>
    </row>
    <row r="34" spans="2:3">
      <c r="B34" s="56" t="s">
        <v>88</v>
      </c>
      <c r="C34" s="56" t="s">
        <v>111</v>
      </c>
    </row>
    <row r="35" spans="2:3">
      <c r="B35" s="56" t="s">
        <v>89</v>
      </c>
      <c r="C35" s="56" t="s">
        <v>110</v>
      </c>
    </row>
    <row r="36" spans="2:3">
      <c r="B36" s="56" t="s">
        <v>90</v>
      </c>
      <c r="C36" s="56" t="s">
        <v>109</v>
      </c>
    </row>
    <row r="37" spans="2:3">
      <c r="B37" s="56" t="s">
        <v>91</v>
      </c>
      <c r="C37" s="56" t="s">
        <v>108</v>
      </c>
    </row>
    <row r="38" spans="2:3">
      <c r="B38" s="56" t="s">
        <v>92</v>
      </c>
      <c r="C38" s="56" t="s">
        <v>107</v>
      </c>
    </row>
    <row r="39" spans="2:3">
      <c r="B39" s="56" t="s">
        <v>93</v>
      </c>
      <c r="C39" s="56" t="s">
        <v>106</v>
      </c>
    </row>
    <row r="40" spans="2:3">
      <c r="B40" s="56" t="s">
        <v>94</v>
      </c>
      <c r="C40" s="56" t="s">
        <v>105</v>
      </c>
    </row>
    <row r="41" spans="2:3">
      <c r="B41" s="56" t="s">
        <v>95</v>
      </c>
      <c r="C41" s="56" t="s">
        <v>104</v>
      </c>
    </row>
    <row r="42" spans="2:3">
      <c r="B42" s="56" t="s">
        <v>96</v>
      </c>
      <c r="C42" s="56" t="s">
        <v>103</v>
      </c>
    </row>
    <row r="43" spans="2:3">
      <c r="B43" s="56" t="s">
        <v>97</v>
      </c>
      <c r="C43" s="56" t="s">
        <v>102</v>
      </c>
    </row>
    <row r="44" spans="2:3">
      <c r="B44" s="56" t="s">
        <v>98</v>
      </c>
      <c r="C44" s="56" t="s">
        <v>101</v>
      </c>
    </row>
  </sheetData>
  <autoFilter ref="B1:I25">
    <filterColumn colId="2">
      <filters>
        <filter val="/ 22"/>
        <filter val="1"/>
        <filter val="16"/>
      </filters>
    </filterColumn>
  </autoFilter>
  <conditionalFormatting sqref="C2:C23">
    <cfRule type="iconSet" priority="1">
      <iconSet iconSet="3Symbols" showValue="0">
        <cfvo type="percent" val="0"/>
        <cfvo type="percent" val="33"/>
        <cfvo type="percent" val="67"/>
      </iconSet>
    </cfRule>
  </conditionalFormatting>
  <conditionalFormatting sqref="D2:D23">
    <cfRule type="iconSet" priority="2">
      <iconSet iconSet="3Symbols" showValue="0">
        <cfvo type="percent" val="0"/>
        <cfvo type="percent" val="33"/>
        <cfvo type="percent" val="67"/>
      </iconSet>
    </cfRule>
  </conditionalFormatting>
  <conditionalFormatting sqref="E2:E23">
    <cfRule type="iconSet" priority="3">
      <iconSet iconSet="3Symbols" showValue="0">
        <cfvo type="percent" val="0"/>
        <cfvo type="percent" val="33"/>
        <cfvo type="percent" val="67"/>
      </iconSet>
    </cfRule>
  </conditionalFormatting>
  <hyperlinks>
    <hyperlink ref="B2" r:id="rId1"/>
    <hyperlink ref="B3" r:id="rId2"/>
    <hyperlink ref="B4" r:id="rId3"/>
    <hyperlink ref="B5" r:id="rId4"/>
    <hyperlink ref="B6" r:id="rId5"/>
    <hyperlink ref="B7" r:id="rId6"/>
    <hyperlink ref="B8" r:id="rId7"/>
    <hyperlink ref="B9" r:id="rId8"/>
    <hyperlink ref="B11" r:id="rId9"/>
    <hyperlink ref="B10" r:id="rId10"/>
    <hyperlink ref="B12" r:id="rId11"/>
    <hyperlink ref="B13" r:id="rId12"/>
    <hyperlink ref="B14" r:id="rId13"/>
    <hyperlink ref="B15" r:id="rId14"/>
    <hyperlink ref="B16" r:id="rId15"/>
    <hyperlink ref="B17" r:id="rId16"/>
    <hyperlink ref="B18" r:id="rId17"/>
    <hyperlink ref="B19" r:id="rId18"/>
    <hyperlink ref="B20" r:id="rId19"/>
    <hyperlink ref="B21" r:id="rId20"/>
    <hyperlink ref="B22" r:id="rId21"/>
    <hyperlink ref="B23" r:id="rId22"/>
  </hyperlinks>
  <pageMargins left="0.7" right="0.7" top="0.75" bottom="0.75" header="0.3" footer="0.3"/>
  <pageSetup orientation="portrait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5"/>
  <sheetViews>
    <sheetView topLeftCell="A4" zoomScale="85" zoomScaleNormal="85" zoomScalePageLayoutView="85" workbookViewId="0">
      <selection activeCell="C20" sqref="C20"/>
    </sheetView>
  </sheetViews>
  <sheetFormatPr baseColWidth="10" defaultRowHeight="15" x14ac:dyDescent="0"/>
  <cols>
    <col min="1" max="1" width="10.75" customWidth="1"/>
    <col min="2" max="9" width="4.75" style="4" customWidth="1"/>
    <col min="10" max="10" width="9.625" style="4" customWidth="1"/>
    <col min="11" max="17" width="4.75" style="4" customWidth="1"/>
    <col min="19" max="34" width="4.625" style="4" bestFit="1" customWidth="1"/>
  </cols>
  <sheetData>
    <row r="1" spans="1:34" ht="22">
      <c r="B1" s="65" t="s">
        <v>33</v>
      </c>
      <c r="C1" s="65"/>
      <c r="D1" s="65"/>
      <c r="E1" s="65"/>
      <c r="F1" s="65"/>
      <c r="G1" s="65"/>
      <c r="H1" s="65"/>
      <c r="I1" s="65"/>
      <c r="J1" s="5"/>
      <c r="K1" s="5"/>
      <c r="L1" s="5"/>
      <c r="M1" s="5"/>
      <c r="N1" s="5"/>
      <c r="O1" s="5"/>
      <c r="P1" s="5"/>
      <c r="Q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>
      <c r="A2" s="4"/>
      <c r="R2" s="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>
      <c r="B3" s="66" t="s">
        <v>38</v>
      </c>
      <c r="C3" s="66"/>
      <c r="D3" s="66"/>
      <c r="E3" s="66"/>
      <c r="F3" s="66" t="s">
        <v>39</v>
      </c>
      <c r="G3" s="66"/>
      <c r="H3" s="66"/>
      <c r="I3" s="67"/>
      <c r="J3" s="55">
        <v>5</v>
      </c>
      <c r="R3" s="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>
      <c r="B4" s="68"/>
      <c r="C4" s="68"/>
      <c r="D4" s="68"/>
      <c r="E4" s="68"/>
      <c r="F4" s="66" t="s">
        <v>40</v>
      </c>
      <c r="G4" s="66"/>
      <c r="H4" s="66"/>
      <c r="I4" s="67"/>
      <c r="J4" s="55">
        <v>5</v>
      </c>
      <c r="R4" s="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>
      <c r="A5" s="4"/>
      <c r="R5" s="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9">
      <c r="B6" s="64" t="s">
        <v>36</v>
      </c>
      <c r="C6" s="64"/>
      <c r="D6" s="64"/>
      <c r="E6" s="64"/>
      <c r="F6" s="64" t="s">
        <v>35</v>
      </c>
      <c r="G6" s="64"/>
      <c r="H6" s="64"/>
      <c r="I6" s="64"/>
      <c r="J6" s="62"/>
      <c r="K6" s="5"/>
      <c r="L6" s="5"/>
      <c r="M6" s="5"/>
      <c r="N6" s="5"/>
      <c r="O6" s="5"/>
      <c r="P6" s="5"/>
      <c r="Q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9" thickBot="1">
      <c r="B7" s="15" t="str">
        <f>Résultats!A8</f>
        <v>NYR</v>
      </c>
      <c r="C7" s="16" t="str">
        <f>Résultats!B8</f>
        <v>WAS</v>
      </c>
      <c r="D7" s="15" t="str">
        <f>Résultats!C8</f>
        <v>MTL</v>
      </c>
      <c r="E7" s="16" t="str">
        <f>Résultats!D8</f>
        <v>TB</v>
      </c>
      <c r="F7" s="15" t="str">
        <f>Résultats!E8</f>
        <v>ANA</v>
      </c>
      <c r="G7" s="16" t="str">
        <f>Résultats!F8</f>
        <v>CGY</v>
      </c>
      <c r="H7" s="15" t="str">
        <f>Résultats!G8</f>
        <v>CHI</v>
      </c>
      <c r="I7" s="16" t="str">
        <f>Résultats!H8</f>
        <v>MIN</v>
      </c>
      <c r="J7" s="21" t="s">
        <v>37</v>
      </c>
      <c r="K7"/>
      <c r="L7"/>
      <c r="M7"/>
      <c r="N7" s="61"/>
      <c r="O7"/>
      <c r="P7"/>
      <c r="Q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ht="18">
      <c r="A8" s="11" t="str">
        <f>Participants!D2</f>
        <v>Vincent B.</v>
      </c>
      <c r="B8" s="42">
        <v>6</v>
      </c>
      <c r="C8" s="43"/>
      <c r="D8" s="44">
        <v>6</v>
      </c>
      <c r="E8" s="45"/>
      <c r="F8" s="46">
        <v>5</v>
      </c>
      <c r="G8" s="43"/>
      <c r="H8" s="44">
        <v>6</v>
      </c>
      <c r="I8" s="45"/>
      <c r="J8" s="20">
        <f>Pointages!R25</f>
        <v>20</v>
      </c>
      <c r="K8"/>
      <c r="L8"/>
      <c r="M8"/>
      <c r="N8" s="61"/>
      <c r="O8"/>
      <c r="P8"/>
      <c r="Q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18">
      <c r="A9" s="11" t="str">
        <f>Participants!D3</f>
        <v>Francis B.</v>
      </c>
      <c r="B9" s="42"/>
      <c r="C9" s="43">
        <v>5</v>
      </c>
      <c r="D9" s="44"/>
      <c r="E9" s="45">
        <v>7</v>
      </c>
      <c r="F9" s="46"/>
      <c r="G9" s="43">
        <v>7</v>
      </c>
      <c r="H9" s="44"/>
      <c r="I9" s="45">
        <v>6</v>
      </c>
      <c r="J9" s="20">
        <f>Pointages!R26</f>
        <v>5</v>
      </c>
      <c r="K9"/>
      <c r="L9"/>
      <c r="M9"/>
      <c r="N9" s="61"/>
      <c r="O9"/>
      <c r="P9"/>
      <c r="Q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ht="18">
      <c r="A10" s="11" t="str">
        <f>Participants!D4</f>
        <v>Louis B.</v>
      </c>
      <c r="B10" s="42">
        <v>6</v>
      </c>
      <c r="C10" s="43"/>
      <c r="D10" s="44">
        <v>6</v>
      </c>
      <c r="E10" s="45"/>
      <c r="F10" s="46">
        <v>5</v>
      </c>
      <c r="G10" s="43"/>
      <c r="H10" s="44">
        <v>7</v>
      </c>
      <c r="I10" s="45"/>
      <c r="J10" s="20">
        <f>Pointages!R27</f>
        <v>20</v>
      </c>
      <c r="K10"/>
      <c r="L10"/>
      <c r="M10"/>
      <c r="N10" s="61"/>
      <c r="O10"/>
      <c r="P10"/>
      <c r="Q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ht="18">
      <c r="A11" s="11" t="str">
        <f>Participants!D5</f>
        <v>Mario B.</v>
      </c>
      <c r="B11" s="42">
        <v>6</v>
      </c>
      <c r="C11" s="43"/>
      <c r="D11" s="44">
        <v>5</v>
      </c>
      <c r="E11" s="45"/>
      <c r="F11" s="46">
        <v>5</v>
      </c>
      <c r="G11" s="43"/>
      <c r="H11" s="44">
        <v>7</v>
      </c>
      <c r="I11" s="45"/>
      <c r="J11" s="20">
        <f>Pointages!R28</f>
        <v>20</v>
      </c>
      <c r="K11"/>
      <c r="L11"/>
      <c r="M11"/>
      <c r="N11"/>
      <c r="O11"/>
      <c r="P11"/>
      <c r="Q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ht="18">
      <c r="A12" s="11" t="str">
        <f>Participants!D6</f>
        <v>Fred C.</v>
      </c>
      <c r="B12" s="42">
        <v>5</v>
      </c>
      <c r="C12" s="43"/>
      <c r="D12" s="44">
        <v>6</v>
      </c>
      <c r="E12" s="45"/>
      <c r="F12" s="46">
        <v>6</v>
      </c>
      <c r="G12" s="43"/>
      <c r="H12" s="44">
        <v>7</v>
      </c>
      <c r="I12" s="45"/>
      <c r="J12" s="20">
        <f>Pointages!R29</f>
        <v>15</v>
      </c>
      <c r="K12"/>
      <c r="L12"/>
      <c r="M12"/>
      <c r="N12"/>
      <c r="O12"/>
      <c r="P12"/>
      <c r="Q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ht="18">
      <c r="A13" s="11" t="str">
        <f>Participants!D7</f>
        <v>Pierre D.</v>
      </c>
      <c r="B13" s="42">
        <v>6</v>
      </c>
      <c r="C13" s="43"/>
      <c r="D13" s="44"/>
      <c r="E13" s="45">
        <v>6</v>
      </c>
      <c r="F13" s="46">
        <v>7</v>
      </c>
      <c r="G13" s="43"/>
      <c r="H13" s="44">
        <v>6</v>
      </c>
      <c r="I13" s="45"/>
      <c r="J13" s="20">
        <f>Pointages!R30</f>
        <v>25</v>
      </c>
      <c r="K13"/>
      <c r="L13"/>
      <c r="M13"/>
      <c r="N13"/>
      <c r="O13"/>
      <c r="P13"/>
      <c r="Q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18">
      <c r="A14" s="11" t="str">
        <f>Participants!D8</f>
        <v>Guy G.</v>
      </c>
      <c r="B14" s="42">
        <v>6</v>
      </c>
      <c r="C14" s="43"/>
      <c r="D14" s="44">
        <v>6</v>
      </c>
      <c r="E14" s="45"/>
      <c r="F14" s="46"/>
      <c r="G14" s="43">
        <v>7</v>
      </c>
      <c r="H14" s="44">
        <v>5</v>
      </c>
      <c r="I14" s="45"/>
      <c r="J14" s="20">
        <f>Pointages!R31</f>
        <v>10</v>
      </c>
      <c r="K14"/>
      <c r="L14"/>
      <c r="M14"/>
      <c r="N14"/>
      <c r="O14"/>
      <c r="P14"/>
      <c r="Q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ht="18">
      <c r="A15" s="11" t="str">
        <f>Participants!D9</f>
        <v>Sylvain H.</v>
      </c>
      <c r="B15" s="42">
        <v>7</v>
      </c>
      <c r="C15" s="43"/>
      <c r="D15" s="44"/>
      <c r="E15" s="45">
        <v>6</v>
      </c>
      <c r="F15" s="46">
        <v>5</v>
      </c>
      <c r="G15" s="43"/>
      <c r="H15" s="44"/>
      <c r="I15" s="45">
        <v>7</v>
      </c>
      <c r="J15" s="20">
        <f>Pointages!R32</f>
        <v>30</v>
      </c>
      <c r="K15"/>
      <c r="L15"/>
      <c r="M15"/>
      <c r="N15"/>
      <c r="O15"/>
      <c r="P15"/>
      <c r="Q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ht="18">
      <c r="A16" s="11" t="str">
        <f>Participants!D10</f>
        <v>André J.</v>
      </c>
      <c r="B16" s="42">
        <v>6</v>
      </c>
      <c r="C16" s="43"/>
      <c r="D16" s="44">
        <v>7</v>
      </c>
      <c r="E16" s="45"/>
      <c r="F16" s="46">
        <v>6</v>
      </c>
      <c r="G16" s="43"/>
      <c r="H16" s="44"/>
      <c r="I16" s="45">
        <v>7</v>
      </c>
      <c r="J16" s="20">
        <f>Pointages!R33</f>
        <v>10</v>
      </c>
      <c r="K16"/>
      <c r="L16"/>
      <c r="M16"/>
      <c r="N16"/>
      <c r="O16"/>
      <c r="P16"/>
      <c r="Q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ht="18">
      <c r="A17" s="11" t="str">
        <f>Participants!D11</f>
        <v>Yvon L.</v>
      </c>
      <c r="B17" s="42">
        <v>6</v>
      </c>
      <c r="C17" s="43"/>
      <c r="D17" s="44">
        <v>7</v>
      </c>
      <c r="E17" s="45"/>
      <c r="F17" s="46">
        <v>6</v>
      </c>
      <c r="G17" s="43"/>
      <c r="H17" s="44">
        <v>6</v>
      </c>
      <c r="I17" s="45"/>
      <c r="J17" s="20">
        <f>Pointages!R34</f>
        <v>15</v>
      </c>
      <c r="K17"/>
      <c r="L17"/>
      <c r="M17"/>
      <c r="N17"/>
      <c r="O17"/>
      <c r="P17"/>
      <c r="Q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ht="18">
      <c r="A18" s="11" t="str">
        <f>Participants!D12</f>
        <v>Jacques L.</v>
      </c>
      <c r="B18" s="42">
        <v>6</v>
      </c>
      <c r="C18" s="43"/>
      <c r="D18" s="44">
        <v>6</v>
      </c>
      <c r="E18" s="45"/>
      <c r="F18" s="46">
        <v>5</v>
      </c>
      <c r="G18" s="43"/>
      <c r="H18" s="44">
        <v>7</v>
      </c>
      <c r="I18" s="45"/>
      <c r="J18" s="20">
        <f>Pointages!R35</f>
        <v>20</v>
      </c>
      <c r="K18"/>
      <c r="L18"/>
      <c r="M18"/>
      <c r="N18"/>
      <c r="O18"/>
      <c r="P18"/>
      <c r="Q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ht="18">
      <c r="A19" s="11" t="str">
        <f>Participants!D13</f>
        <v>Fred M.</v>
      </c>
      <c r="B19" s="42">
        <v>7</v>
      </c>
      <c r="C19" s="43"/>
      <c r="D19" s="44">
        <v>7</v>
      </c>
      <c r="E19" s="45"/>
      <c r="F19" s="46">
        <v>5</v>
      </c>
      <c r="G19" s="43"/>
      <c r="H19" s="44">
        <v>6</v>
      </c>
      <c r="I19" s="45"/>
      <c r="J19" s="20">
        <f>Pointages!R36</f>
        <v>25</v>
      </c>
      <c r="K19"/>
      <c r="L19"/>
      <c r="M19"/>
      <c r="N19"/>
      <c r="O19"/>
      <c r="P19"/>
      <c r="Q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ht="18">
      <c r="A20" s="11" t="str">
        <f>Participants!D14</f>
        <v>Benoît M.</v>
      </c>
      <c r="B20" s="42"/>
      <c r="C20" s="43">
        <v>7</v>
      </c>
      <c r="D20" s="44"/>
      <c r="E20" s="45">
        <v>5</v>
      </c>
      <c r="F20" s="46">
        <v>5</v>
      </c>
      <c r="G20" s="43"/>
      <c r="H20" s="44">
        <v>6</v>
      </c>
      <c r="I20" s="45"/>
      <c r="J20" s="20">
        <f>Pointages!R37</f>
        <v>20</v>
      </c>
      <c r="K20"/>
      <c r="L20"/>
      <c r="M20"/>
      <c r="N20"/>
      <c r="O20"/>
      <c r="P20"/>
      <c r="Q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ht="18">
      <c r="A21" s="11" t="str">
        <f>Participants!D15</f>
        <v>André P.</v>
      </c>
      <c r="B21" s="42">
        <v>6</v>
      </c>
      <c r="C21" s="43"/>
      <c r="D21" s="44"/>
      <c r="E21" s="45">
        <v>6</v>
      </c>
      <c r="F21" s="46">
        <v>5</v>
      </c>
      <c r="G21" s="43"/>
      <c r="H21" s="44">
        <v>7</v>
      </c>
      <c r="I21" s="45"/>
      <c r="J21" s="20">
        <f>Pointages!R38</f>
        <v>30</v>
      </c>
      <c r="K21"/>
      <c r="L21"/>
      <c r="M21"/>
      <c r="N21"/>
      <c r="O21"/>
      <c r="P21"/>
      <c r="Q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ht="18">
      <c r="A22" s="11" t="str">
        <f>Participants!D16</f>
        <v>Luc P.</v>
      </c>
      <c r="B22" s="42">
        <v>6</v>
      </c>
      <c r="C22" s="43"/>
      <c r="D22" s="44">
        <v>7</v>
      </c>
      <c r="E22" s="45"/>
      <c r="F22" s="46">
        <v>5</v>
      </c>
      <c r="G22" s="43"/>
      <c r="H22" s="44">
        <v>7</v>
      </c>
      <c r="I22" s="45"/>
      <c r="J22" s="20">
        <f>Pointages!R39</f>
        <v>20</v>
      </c>
      <c r="K22"/>
      <c r="L22"/>
      <c r="M22"/>
      <c r="N22"/>
      <c r="O22"/>
      <c r="P22"/>
      <c r="Q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ht="18">
      <c r="A23" s="11" t="str">
        <f>Participants!D17</f>
        <v>Guy R.</v>
      </c>
      <c r="B23" s="42">
        <v>6</v>
      </c>
      <c r="C23" s="43"/>
      <c r="D23" s="44">
        <v>7</v>
      </c>
      <c r="E23" s="45"/>
      <c r="F23" s="46">
        <v>5</v>
      </c>
      <c r="G23" s="43"/>
      <c r="H23" s="44">
        <v>6</v>
      </c>
      <c r="I23" s="45"/>
      <c r="J23" s="20">
        <f>Pointages!R40</f>
        <v>20</v>
      </c>
      <c r="K23"/>
      <c r="L23"/>
      <c r="M23"/>
      <c r="N23"/>
      <c r="O23"/>
      <c r="P23"/>
      <c r="Q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>
      <c r="C24" s="50"/>
      <c r="D24" s="50"/>
      <c r="E24" s="50"/>
      <c r="F24" s="50"/>
      <c r="G24" s="50"/>
      <c r="H24" s="50"/>
      <c r="I24" s="50"/>
    </row>
    <row r="25" spans="1:34">
      <c r="B25" s="51"/>
      <c r="C25" s="51"/>
      <c r="D25" s="51"/>
      <c r="E25" s="51"/>
      <c r="F25" s="51"/>
      <c r="G25" s="51"/>
      <c r="H25" s="51"/>
      <c r="I25" s="51"/>
    </row>
  </sheetData>
  <mergeCells count="7">
    <mergeCell ref="B1:I1"/>
    <mergeCell ref="B6:E6"/>
    <mergeCell ref="F6:I6"/>
    <mergeCell ref="B3:E3"/>
    <mergeCell ref="F3:I3"/>
    <mergeCell ref="B4:E4"/>
    <mergeCell ref="F4:I4"/>
  </mergeCells>
  <conditionalFormatting sqref="J8:J23">
    <cfRule type="top10" dxfId="20" priority="2" rank="2"/>
    <cfRule type="top10" dxfId="19" priority="1" rank="1"/>
  </conditionalFormatting>
  <pageMargins left="0" right="0" top="0.39409448818897641" bottom="0.39409448818897641" header="0" footer="0"/>
  <pageSetup orientation="portrait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4"/>
  <sheetViews>
    <sheetView tabSelected="1" zoomScale="85" zoomScaleNormal="85" zoomScalePageLayoutView="85" workbookViewId="0">
      <selection activeCell="C16" sqref="C16"/>
    </sheetView>
  </sheetViews>
  <sheetFormatPr baseColWidth="10" defaultRowHeight="15" x14ac:dyDescent="0"/>
  <cols>
    <col min="1" max="1" width="10.75" customWidth="1"/>
    <col min="2" max="5" width="4.75" style="4" customWidth="1"/>
    <col min="6" max="6" width="9.75" style="4" customWidth="1"/>
    <col min="7" max="9" width="4.75" style="4" customWidth="1"/>
    <col min="10" max="10" width="9.625" style="4" customWidth="1"/>
    <col min="11" max="17" width="4.75" style="4" customWidth="1"/>
    <col min="19" max="34" width="4.625" style="4" bestFit="1" customWidth="1"/>
  </cols>
  <sheetData>
    <row r="1" spans="1:34" ht="22">
      <c r="B1" s="65" t="s">
        <v>42</v>
      </c>
      <c r="C1" s="65"/>
      <c r="D1" s="65"/>
      <c r="E1" s="65"/>
      <c r="F1" s="65"/>
      <c r="G1" s="65"/>
      <c r="H1" s="65"/>
      <c r="I1" s="65"/>
      <c r="J1" s="5"/>
      <c r="K1" s="5"/>
      <c r="L1" s="5"/>
      <c r="M1" s="5"/>
      <c r="N1" s="5"/>
      <c r="O1" s="5"/>
      <c r="P1" s="5"/>
      <c r="Q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>
      <c r="A2" s="4"/>
      <c r="R2" s="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>
      <c r="B3" s="66" t="s">
        <v>38</v>
      </c>
      <c r="C3" s="66"/>
      <c r="D3" s="66"/>
      <c r="E3" s="66"/>
      <c r="F3" s="66" t="s">
        <v>39</v>
      </c>
      <c r="G3" s="66"/>
      <c r="H3" s="66"/>
      <c r="I3" s="67"/>
      <c r="J3" s="55">
        <v>5</v>
      </c>
      <c r="R3" s="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>
      <c r="B4" s="68"/>
      <c r="C4" s="68"/>
      <c r="D4" s="68"/>
      <c r="E4" s="68"/>
      <c r="F4" s="66" t="s">
        <v>40</v>
      </c>
      <c r="G4" s="66"/>
      <c r="H4" s="66"/>
      <c r="I4" s="67"/>
      <c r="J4" s="55">
        <v>5</v>
      </c>
      <c r="R4" s="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>
      <c r="A5" s="4"/>
      <c r="R5" s="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9">
      <c r="B6" s="64" t="s">
        <v>36</v>
      </c>
      <c r="C6" s="64"/>
      <c r="D6" s="64" t="s">
        <v>35</v>
      </c>
      <c r="E6" s="64"/>
      <c r="G6" s="22"/>
      <c r="H6" s="22"/>
      <c r="I6" s="22"/>
      <c r="J6" s="5"/>
      <c r="K6" s="5"/>
      <c r="L6" s="5"/>
      <c r="M6" s="5"/>
      <c r="N6" s="5"/>
      <c r="O6" s="5"/>
      <c r="P6" s="5"/>
      <c r="Q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 s="5"/>
      <c r="AH6" s="5"/>
    </row>
    <row r="7" spans="1:34" ht="19" thickBot="1">
      <c r="B7" s="15" t="str">
        <f>Résultats!A14</f>
        <v>NYR</v>
      </c>
      <c r="C7" s="16" t="str">
        <f>Résultats!B14</f>
        <v>TB</v>
      </c>
      <c r="D7" s="15" t="str">
        <f>Résultats!C14</f>
        <v>ANA</v>
      </c>
      <c r="E7" s="16" t="str">
        <f>Résultats!D14</f>
        <v>CHI</v>
      </c>
      <c r="F7" s="21" t="s">
        <v>37</v>
      </c>
      <c r="G7"/>
      <c r="H7"/>
      <c r="I7"/>
      <c r="J7"/>
      <c r="K7"/>
      <c r="L7"/>
      <c r="M7"/>
      <c r="N7"/>
      <c r="O7"/>
      <c r="P7"/>
      <c r="Q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ht="18">
      <c r="A8" s="11" t="str">
        <f>Participants!D2</f>
        <v>Vincent B.</v>
      </c>
      <c r="B8" s="42"/>
      <c r="C8" s="43">
        <v>6</v>
      </c>
      <c r="D8" s="44"/>
      <c r="E8" s="45">
        <v>6</v>
      </c>
      <c r="F8" s="20">
        <f>Pointages!R46</f>
        <v>0</v>
      </c>
      <c r="G8"/>
      <c r="H8"/>
      <c r="I8"/>
      <c r="J8"/>
      <c r="K8"/>
      <c r="L8"/>
      <c r="M8"/>
      <c r="N8"/>
      <c r="O8"/>
      <c r="P8"/>
      <c r="Q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18">
      <c r="A9" s="11" t="str">
        <f>Participants!D3</f>
        <v>Francis B.</v>
      </c>
      <c r="B9" s="42">
        <v>4</v>
      </c>
      <c r="C9" s="43"/>
      <c r="D9" s="44">
        <v>4</v>
      </c>
      <c r="E9" s="45"/>
      <c r="F9" s="18">
        <f>Pointages!R47</f>
        <v>0</v>
      </c>
      <c r="G9"/>
      <c r="H9"/>
      <c r="I9"/>
      <c r="J9"/>
      <c r="K9"/>
      <c r="L9"/>
      <c r="M9"/>
      <c r="N9"/>
      <c r="O9"/>
      <c r="P9"/>
      <c r="Q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ht="18">
      <c r="A10" s="11" t="str">
        <f>Participants!D4</f>
        <v>Louis B.</v>
      </c>
      <c r="B10" s="42">
        <v>6</v>
      </c>
      <c r="C10" s="43"/>
      <c r="D10" s="44">
        <v>7</v>
      </c>
      <c r="E10" s="45"/>
      <c r="F10" s="18">
        <f>Pointages!R48</f>
        <v>0</v>
      </c>
      <c r="G10"/>
      <c r="H10"/>
      <c r="I10"/>
      <c r="J10"/>
      <c r="K10"/>
      <c r="L10"/>
      <c r="M10"/>
      <c r="N10"/>
      <c r="O10"/>
      <c r="P10"/>
      <c r="Q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ht="18">
      <c r="A11" s="11" t="str">
        <f>Participants!D5</f>
        <v>Mario B.</v>
      </c>
      <c r="B11" s="42"/>
      <c r="C11" s="43"/>
      <c r="D11" s="44"/>
      <c r="E11" s="45"/>
      <c r="F11" s="18">
        <f>Pointages!R49</f>
        <v>0</v>
      </c>
      <c r="G11"/>
      <c r="H11"/>
      <c r="I11"/>
      <c r="J11"/>
      <c r="K11"/>
      <c r="L11"/>
      <c r="M11"/>
      <c r="N11"/>
      <c r="O11"/>
      <c r="P11"/>
      <c r="Q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ht="18">
      <c r="A12" s="11" t="str">
        <f>Participants!D6</f>
        <v>Fred C.</v>
      </c>
      <c r="B12" s="42">
        <v>6</v>
      </c>
      <c r="C12" s="43"/>
      <c r="D12" s="44"/>
      <c r="E12" s="45">
        <v>7</v>
      </c>
      <c r="F12" s="18">
        <f>Pointages!R50</f>
        <v>0</v>
      </c>
      <c r="G12"/>
      <c r="H12"/>
      <c r="I12"/>
      <c r="J12"/>
      <c r="K12"/>
      <c r="L12"/>
      <c r="M12"/>
      <c r="N12"/>
      <c r="O12"/>
      <c r="P12"/>
      <c r="Q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ht="18">
      <c r="A13" s="11" t="str">
        <f>Participants!D7</f>
        <v>Pierre D.</v>
      </c>
      <c r="B13" s="42">
        <v>6</v>
      </c>
      <c r="C13" s="43"/>
      <c r="D13" s="44"/>
      <c r="E13" s="45">
        <v>7</v>
      </c>
      <c r="F13" s="18">
        <f>Pointages!R51</f>
        <v>0</v>
      </c>
      <c r="G13"/>
      <c r="H13"/>
      <c r="I13"/>
      <c r="J13"/>
      <c r="K13"/>
      <c r="L13"/>
      <c r="M13"/>
      <c r="N13"/>
      <c r="O13"/>
      <c r="P13"/>
      <c r="Q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18">
      <c r="A14" s="11" t="str">
        <f>Participants!D8</f>
        <v>Guy G.</v>
      </c>
      <c r="B14" s="42">
        <v>6</v>
      </c>
      <c r="C14" s="43"/>
      <c r="D14" s="44"/>
      <c r="E14" s="45">
        <v>6</v>
      </c>
      <c r="F14" s="18">
        <f>Pointages!R52</f>
        <v>0</v>
      </c>
      <c r="G14"/>
      <c r="H14"/>
      <c r="I14"/>
      <c r="J14"/>
      <c r="K14"/>
      <c r="L14"/>
      <c r="M14"/>
      <c r="N14"/>
      <c r="O14"/>
      <c r="P14"/>
      <c r="Q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ht="18">
      <c r="A15" s="11" t="str">
        <f>Participants!D9</f>
        <v>Sylvain H.</v>
      </c>
      <c r="B15" s="42"/>
      <c r="C15" s="43">
        <v>6</v>
      </c>
      <c r="D15" s="44"/>
      <c r="E15" s="45">
        <v>6</v>
      </c>
      <c r="F15" s="18">
        <f>Pointages!R53</f>
        <v>0</v>
      </c>
      <c r="G15"/>
      <c r="H15"/>
      <c r="I15"/>
      <c r="J15"/>
      <c r="K15"/>
      <c r="L15"/>
      <c r="M15"/>
      <c r="N15"/>
      <c r="O15"/>
      <c r="P15"/>
      <c r="Q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ht="18">
      <c r="A16" s="11" t="str">
        <f>Participants!D10</f>
        <v>André J.</v>
      </c>
      <c r="B16" s="42">
        <v>7</v>
      </c>
      <c r="C16" s="43"/>
      <c r="D16" s="44"/>
      <c r="E16" s="45">
        <v>7</v>
      </c>
      <c r="F16" s="18">
        <f>Pointages!R54</f>
        <v>0</v>
      </c>
      <c r="G16"/>
      <c r="H16"/>
      <c r="I16"/>
      <c r="J16"/>
      <c r="K16"/>
      <c r="L16"/>
      <c r="M16"/>
      <c r="N16"/>
      <c r="O16"/>
      <c r="P16"/>
      <c r="Q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ht="18">
      <c r="A17" s="11" t="str">
        <f>Participants!D11</f>
        <v>Yvon L.</v>
      </c>
      <c r="B17" s="42"/>
      <c r="C17" s="43">
        <v>7</v>
      </c>
      <c r="D17" s="44"/>
      <c r="E17" s="45">
        <v>5</v>
      </c>
      <c r="F17" s="18">
        <f>Pointages!R55</f>
        <v>0</v>
      </c>
      <c r="G17"/>
      <c r="H17"/>
      <c r="I17"/>
      <c r="J17"/>
      <c r="K17"/>
      <c r="L17"/>
      <c r="M17"/>
      <c r="N17"/>
      <c r="O17"/>
      <c r="P17"/>
      <c r="Q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ht="18">
      <c r="A18" s="11" t="str">
        <f>Participants!D12</f>
        <v>Jacques L.</v>
      </c>
      <c r="B18" s="42"/>
      <c r="C18" s="43"/>
      <c r="D18" s="44"/>
      <c r="E18" s="45"/>
      <c r="F18" s="18">
        <f>Pointages!R56</f>
        <v>0</v>
      </c>
      <c r="G18"/>
      <c r="H18"/>
      <c r="I18"/>
      <c r="J18"/>
      <c r="K18"/>
      <c r="L18"/>
      <c r="M18"/>
      <c r="N18"/>
      <c r="O18"/>
      <c r="P18"/>
      <c r="Q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ht="18">
      <c r="A19" s="11" t="str">
        <f>Participants!D13</f>
        <v>Fred M.</v>
      </c>
      <c r="B19" s="42"/>
      <c r="C19" s="43">
        <v>7</v>
      </c>
      <c r="D19" s="44">
        <v>6</v>
      </c>
      <c r="E19" s="45"/>
      <c r="F19" s="18">
        <f>Pointages!R57</f>
        <v>0</v>
      </c>
      <c r="G19"/>
      <c r="H19"/>
      <c r="I19"/>
      <c r="J19"/>
      <c r="K19"/>
      <c r="L19"/>
      <c r="M19"/>
      <c r="N19"/>
      <c r="O19"/>
      <c r="P19"/>
      <c r="Q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ht="18">
      <c r="A20" s="11" t="str">
        <f>Participants!D14</f>
        <v>Benoît M.</v>
      </c>
      <c r="B20" s="42"/>
      <c r="C20" s="43">
        <v>7</v>
      </c>
      <c r="D20" s="44">
        <v>7</v>
      </c>
      <c r="E20" s="45"/>
      <c r="F20" s="18">
        <f>Pointages!R58</f>
        <v>0</v>
      </c>
      <c r="G20"/>
      <c r="H20"/>
      <c r="I20"/>
      <c r="J20"/>
      <c r="K20"/>
      <c r="L20"/>
      <c r="M20"/>
      <c r="N20"/>
      <c r="O20"/>
      <c r="P20"/>
      <c r="Q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ht="18">
      <c r="A21" s="11" t="str">
        <f>Participants!D15</f>
        <v>André P.</v>
      </c>
      <c r="B21" s="42"/>
      <c r="C21" s="43">
        <v>6</v>
      </c>
      <c r="D21" s="44"/>
      <c r="E21" s="45">
        <v>6</v>
      </c>
      <c r="F21" s="18">
        <f>Pointages!R59</f>
        <v>0</v>
      </c>
      <c r="G21"/>
      <c r="H21"/>
      <c r="I21"/>
      <c r="J21"/>
      <c r="K21"/>
      <c r="L21"/>
      <c r="M21"/>
      <c r="N21"/>
      <c r="O21"/>
      <c r="P21"/>
      <c r="Q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ht="18">
      <c r="A22" s="11" t="str">
        <f>Participants!D16</f>
        <v>Luc P.</v>
      </c>
      <c r="B22" s="42">
        <v>7</v>
      </c>
      <c r="C22" s="43"/>
      <c r="D22" s="44"/>
      <c r="E22" s="45">
        <v>6</v>
      </c>
      <c r="F22" s="18">
        <f>Pointages!R60</f>
        <v>0</v>
      </c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ht="19" thickBot="1">
      <c r="A23" s="11" t="str">
        <f>Participants!D17</f>
        <v>Guy R.</v>
      </c>
      <c r="B23" s="47">
        <v>6</v>
      </c>
      <c r="C23" s="48"/>
      <c r="D23" s="44"/>
      <c r="E23" s="45">
        <v>6</v>
      </c>
      <c r="F23" s="19">
        <f>Pointages!R61</f>
        <v>0</v>
      </c>
      <c r="G23"/>
      <c r="H23"/>
      <c r="I23"/>
      <c r="J23"/>
      <c r="K23"/>
      <c r="L23"/>
      <c r="M23"/>
      <c r="N23"/>
      <c r="O23"/>
      <c r="P23"/>
      <c r="Q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  <row r="24" spans="1:34">
      <c r="C24" s="52"/>
      <c r="D24" s="52"/>
      <c r="E24" s="52"/>
    </row>
  </sheetData>
  <mergeCells count="7">
    <mergeCell ref="B6:C6"/>
    <mergeCell ref="D6:E6"/>
    <mergeCell ref="B1:I1"/>
    <mergeCell ref="B3:E3"/>
    <mergeCell ref="F3:I3"/>
    <mergeCell ref="B4:E4"/>
    <mergeCell ref="F4:I4"/>
  </mergeCells>
  <conditionalFormatting sqref="F8:F23">
    <cfRule type="top10" dxfId="18" priority="2" rank="2"/>
    <cfRule type="top10" dxfId="17" priority="1" rank="1"/>
  </conditionalFormatting>
  <pageMargins left="0" right="0" top="0.39409448818897641" bottom="0.39409448818897641" header="0" footer="0"/>
  <pageSetup orientation="portrait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23"/>
  <sheetViews>
    <sheetView zoomScale="85" zoomScaleNormal="85" zoomScalePageLayoutView="85" workbookViewId="0">
      <selection activeCell="J3" sqref="J3:J4"/>
    </sheetView>
  </sheetViews>
  <sheetFormatPr baseColWidth="10" defaultRowHeight="15" x14ac:dyDescent="0"/>
  <cols>
    <col min="1" max="1" width="10.75" customWidth="1"/>
    <col min="2" max="3" width="4.75" style="4" customWidth="1"/>
    <col min="4" max="4" width="12.875" style="4" customWidth="1"/>
    <col min="5" max="5" width="4.75" style="4" customWidth="1"/>
    <col min="6" max="6" width="9.75" style="4" customWidth="1"/>
    <col min="7" max="9" width="4.75" style="4" customWidth="1"/>
    <col min="10" max="10" width="9.625" style="4" customWidth="1"/>
    <col min="11" max="17" width="4.75" style="4" customWidth="1"/>
    <col min="19" max="34" width="4.625" style="4" bestFit="1" customWidth="1"/>
  </cols>
  <sheetData>
    <row r="1" spans="1:34" ht="22">
      <c r="B1" s="65" t="s">
        <v>44</v>
      </c>
      <c r="C1" s="65"/>
      <c r="D1" s="65"/>
      <c r="E1" s="65"/>
      <c r="F1" s="65"/>
      <c r="G1" s="65"/>
      <c r="H1" s="65"/>
      <c r="I1" s="65"/>
      <c r="J1" s="5"/>
      <c r="K1" s="5"/>
      <c r="L1" s="5"/>
      <c r="M1" s="5"/>
      <c r="N1" s="5"/>
      <c r="O1" s="5"/>
      <c r="P1" s="5"/>
      <c r="Q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  <c r="AG1" s="5"/>
      <c r="AH1" s="5"/>
    </row>
    <row r="2" spans="1:34">
      <c r="A2" s="4"/>
      <c r="R2" s="4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</row>
    <row r="3" spans="1:34">
      <c r="B3" s="66" t="s">
        <v>38</v>
      </c>
      <c r="C3" s="66"/>
      <c r="D3" s="66"/>
      <c r="E3" s="66"/>
      <c r="F3" s="66" t="s">
        <v>39</v>
      </c>
      <c r="G3" s="66"/>
      <c r="H3" s="66"/>
      <c r="I3" s="67"/>
      <c r="J3" s="55">
        <v>5</v>
      </c>
      <c r="R3" s="4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</row>
    <row r="4" spans="1:34">
      <c r="B4" s="68"/>
      <c r="C4" s="68"/>
      <c r="D4" s="68"/>
      <c r="E4" s="68"/>
      <c r="F4" s="66" t="s">
        <v>40</v>
      </c>
      <c r="G4" s="66"/>
      <c r="H4" s="66"/>
      <c r="I4" s="67"/>
      <c r="J4" s="55">
        <v>5</v>
      </c>
      <c r="R4" s="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</row>
    <row r="5" spans="1:34">
      <c r="A5" s="4"/>
      <c r="R5" s="4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</row>
    <row r="6" spans="1:34" ht="19">
      <c r="B6" s="64"/>
      <c r="C6" s="64"/>
      <c r="E6" s="22"/>
      <c r="F6" s="22"/>
      <c r="G6" s="22"/>
      <c r="H6" s="5"/>
      <c r="I6" s="5"/>
      <c r="J6" s="5"/>
      <c r="K6" s="5"/>
      <c r="L6" s="5"/>
      <c r="M6" s="5"/>
      <c r="N6" s="5"/>
      <c r="O6" s="5"/>
      <c r="P6"/>
      <c r="Q6" s="5"/>
      <c r="R6" s="5"/>
      <c r="S6" s="5"/>
      <c r="T6" s="5"/>
      <c r="U6" s="5"/>
      <c r="V6" s="5"/>
      <c r="W6" s="5"/>
      <c r="X6" s="5"/>
      <c r="Y6" s="5"/>
      <c r="Z6" s="5"/>
      <c r="AA6" s="5"/>
      <c r="AB6" s="5"/>
      <c r="AC6" s="5"/>
      <c r="AD6" s="5"/>
      <c r="AE6" s="5"/>
      <c r="AF6" s="5"/>
      <c r="AG6"/>
      <c r="AH6"/>
    </row>
    <row r="7" spans="1:34" ht="19" thickBot="1">
      <c r="B7" s="15">
        <f>Résultats!A20</f>
        <v>0</v>
      </c>
      <c r="C7" s="16">
        <f>Résultats!B20</f>
        <v>0</v>
      </c>
      <c r="D7" s="21" t="s">
        <v>37</v>
      </c>
      <c r="E7"/>
      <c r="F7"/>
      <c r="G7"/>
      <c r="H7"/>
      <c r="I7"/>
      <c r="J7"/>
      <c r="K7"/>
      <c r="L7"/>
      <c r="M7"/>
      <c r="N7"/>
      <c r="O7"/>
      <c r="P7"/>
      <c r="Q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</row>
    <row r="8" spans="1:34" ht="18">
      <c r="A8" s="11" t="str">
        <f>Participants!D2</f>
        <v>Vincent B.</v>
      </c>
      <c r="B8" s="42"/>
      <c r="C8" s="43"/>
      <c r="D8" s="20">
        <f>Pointages!R67</f>
        <v>0</v>
      </c>
      <c r="E8"/>
      <c r="F8"/>
      <c r="G8"/>
      <c r="H8"/>
      <c r="I8"/>
      <c r="J8"/>
      <c r="K8"/>
      <c r="L8"/>
      <c r="M8"/>
      <c r="N8"/>
      <c r="O8"/>
      <c r="P8"/>
      <c r="Q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</row>
    <row r="9" spans="1:34" ht="18">
      <c r="A9" s="11" t="str">
        <f>Participants!D3</f>
        <v>Francis B.</v>
      </c>
      <c r="B9" s="42"/>
      <c r="C9" s="43"/>
      <c r="D9" s="18">
        <f>Pointages!R68</f>
        <v>0</v>
      </c>
      <c r="E9"/>
      <c r="F9"/>
      <c r="G9"/>
      <c r="H9"/>
      <c r="I9"/>
      <c r="J9"/>
      <c r="K9"/>
      <c r="L9"/>
      <c r="M9"/>
      <c r="N9"/>
      <c r="O9"/>
      <c r="P9"/>
      <c r="Q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</row>
    <row r="10" spans="1:34" ht="18">
      <c r="A10" s="11" t="str">
        <f>Participants!D4</f>
        <v>Louis B.</v>
      </c>
      <c r="B10" s="42"/>
      <c r="C10" s="43"/>
      <c r="D10" s="18">
        <f>Pointages!R69</f>
        <v>0</v>
      </c>
      <c r="E10"/>
      <c r="F10"/>
      <c r="G10"/>
      <c r="H10"/>
      <c r="I10"/>
      <c r="J10"/>
      <c r="K10"/>
      <c r="L10"/>
      <c r="M10"/>
      <c r="N10"/>
      <c r="O10"/>
      <c r="P10"/>
      <c r="Q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</row>
    <row r="11" spans="1:34" ht="18">
      <c r="A11" s="11" t="str">
        <f>Participants!D5</f>
        <v>Mario B.</v>
      </c>
      <c r="B11" s="42"/>
      <c r="C11" s="43"/>
      <c r="D11" s="18">
        <f>Pointages!R70</f>
        <v>0</v>
      </c>
      <c r="E11"/>
      <c r="F11"/>
      <c r="G11"/>
      <c r="H11"/>
      <c r="I11"/>
      <c r="J11"/>
      <c r="K11"/>
      <c r="L11"/>
      <c r="M11"/>
      <c r="N11"/>
      <c r="O11"/>
      <c r="P11"/>
      <c r="Q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</row>
    <row r="12" spans="1:34" ht="18">
      <c r="A12" s="11" t="str">
        <f>Participants!D6</f>
        <v>Fred C.</v>
      </c>
      <c r="B12" s="42"/>
      <c r="C12" s="43"/>
      <c r="D12" s="18">
        <f>Pointages!R71</f>
        <v>0</v>
      </c>
      <c r="E12"/>
      <c r="F12"/>
      <c r="G12"/>
      <c r="H12"/>
      <c r="I12"/>
      <c r="J12"/>
      <c r="K12"/>
      <c r="L12"/>
      <c r="M12"/>
      <c r="N12"/>
      <c r="O12"/>
      <c r="P12"/>
      <c r="Q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</row>
    <row r="13" spans="1:34" ht="18">
      <c r="A13" s="11" t="str">
        <f>Participants!D7</f>
        <v>Pierre D.</v>
      </c>
      <c r="B13" s="42"/>
      <c r="C13" s="43"/>
      <c r="D13" s="18">
        <f>Pointages!R72</f>
        <v>0</v>
      </c>
      <c r="E13"/>
      <c r="F13"/>
      <c r="G13"/>
      <c r="H13"/>
      <c r="I13"/>
      <c r="J13"/>
      <c r="K13"/>
      <c r="L13"/>
      <c r="M13"/>
      <c r="N13"/>
      <c r="O13"/>
      <c r="P13"/>
      <c r="Q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</row>
    <row r="14" spans="1:34" ht="18">
      <c r="A14" s="11" t="str">
        <f>Participants!D8</f>
        <v>Guy G.</v>
      </c>
      <c r="B14" s="42"/>
      <c r="C14" s="43"/>
      <c r="D14" s="18">
        <f>Pointages!R73</f>
        <v>0</v>
      </c>
      <c r="E14"/>
      <c r="F14"/>
      <c r="G14"/>
      <c r="H14"/>
      <c r="I14"/>
      <c r="J14"/>
      <c r="K14"/>
      <c r="L14"/>
      <c r="M14"/>
      <c r="N14"/>
      <c r="O14"/>
      <c r="P14"/>
      <c r="Q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</row>
    <row r="15" spans="1:34" ht="18">
      <c r="A15" s="11" t="str">
        <f>Participants!D9</f>
        <v>Sylvain H.</v>
      </c>
      <c r="B15" s="42"/>
      <c r="C15" s="43"/>
      <c r="D15" s="18">
        <f>Pointages!R74</f>
        <v>0</v>
      </c>
      <c r="E15"/>
      <c r="F15"/>
      <c r="G15"/>
      <c r="H15"/>
      <c r="I15"/>
      <c r="J15"/>
      <c r="K15"/>
      <c r="L15"/>
      <c r="M15"/>
      <c r="N15"/>
      <c r="O15"/>
      <c r="P15"/>
      <c r="Q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</row>
    <row r="16" spans="1:34" ht="18">
      <c r="A16" s="11" t="str">
        <f>Participants!D10</f>
        <v>André J.</v>
      </c>
      <c r="B16" s="42"/>
      <c r="C16" s="43"/>
      <c r="D16" s="18">
        <f>Pointages!R75</f>
        <v>0</v>
      </c>
      <c r="E16"/>
      <c r="F16"/>
      <c r="G16"/>
      <c r="H16"/>
      <c r="I16"/>
      <c r="J16"/>
      <c r="K16"/>
      <c r="L16"/>
      <c r="M16"/>
      <c r="N16"/>
      <c r="O16"/>
      <c r="P16"/>
      <c r="Q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  <c r="AG16"/>
      <c r="AH16"/>
    </row>
    <row r="17" spans="1:34" ht="18">
      <c r="A17" s="11" t="str">
        <f>Participants!D11</f>
        <v>Yvon L.</v>
      </c>
      <c r="B17" s="42"/>
      <c r="C17" s="43"/>
      <c r="D17" s="18">
        <f>Pointages!R76</f>
        <v>0</v>
      </c>
      <c r="E17"/>
      <c r="F17"/>
      <c r="G17"/>
      <c r="H17"/>
      <c r="I17"/>
      <c r="J17"/>
      <c r="K17"/>
      <c r="L17"/>
      <c r="M17"/>
      <c r="N17"/>
      <c r="O17"/>
      <c r="P17"/>
      <c r="Q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  <c r="AG17"/>
      <c r="AH17"/>
    </row>
    <row r="18" spans="1:34" ht="18">
      <c r="A18" s="11" t="str">
        <f>Participants!D12</f>
        <v>Jacques L.</v>
      </c>
      <c r="B18" s="42"/>
      <c r="C18" s="43"/>
      <c r="D18" s="18">
        <f>Pointages!R77</f>
        <v>0</v>
      </c>
      <c r="E18"/>
      <c r="F18"/>
      <c r="G18"/>
      <c r="H18"/>
      <c r="I18"/>
      <c r="J18"/>
      <c r="K18"/>
      <c r="L18"/>
      <c r="M18"/>
      <c r="N18"/>
      <c r="O18"/>
      <c r="P18"/>
      <c r="Q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  <c r="AG18"/>
      <c r="AH18"/>
    </row>
    <row r="19" spans="1:34" ht="18">
      <c r="A19" s="11" t="str">
        <f>Participants!D13</f>
        <v>Fred M.</v>
      </c>
      <c r="B19" s="42"/>
      <c r="C19" s="43"/>
      <c r="D19" s="18">
        <f>Pointages!R78</f>
        <v>0</v>
      </c>
      <c r="E19"/>
      <c r="F19"/>
      <c r="G19"/>
      <c r="H19"/>
      <c r="I19"/>
      <c r="J19"/>
      <c r="K19"/>
      <c r="L19"/>
      <c r="M19"/>
      <c r="N19"/>
      <c r="O19"/>
      <c r="P19"/>
      <c r="Q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  <c r="AG19"/>
      <c r="AH19"/>
    </row>
    <row r="20" spans="1:34" ht="18">
      <c r="A20" s="11" t="str">
        <f>Participants!D14</f>
        <v>Benoît M.</v>
      </c>
      <c r="B20" s="42"/>
      <c r="C20" s="43"/>
      <c r="D20" s="18">
        <f>Pointages!R79</f>
        <v>0</v>
      </c>
      <c r="E20"/>
      <c r="F20"/>
      <c r="G20"/>
      <c r="H20"/>
      <c r="I20"/>
      <c r="J20"/>
      <c r="K20"/>
      <c r="L20"/>
      <c r="M20"/>
      <c r="N20"/>
      <c r="O20"/>
      <c r="P20"/>
      <c r="Q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</row>
    <row r="21" spans="1:34" ht="18">
      <c r="A21" s="11" t="str">
        <f>Participants!D15</f>
        <v>André P.</v>
      </c>
      <c r="B21" s="42"/>
      <c r="C21" s="43"/>
      <c r="D21" s="18">
        <f>Pointages!R80</f>
        <v>0</v>
      </c>
      <c r="E21"/>
      <c r="F21"/>
      <c r="G21"/>
      <c r="H21"/>
      <c r="I21"/>
      <c r="J21"/>
      <c r="K21"/>
      <c r="L21"/>
      <c r="M21"/>
      <c r="N21"/>
      <c r="O21"/>
      <c r="P21"/>
      <c r="Q21"/>
      <c r="S21"/>
      <c r="T21"/>
      <c r="U21"/>
      <c r="V21"/>
      <c r="W21"/>
      <c r="X21"/>
      <c r="Y21"/>
      <c r="Z21"/>
      <c r="AA21"/>
      <c r="AB21"/>
      <c r="AC21"/>
      <c r="AD21"/>
      <c r="AE21"/>
      <c r="AF21"/>
      <c r="AG21"/>
      <c r="AH21"/>
    </row>
    <row r="22" spans="1:34" ht="18">
      <c r="A22" s="11" t="str">
        <f>Participants!D16</f>
        <v>Luc P.</v>
      </c>
      <c r="B22" s="42"/>
      <c r="C22" s="43"/>
      <c r="D22" s="18">
        <f>Pointages!R81</f>
        <v>0</v>
      </c>
      <c r="E22"/>
      <c r="F22"/>
      <c r="G22"/>
      <c r="H22"/>
      <c r="I22"/>
      <c r="J22"/>
      <c r="K22"/>
      <c r="L22"/>
      <c r="M22"/>
      <c r="N22"/>
      <c r="O22"/>
      <c r="P22"/>
      <c r="Q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</row>
    <row r="23" spans="1:34" ht="19" thickBot="1">
      <c r="A23" s="11" t="str">
        <f>Participants!D17</f>
        <v>Guy R.</v>
      </c>
      <c r="B23" s="47"/>
      <c r="C23" s="48"/>
      <c r="D23" s="19">
        <f>Pointages!R82</f>
        <v>0</v>
      </c>
      <c r="E23"/>
      <c r="F23"/>
      <c r="G23"/>
      <c r="H23"/>
      <c r="I23"/>
      <c r="J23"/>
      <c r="K23"/>
      <c r="L23"/>
      <c r="M23"/>
      <c r="N23"/>
      <c r="O23"/>
      <c r="P23"/>
      <c r="Q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</row>
  </sheetData>
  <mergeCells count="6">
    <mergeCell ref="B6:C6"/>
    <mergeCell ref="B1:I1"/>
    <mergeCell ref="B3:E3"/>
    <mergeCell ref="F3:I3"/>
    <mergeCell ref="B4:E4"/>
    <mergeCell ref="F4:I4"/>
  </mergeCells>
  <conditionalFormatting sqref="D8:D23">
    <cfRule type="top10" dxfId="16" priority="2" rank="2"/>
    <cfRule type="top10" dxfId="15" priority="1" rank="1"/>
  </conditionalFormatting>
  <pageMargins left="0" right="0" top="0.39409448818897641" bottom="0.39409448818897641" header="0" footer="0"/>
  <pageSetup orientation="portrait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9"/>
  <sheetViews>
    <sheetView workbookViewId="0"/>
  </sheetViews>
  <sheetFormatPr baseColWidth="10" defaultColWidth="10.75" defaultRowHeight="15" x14ac:dyDescent="0"/>
  <sheetData>
    <row r="1" spans="1:17">
      <c r="B1" t="s">
        <v>0</v>
      </c>
      <c r="C1" t="s">
        <v>1</v>
      </c>
      <c r="D1" t="s">
        <v>2</v>
      </c>
      <c r="E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t="s">
        <v>9</v>
      </c>
      <c r="L1" t="s">
        <v>10</v>
      </c>
      <c r="M1" t="s">
        <v>11</v>
      </c>
      <c r="N1" t="s">
        <v>12</v>
      </c>
      <c r="O1" t="s">
        <v>13</v>
      </c>
      <c r="P1" t="s">
        <v>14</v>
      </c>
      <c r="Q1" t="s">
        <v>32</v>
      </c>
    </row>
    <row r="2" spans="1:17" s="1" customFormat="1">
      <c r="A2" s="1" t="s">
        <v>15</v>
      </c>
      <c r="B2" s="1">
        <v>6</v>
      </c>
      <c r="C2" s="1">
        <v>6</v>
      </c>
      <c r="D2" s="1">
        <v>6</v>
      </c>
      <c r="E2" s="1">
        <v>5</v>
      </c>
      <c r="F2" s="1">
        <v>6</v>
      </c>
      <c r="G2" s="1">
        <v>5</v>
      </c>
      <c r="H2" s="1">
        <v>5</v>
      </c>
      <c r="I2" s="1">
        <v>6</v>
      </c>
      <c r="J2" s="1">
        <v>5</v>
      </c>
      <c r="K2" s="1">
        <v>6</v>
      </c>
      <c r="L2" s="1">
        <v>6</v>
      </c>
      <c r="M2" s="1">
        <v>5</v>
      </c>
      <c r="N2" s="1">
        <v>5</v>
      </c>
      <c r="O2" s="1">
        <v>5</v>
      </c>
      <c r="P2" s="1">
        <v>6</v>
      </c>
      <c r="Q2" s="1">
        <v>6</v>
      </c>
    </row>
    <row r="3" spans="1:17" s="1" customFormat="1">
      <c r="A3" s="1" t="s">
        <v>16</v>
      </c>
    </row>
    <row r="4" spans="1:17">
      <c r="A4" t="s">
        <v>17</v>
      </c>
      <c r="B4">
        <v>7</v>
      </c>
      <c r="C4">
        <v>6</v>
      </c>
      <c r="D4">
        <v>7</v>
      </c>
      <c r="E4">
        <v>6</v>
      </c>
      <c r="F4">
        <v>5</v>
      </c>
      <c r="G4">
        <v>6</v>
      </c>
      <c r="H4">
        <v>5</v>
      </c>
      <c r="K4">
        <v>6</v>
      </c>
      <c r="L4">
        <v>5</v>
      </c>
      <c r="M4">
        <v>6</v>
      </c>
      <c r="N4">
        <v>5</v>
      </c>
      <c r="O4">
        <v>6</v>
      </c>
      <c r="P4">
        <v>6</v>
      </c>
      <c r="Q4">
        <v>5</v>
      </c>
    </row>
    <row r="5" spans="1:17">
      <c r="A5" t="s">
        <v>18</v>
      </c>
      <c r="I5">
        <v>6</v>
      </c>
      <c r="J5">
        <v>6</v>
      </c>
    </row>
    <row r="6" spans="1:17" s="1" customFormat="1">
      <c r="A6" s="1" t="s">
        <v>19</v>
      </c>
      <c r="B6" s="1">
        <v>7</v>
      </c>
      <c r="D6" s="1">
        <v>7</v>
      </c>
      <c r="G6" s="1">
        <v>6</v>
      </c>
      <c r="I6" s="1">
        <v>7</v>
      </c>
      <c r="J6" s="1">
        <v>7</v>
      </c>
      <c r="K6" s="1">
        <v>7</v>
      </c>
      <c r="M6" s="1">
        <v>7</v>
      </c>
    </row>
    <row r="7" spans="1:17" s="1" customFormat="1">
      <c r="A7" s="1" t="s">
        <v>20</v>
      </c>
      <c r="C7" s="1">
        <v>6</v>
      </c>
      <c r="E7" s="1">
        <v>5</v>
      </c>
      <c r="F7" s="1">
        <v>6</v>
      </c>
      <c r="H7" s="1">
        <v>6</v>
      </c>
      <c r="L7" s="1">
        <v>6</v>
      </c>
      <c r="N7" s="1">
        <v>6</v>
      </c>
      <c r="O7" s="1">
        <v>6</v>
      </c>
      <c r="P7" s="1">
        <v>5</v>
      </c>
      <c r="Q7" s="1">
        <v>7</v>
      </c>
    </row>
    <row r="8" spans="1:17">
      <c r="A8" t="s">
        <v>21</v>
      </c>
      <c r="B8">
        <v>6</v>
      </c>
      <c r="C8">
        <v>7</v>
      </c>
      <c r="D8">
        <v>5</v>
      </c>
      <c r="E8">
        <v>6</v>
      </c>
      <c r="F8">
        <v>6</v>
      </c>
      <c r="G8">
        <v>6</v>
      </c>
      <c r="H8">
        <v>6</v>
      </c>
      <c r="I8">
        <v>5</v>
      </c>
      <c r="J8">
        <v>6</v>
      </c>
      <c r="K8">
        <v>6</v>
      </c>
      <c r="L8">
        <v>7</v>
      </c>
      <c r="M8">
        <v>7</v>
      </c>
      <c r="N8">
        <v>7</v>
      </c>
      <c r="O8">
        <v>7</v>
      </c>
      <c r="P8">
        <v>7</v>
      </c>
      <c r="Q8">
        <v>7</v>
      </c>
    </row>
    <row r="9" spans="1:17">
      <c r="A9" t="s">
        <v>22</v>
      </c>
    </row>
    <row r="10" spans="1:17" s="1" customFormat="1">
      <c r="A10" s="1" t="s">
        <v>23</v>
      </c>
      <c r="B10" s="1">
        <v>5</v>
      </c>
      <c r="C10" s="1">
        <v>5</v>
      </c>
      <c r="D10" s="1">
        <v>5</v>
      </c>
      <c r="E10" s="1">
        <v>6</v>
      </c>
      <c r="F10" s="1">
        <v>6</v>
      </c>
      <c r="H10" s="1">
        <v>5</v>
      </c>
      <c r="J10" s="1">
        <v>5</v>
      </c>
      <c r="K10" s="1">
        <v>5</v>
      </c>
      <c r="L10" s="1">
        <v>5</v>
      </c>
      <c r="M10" s="1">
        <v>6</v>
      </c>
      <c r="N10" s="1">
        <v>5</v>
      </c>
      <c r="O10" s="1">
        <v>6</v>
      </c>
      <c r="P10" s="1">
        <v>6</v>
      </c>
      <c r="Q10" s="1">
        <v>6</v>
      </c>
    </row>
    <row r="11" spans="1:17" s="1" customFormat="1">
      <c r="A11" s="1" t="s">
        <v>24</v>
      </c>
      <c r="G11" s="1">
        <v>7</v>
      </c>
      <c r="I11" s="1">
        <v>7</v>
      </c>
    </row>
    <row r="12" spans="1:17">
      <c r="A12" t="s">
        <v>25</v>
      </c>
      <c r="B12">
        <v>6</v>
      </c>
      <c r="C12">
        <v>6</v>
      </c>
      <c r="D12">
        <v>7</v>
      </c>
      <c r="E12">
        <v>7</v>
      </c>
      <c r="F12">
        <v>6</v>
      </c>
      <c r="G12">
        <v>5</v>
      </c>
      <c r="H12">
        <v>6</v>
      </c>
      <c r="I12">
        <v>6</v>
      </c>
      <c r="J12">
        <v>6</v>
      </c>
      <c r="K12">
        <v>6</v>
      </c>
      <c r="L12">
        <v>6</v>
      </c>
      <c r="N12">
        <v>7</v>
      </c>
      <c r="O12">
        <v>6</v>
      </c>
      <c r="Q12">
        <v>5</v>
      </c>
    </row>
    <row r="13" spans="1:17">
      <c r="A13" t="s">
        <v>26</v>
      </c>
      <c r="M13">
        <v>7</v>
      </c>
      <c r="P13">
        <v>7</v>
      </c>
    </row>
    <row r="14" spans="1:17" s="1" customFormat="1">
      <c r="A14" s="1" t="s">
        <v>27</v>
      </c>
      <c r="B14" s="1">
        <v>6</v>
      </c>
      <c r="E14" s="1">
        <v>7</v>
      </c>
      <c r="G14" s="1">
        <v>7</v>
      </c>
      <c r="I14" s="1">
        <v>6</v>
      </c>
    </row>
    <row r="15" spans="1:17" s="1" customFormat="1">
      <c r="A15" s="1" t="s">
        <v>28</v>
      </c>
      <c r="C15" s="1">
        <v>6</v>
      </c>
      <c r="D15" s="1">
        <v>7</v>
      </c>
      <c r="F15" s="1">
        <v>5</v>
      </c>
      <c r="H15" s="1">
        <v>5</v>
      </c>
      <c r="J15" s="1">
        <v>4</v>
      </c>
      <c r="K15" s="1">
        <v>5</v>
      </c>
      <c r="L15" s="1">
        <v>6</v>
      </c>
      <c r="M15" s="1">
        <v>6</v>
      </c>
      <c r="N15" s="1">
        <v>6</v>
      </c>
      <c r="O15" s="1">
        <v>6</v>
      </c>
      <c r="P15" s="1">
        <v>6</v>
      </c>
      <c r="Q15" s="1">
        <v>6</v>
      </c>
    </row>
    <row r="16" spans="1:17">
      <c r="A16" t="s">
        <v>29</v>
      </c>
      <c r="P16">
        <v>7</v>
      </c>
    </row>
    <row r="17" spans="1:18">
      <c r="A17" t="s">
        <v>30</v>
      </c>
      <c r="B17">
        <v>7</v>
      </c>
      <c r="C17">
        <v>7</v>
      </c>
      <c r="D17">
        <v>7</v>
      </c>
      <c r="E17">
        <v>4</v>
      </c>
      <c r="F17">
        <v>6</v>
      </c>
      <c r="G17">
        <v>6</v>
      </c>
      <c r="H17">
        <v>5</v>
      </c>
      <c r="I17">
        <v>7</v>
      </c>
      <c r="J17">
        <v>5</v>
      </c>
      <c r="K17">
        <v>6</v>
      </c>
      <c r="L17">
        <v>6</v>
      </c>
      <c r="M17">
        <v>5</v>
      </c>
      <c r="N17">
        <v>7</v>
      </c>
      <c r="O17">
        <v>5</v>
      </c>
      <c r="Q17">
        <v>6</v>
      </c>
    </row>
    <row r="19" spans="1:18">
      <c r="A19" s="2" t="s">
        <v>31</v>
      </c>
      <c r="B19" s="2">
        <v>1</v>
      </c>
      <c r="C19" s="2"/>
      <c r="D19" s="2">
        <v>1</v>
      </c>
      <c r="E19" s="2">
        <v>1</v>
      </c>
      <c r="F19" s="2">
        <v>1</v>
      </c>
      <c r="G19" s="2">
        <v>1</v>
      </c>
      <c r="H19" s="2">
        <v>1</v>
      </c>
      <c r="I19" s="2">
        <v>1</v>
      </c>
      <c r="J19" s="2">
        <v>1</v>
      </c>
      <c r="K19" s="2">
        <v>1</v>
      </c>
      <c r="L19" s="2">
        <v>1</v>
      </c>
      <c r="M19" s="2">
        <v>1</v>
      </c>
      <c r="N19" s="2">
        <v>1</v>
      </c>
      <c r="O19" s="2">
        <v>1</v>
      </c>
      <c r="P19" s="2">
        <v>1</v>
      </c>
      <c r="Q19" s="2"/>
      <c r="R19" s="2">
        <f>SUM(B19:Q19)</f>
        <v>14</v>
      </c>
    </row>
  </sheetData>
  <sheetProtection sheet="1" objects="1" scenarios="1"/>
  <pageMargins left="0" right="0" top="0.39409448818897641" bottom="0.39409448818897641" header="0" footer="0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F34"/>
  <sheetViews>
    <sheetView zoomScale="85" zoomScaleNormal="85" zoomScalePageLayoutView="85" workbookViewId="0">
      <selection sqref="A1:F1"/>
    </sheetView>
  </sheetViews>
  <sheetFormatPr baseColWidth="10" defaultRowHeight="15" x14ac:dyDescent="0"/>
  <cols>
    <col min="1" max="1" width="10.75" customWidth="1"/>
    <col min="2" max="6" width="12.875" style="23" customWidth="1"/>
    <col min="7" max="7" width="4.75" style="23" customWidth="1"/>
    <col min="8" max="8" width="9.625" style="23" customWidth="1"/>
    <col min="9" max="9" width="4.75" style="23" customWidth="1"/>
    <col min="10" max="10" width="19.75" style="23" customWidth="1"/>
    <col min="11" max="15" width="4.75" style="23" customWidth="1"/>
    <col min="17" max="32" width="4.625" style="23" bestFit="1" customWidth="1"/>
  </cols>
  <sheetData>
    <row r="1" spans="1:32" ht="22">
      <c r="A1" s="65" t="s">
        <v>50</v>
      </c>
      <c r="B1" s="65"/>
      <c r="C1" s="65"/>
      <c r="D1" s="65"/>
      <c r="E1" s="65"/>
      <c r="F1" s="65"/>
      <c r="G1" s="49"/>
      <c r="H1" s="5"/>
      <c r="I1" s="5"/>
      <c r="J1" s="5"/>
      <c r="K1" s="5"/>
      <c r="L1" s="5"/>
      <c r="M1" s="5"/>
      <c r="N1" s="5"/>
      <c r="O1" s="5"/>
      <c r="Q1" s="5"/>
      <c r="R1" s="5"/>
      <c r="S1" s="5"/>
      <c r="T1" s="5"/>
      <c r="U1" s="5"/>
      <c r="V1" s="5"/>
      <c r="W1" s="5"/>
      <c r="X1" s="5"/>
      <c r="Y1" s="5"/>
      <c r="Z1" s="5"/>
      <c r="AA1" s="5"/>
      <c r="AB1" s="5"/>
      <c r="AC1" s="5"/>
      <c r="AD1" s="5"/>
      <c r="AE1" s="5"/>
      <c r="AF1" s="5"/>
    </row>
    <row r="2" spans="1:32">
      <c r="G2" s="5"/>
      <c r="H2" s="5"/>
      <c r="I2" s="5"/>
      <c r="J2" s="5"/>
      <c r="K2" s="5"/>
      <c r="L2" s="5"/>
      <c r="M2" s="5"/>
      <c r="N2"/>
      <c r="O2" s="5"/>
      <c r="P2" s="5"/>
      <c r="Q2" s="5"/>
      <c r="R2" s="5"/>
      <c r="S2" s="5"/>
      <c r="T2" s="5"/>
      <c r="U2" s="5"/>
      <c r="V2" s="5"/>
      <c r="W2" s="5"/>
      <c r="X2" s="5"/>
      <c r="Y2" s="5"/>
      <c r="Z2" s="5"/>
      <c r="AA2" s="5"/>
      <c r="AB2" s="5"/>
      <c r="AC2" s="5"/>
      <c r="AD2" s="5"/>
      <c r="AE2"/>
      <c r="AF2"/>
    </row>
    <row r="3" spans="1:32" ht="19" thickBot="1">
      <c r="B3" s="21" t="s">
        <v>45</v>
      </c>
      <c r="C3" s="21" t="s">
        <v>46</v>
      </c>
      <c r="D3" s="21" t="s">
        <v>47</v>
      </c>
      <c r="E3" s="21" t="s">
        <v>48</v>
      </c>
      <c r="F3" s="21" t="s">
        <v>49</v>
      </c>
      <c r="G3"/>
      <c r="H3"/>
      <c r="I3"/>
      <c r="J3"/>
      <c r="K3"/>
      <c r="L3"/>
      <c r="M3"/>
      <c r="N3"/>
      <c r="O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</row>
    <row r="4" spans="1:32" ht="18">
      <c r="A4" s="11" t="str">
        <f>Participants!D2</f>
        <v>Vincent B.</v>
      </c>
      <c r="B4" s="20">
        <f>VLOOKUP(A4,'Ronde 1'!$A$8:$R$23,18,FALSE)</f>
        <v>45</v>
      </c>
      <c r="C4" s="20">
        <f>VLOOKUP(A4,'Ronde 2'!$A$8:$J$23,10,FALSE)</f>
        <v>20</v>
      </c>
      <c r="D4" s="20">
        <f>VLOOKUP(A4,'Ronde 3'!$A$8:$F$23,6,FALSE)</f>
        <v>0</v>
      </c>
      <c r="E4" s="20">
        <f>VLOOKUP(A4,'Ronde 4'!$A$8:$D$23,4,FALSE)</f>
        <v>0</v>
      </c>
      <c r="F4" s="20">
        <f>SUM(B4:E4)</f>
        <v>65</v>
      </c>
      <c r="G4"/>
      <c r="H4"/>
      <c r="I4"/>
      <c r="J4"/>
      <c r="K4"/>
      <c r="L4"/>
      <c r="M4"/>
      <c r="N4"/>
      <c r="O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</row>
    <row r="5" spans="1:32" ht="18">
      <c r="A5" s="11" t="str">
        <f>Participants!D3</f>
        <v>Francis B.</v>
      </c>
      <c r="B5" s="18">
        <f>VLOOKUP(A5,'Ronde 1'!$A$8:$R$23,18,FALSE)</f>
        <v>35</v>
      </c>
      <c r="C5" s="18">
        <f>VLOOKUP(A5,'Ronde 2'!$A$8:$J$23,10,FALSE)</f>
        <v>5</v>
      </c>
      <c r="D5" s="18">
        <f>VLOOKUP(A5,'Ronde 3'!$A$8:$F$23,6,FALSE)</f>
        <v>0</v>
      </c>
      <c r="E5" s="18">
        <f>VLOOKUP(A5,'Ronde 4'!$A$8:$D$23,4,FALSE)</f>
        <v>0</v>
      </c>
      <c r="F5" s="18">
        <f t="shared" ref="F5:F19" si="0">SUM(B5:E5)</f>
        <v>40</v>
      </c>
      <c r="G5"/>
      <c r="H5"/>
      <c r="I5"/>
      <c r="J5"/>
      <c r="K5"/>
      <c r="L5"/>
      <c r="M5"/>
      <c r="N5"/>
      <c r="O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</row>
    <row r="6" spans="1:32" ht="18">
      <c r="A6" s="11" t="str">
        <f>Participants!D4</f>
        <v>Louis B.</v>
      </c>
      <c r="B6" s="18">
        <f>VLOOKUP(A6,'Ronde 1'!$A$8:$R$23,18,FALSE)</f>
        <v>60</v>
      </c>
      <c r="C6" s="18">
        <f>VLOOKUP(A6,'Ronde 2'!$A$8:$J$23,10,FALSE)</f>
        <v>20</v>
      </c>
      <c r="D6" s="18">
        <f>VLOOKUP(A6,'Ronde 3'!$A$8:$F$23,6,FALSE)</f>
        <v>0</v>
      </c>
      <c r="E6" s="18">
        <f>VLOOKUP(A6,'Ronde 4'!$A$8:$D$23,4,FALSE)</f>
        <v>0</v>
      </c>
      <c r="F6" s="18">
        <f t="shared" si="0"/>
        <v>80</v>
      </c>
      <c r="G6"/>
      <c r="H6"/>
      <c r="I6"/>
      <c r="J6"/>
      <c r="K6"/>
      <c r="L6"/>
      <c r="M6"/>
      <c r="N6"/>
      <c r="O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</row>
    <row r="7" spans="1:32" ht="18">
      <c r="A7" s="11" t="str">
        <f>Participants!D5</f>
        <v>Mario B.</v>
      </c>
      <c r="B7" s="18">
        <f>VLOOKUP(A7,'Ronde 1'!$A$8:$R$23,18,FALSE)</f>
        <v>40</v>
      </c>
      <c r="C7" s="18">
        <f>VLOOKUP(A7,'Ronde 2'!$A$8:$J$23,10,FALSE)</f>
        <v>20</v>
      </c>
      <c r="D7" s="18">
        <f>VLOOKUP(A7,'Ronde 3'!$A$8:$F$23,6,FALSE)</f>
        <v>0</v>
      </c>
      <c r="E7" s="18">
        <f>VLOOKUP(A7,'Ronde 4'!$A$8:$D$23,4,FALSE)</f>
        <v>0</v>
      </c>
      <c r="F7" s="18">
        <f t="shared" si="0"/>
        <v>60</v>
      </c>
      <c r="G7"/>
      <c r="H7"/>
      <c r="I7"/>
      <c r="J7"/>
      <c r="K7"/>
      <c r="L7"/>
      <c r="M7"/>
      <c r="N7"/>
      <c r="O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</row>
    <row r="8" spans="1:32" ht="18">
      <c r="A8" s="11" t="str">
        <f>Participants!D6</f>
        <v>Fred C.</v>
      </c>
      <c r="B8" s="18">
        <f>VLOOKUP(A8,'Ronde 1'!$A$8:$R$23,18,FALSE)</f>
        <v>40</v>
      </c>
      <c r="C8" s="18">
        <f>VLOOKUP(A8,'Ronde 2'!$A$8:$J$23,10,FALSE)</f>
        <v>15</v>
      </c>
      <c r="D8" s="18">
        <f>VLOOKUP(A8,'Ronde 3'!$A$8:$F$23,6,FALSE)</f>
        <v>0</v>
      </c>
      <c r="E8" s="18">
        <f>VLOOKUP(A8,'Ronde 4'!$A$8:$D$23,4,FALSE)</f>
        <v>0</v>
      </c>
      <c r="F8" s="18">
        <f t="shared" si="0"/>
        <v>55</v>
      </c>
      <c r="G8"/>
      <c r="H8"/>
      <c r="I8"/>
      <c r="J8"/>
      <c r="K8"/>
      <c r="L8"/>
      <c r="M8"/>
      <c r="N8"/>
      <c r="O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</row>
    <row r="9" spans="1:32" ht="18">
      <c r="A9" s="11" t="str">
        <f>Participants!D7</f>
        <v>Pierre D.</v>
      </c>
      <c r="B9" s="18">
        <f>VLOOKUP(A9,'Ronde 1'!$A$8:$R$23,18,FALSE)</f>
        <v>35</v>
      </c>
      <c r="C9" s="18">
        <f>VLOOKUP(A9,'Ronde 2'!$A$8:$J$23,10,FALSE)</f>
        <v>25</v>
      </c>
      <c r="D9" s="18">
        <f>VLOOKUP(A9,'Ronde 3'!$A$8:$F$23,6,FALSE)</f>
        <v>0</v>
      </c>
      <c r="E9" s="18">
        <f>VLOOKUP(A9,'Ronde 4'!$A$8:$D$23,4,FALSE)</f>
        <v>0</v>
      </c>
      <c r="F9" s="18">
        <f t="shared" si="0"/>
        <v>60</v>
      </c>
      <c r="G9"/>
      <c r="H9"/>
      <c r="I9"/>
      <c r="J9"/>
      <c r="K9"/>
      <c r="L9"/>
      <c r="M9"/>
      <c r="N9"/>
      <c r="O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</row>
    <row r="10" spans="1:32" ht="18">
      <c r="A10" s="11" t="str">
        <f>Participants!D8</f>
        <v>Guy G.</v>
      </c>
      <c r="B10" s="18">
        <f>VLOOKUP(A10,'Ronde 1'!$A$8:$R$23,18,FALSE)</f>
        <v>50</v>
      </c>
      <c r="C10" s="18">
        <f>VLOOKUP(A10,'Ronde 2'!$A$8:$J$23,10,FALSE)</f>
        <v>10</v>
      </c>
      <c r="D10" s="18">
        <f>VLOOKUP(A10,'Ronde 3'!$A$8:$F$23,6,FALSE)</f>
        <v>0</v>
      </c>
      <c r="E10" s="18">
        <f>VLOOKUP(A10,'Ronde 4'!$A$8:$D$23,4,FALSE)</f>
        <v>0</v>
      </c>
      <c r="F10" s="18">
        <f t="shared" si="0"/>
        <v>60</v>
      </c>
      <c r="G10"/>
      <c r="H10"/>
      <c r="I10"/>
      <c r="J10"/>
      <c r="K10"/>
      <c r="L10"/>
      <c r="M10"/>
      <c r="N10"/>
      <c r="O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</row>
    <row r="11" spans="1:32" ht="18">
      <c r="A11" s="11" t="str">
        <f>Participants!D9</f>
        <v>Sylvain H.</v>
      </c>
      <c r="B11" s="18">
        <f>VLOOKUP(A11,'Ronde 1'!$A$8:$R$23,18,FALSE)</f>
        <v>25</v>
      </c>
      <c r="C11" s="18">
        <f>VLOOKUP(A11,'Ronde 2'!$A$8:$J$23,10,FALSE)</f>
        <v>30</v>
      </c>
      <c r="D11" s="18">
        <f>VLOOKUP(A11,'Ronde 3'!$A$8:$F$23,6,FALSE)</f>
        <v>0</v>
      </c>
      <c r="E11" s="18">
        <f>VLOOKUP(A11,'Ronde 4'!$A$8:$D$23,4,FALSE)</f>
        <v>0</v>
      </c>
      <c r="F11" s="18">
        <f t="shared" si="0"/>
        <v>55</v>
      </c>
      <c r="G11"/>
      <c r="H11"/>
      <c r="I11"/>
      <c r="J11"/>
      <c r="K11"/>
      <c r="L11"/>
      <c r="M11"/>
      <c r="N11"/>
      <c r="O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</row>
    <row r="12" spans="1:32" ht="18">
      <c r="A12" s="11" t="str">
        <f>Participants!D10</f>
        <v>André J.</v>
      </c>
      <c r="B12" s="18">
        <f>VLOOKUP(A12,'Ronde 1'!$A$8:$R$23,18,FALSE)</f>
        <v>55</v>
      </c>
      <c r="C12" s="18">
        <f>VLOOKUP(A12,'Ronde 2'!$A$8:$J$23,10,FALSE)</f>
        <v>10</v>
      </c>
      <c r="D12" s="18">
        <f>VLOOKUP(A12,'Ronde 3'!$A$8:$F$23,6,FALSE)</f>
        <v>0</v>
      </c>
      <c r="E12" s="18">
        <f>VLOOKUP(A12,'Ronde 4'!$A$8:$D$23,4,FALSE)</f>
        <v>0</v>
      </c>
      <c r="F12" s="18">
        <f t="shared" si="0"/>
        <v>65</v>
      </c>
      <c r="G12"/>
      <c r="H12"/>
      <c r="I12"/>
      <c r="J12"/>
      <c r="K12"/>
      <c r="L12"/>
      <c r="M12"/>
      <c r="N12"/>
      <c r="O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</row>
    <row r="13" spans="1:32" ht="18">
      <c r="A13" s="11" t="str">
        <f>Participants!D11</f>
        <v>Yvon L.</v>
      </c>
      <c r="B13" s="18">
        <f>VLOOKUP(A13,'Ronde 1'!$A$8:$R$23,18,FALSE)</f>
        <v>50</v>
      </c>
      <c r="C13" s="18">
        <f>VLOOKUP(A13,'Ronde 2'!$A$8:$J$23,10,FALSE)</f>
        <v>15</v>
      </c>
      <c r="D13" s="18">
        <f>VLOOKUP(A13,'Ronde 3'!$A$8:$F$23,6,FALSE)</f>
        <v>0</v>
      </c>
      <c r="E13" s="18">
        <f>VLOOKUP(A13,'Ronde 4'!$A$8:$D$23,4,FALSE)</f>
        <v>0</v>
      </c>
      <c r="F13" s="18">
        <f t="shared" si="0"/>
        <v>65</v>
      </c>
      <c r="G13"/>
      <c r="H13"/>
      <c r="I13"/>
      <c r="J13"/>
      <c r="K13"/>
      <c r="L13"/>
      <c r="M13"/>
      <c r="N13"/>
      <c r="O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</row>
    <row r="14" spans="1:32" ht="18">
      <c r="A14" s="11" t="str">
        <f>Participants!D12</f>
        <v>Jacques L.</v>
      </c>
      <c r="B14" s="18">
        <f>VLOOKUP(A14,'Ronde 1'!$A$8:$R$23,18,FALSE)</f>
        <v>30</v>
      </c>
      <c r="C14" s="18">
        <f>VLOOKUP(A14,'Ronde 2'!$A$8:$J$23,10,FALSE)</f>
        <v>20</v>
      </c>
      <c r="D14" s="18">
        <f>VLOOKUP(A14,'Ronde 3'!$A$8:$F$23,6,FALSE)</f>
        <v>0</v>
      </c>
      <c r="E14" s="18">
        <f>VLOOKUP(A14,'Ronde 4'!$A$8:$D$23,4,FALSE)</f>
        <v>0</v>
      </c>
      <c r="F14" s="18">
        <f t="shared" si="0"/>
        <v>50</v>
      </c>
      <c r="G14"/>
      <c r="H14"/>
      <c r="I14"/>
      <c r="J14"/>
      <c r="K14"/>
      <c r="L14"/>
      <c r="M14"/>
      <c r="N14"/>
      <c r="O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</row>
    <row r="15" spans="1:32" ht="18">
      <c r="A15" s="11" t="str">
        <f>Participants!D13</f>
        <v>Fred M.</v>
      </c>
      <c r="B15" s="18">
        <f>VLOOKUP(A15,'Ronde 1'!$A$8:$R$23,18,FALSE)</f>
        <v>45</v>
      </c>
      <c r="C15" s="18">
        <f>VLOOKUP(A15,'Ronde 2'!$A$8:$J$23,10,FALSE)</f>
        <v>25</v>
      </c>
      <c r="D15" s="18">
        <f>VLOOKUP(A15,'Ronde 3'!$A$8:$F$23,6,FALSE)</f>
        <v>0</v>
      </c>
      <c r="E15" s="18">
        <f>VLOOKUP(A15,'Ronde 4'!$A$8:$D$23,4,FALSE)</f>
        <v>0</v>
      </c>
      <c r="F15" s="18">
        <f t="shared" si="0"/>
        <v>70</v>
      </c>
      <c r="G15"/>
      <c r="H15"/>
      <c r="I15"/>
      <c r="J15"/>
      <c r="K15"/>
      <c r="L15"/>
      <c r="M15"/>
      <c r="N15"/>
      <c r="O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</row>
    <row r="16" spans="1:32" ht="18">
      <c r="A16" s="11" t="str">
        <f>Participants!D14</f>
        <v>Benoît M.</v>
      </c>
      <c r="B16" s="18">
        <f>VLOOKUP(A16,'Ronde 1'!$A$8:$R$23,18,FALSE)</f>
        <v>15</v>
      </c>
      <c r="C16" s="18">
        <f>VLOOKUP(A16,'Ronde 2'!$A$8:$J$23,10,FALSE)</f>
        <v>20</v>
      </c>
      <c r="D16" s="18">
        <f>VLOOKUP(A16,'Ronde 3'!$A$8:$F$23,6,FALSE)</f>
        <v>0</v>
      </c>
      <c r="E16" s="18">
        <f>VLOOKUP(A16,'Ronde 4'!$A$8:$D$23,4,FALSE)</f>
        <v>0</v>
      </c>
      <c r="F16" s="18">
        <f t="shared" si="0"/>
        <v>35</v>
      </c>
      <c r="G16"/>
      <c r="H16"/>
      <c r="I16"/>
      <c r="J16"/>
      <c r="K16"/>
      <c r="L16"/>
      <c r="M16"/>
      <c r="N16"/>
      <c r="O16"/>
      <c r="Q16"/>
      <c r="R16"/>
      <c r="S16"/>
      <c r="T16"/>
      <c r="U16"/>
      <c r="V16"/>
      <c r="W16"/>
      <c r="X16"/>
      <c r="Y16"/>
      <c r="Z16"/>
      <c r="AA16"/>
      <c r="AB16"/>
      <c r="AC16"/>
      <c r="AD16"/>
      <c r="AE16"/>
      <c r="AF16"/>
    </row>
    <row r="17" spans="1:32" ht="18">
      <c r="A17" s="11" t="str">
        <f>Participants!D15</f>
        <v>André P.</v>
      </c>
      <c r="B17" s="18">
        <f>VLOOKUP(A17,'Ronde 1'!$A$8:$R$23,18,FALSE)</f>
        <v>35</v>
      </c>
      <c r="C17" s="18">
        <f>VLOOKUP(A17,'Ronde 2'!$A$8:$J$23,10,FALSE)</f>
        <v>30</v>
      </c>
      <c r="D17" s="18">
        <f>VLOOKUP(A17,'Ronde 3'!$A$8:$F$23,6,FALSE)</f>
        <v>0</v>
      </c>
      <c r="E17" s="18">
        <f>VLOOKUP(A17,'Ronde 4'!$A$8:$D$23,4,FALSE)</f>
        <v>0</v>
      </c>
      <c r="F17" s="18">
        <f t="shared" si="0"/>
        <v>65</v>
      </c>
      <c r="G17"/>
      <c r="H17"/>
      <c r="I17"/>
      <c r="J17"/>
      <c r="K17"/>
      <c r="L17"/>
      <c r="M17"/>
      <c r="N17"/>
      <c r="O17"/>
      <c r="Q17"/>
      <c r="R17"/>
      <c r="S17"/>
      <c r="T17"/>
      <c r="U17"/>
      <c r="V17"/>
      <c r="W17"/>
      <c r="X17"/>
      <c r="Y17"/>
      <c r="Z17"/>
      <c r="AA17"/>
      <c r="AB17"/>
      <c r="AC17"/>
      <c r="AD17"/>
      <c r="AE17"/>
      <c r="AF17"/>
    </row>
    <row r="18" spans="1:32" ht="18">
      <c r="A18" s="11" t="str">
        <f>Participants!D16</f>
        <v>Luc P.</v>
      </c>
      <c r="B18" s="18">
        <f>VLOOKUP(A18,'Ronde 1'!$A$8:$R$23,18,FALSE)</f>
        <v>55</v>
      </c>
      <c r="C18" s="18">
        <f>VLOOKUP(A18,'Ronde 2'!$A$8:$J$23,10,FALSE)</f>
        <v>20</v>
      </c>
      <c r="D18" s="18">
        <f>VLOOKUP(A18,'Ronde 3'!$A$8:$F$23,6,FALSE)</f>
        <v>0</v>
      </c>
      <c r="E18" s="18">
        <f>VLOOKUP(A18,'Ronde 4'!$A$8:$D$23,4,FALSE)</f>
        <v>0</v>
      </c>
      <c r="F18" s="18">
        <f t="shared" si="0"/>
        <v>75</v>
      </c>
      <c r="G18"/>
      <c r="H18"/>
      <c r="I18"/>
      <c r="J18"/>
      <c r="K18"/>
      <c r="L18"/>
      <c r="M18"/>
      <c r="N18"/>
      <c r="O18"/>
      <c r="Q18"/>
      <c r="R18"/>
      <c r="S18"/>
      <c r="T18"/>
      <c r="U18"/>
      <c r="V18"/>
      <c r="W18"/>
      <c r="X18"/>
      <c r="Y18"/>
      <c r="Z18"/>
      <c r="AA18"/>
      <c r="AB18"/>
      <c r="AC18"/>
      <c r="AD18"/>
      <c r="AE18"/>
      <c r="AF18"/>
    </row>
    <row r="19" spans="1:32" ht="19" thickBot="1">
      <c r="A19" s="11" t="str">
        <f>Participants!D17</f>
        <v>Guy R.</v>
      </c>
      <c r="B19" s="19">
        <f>VLOOKUP(A19,'Ronde 1'!$A$8:$R$23,18,FALSE)</f>
        <v>45</v>
      </c>
      <c r="C19" s="19">
        <f>VLOOKUP(A19,'Ronde 2'!$A$8:$J$23,10,FALSE)</f>
        <v>20</v>
      </c>
      <c r="D19" s="19">
        <f>VLOOKUP(A19,'Ronde 3'!$A$8:$F$23,6,FALSE)</f>
        <v>0</v>
      </c>
      <c r="E19" s="19">
        <f>VLOOKUP(A19,'Ronde 4'!$A$8:$D$23,4,FALSE)</f>
        <v>0</v>
      </c>
      <c r="F19" s="19">
        <f t="shared" si="0"/>
        <v>65</v>
      </c>
      <c r="G19"/>
      <c r="H19"/>
      <c r="I19"/>
      <c r="J19"/>
      <c r="K19"/>
      <c r="L19"/>
      <c r="M19"/>
      <c r="N19"/>
      <c r="O19"/>
      <c r="Q19"/>
      <c r="R19"/>
      <c r="S19"/>
      <c r="T19"/>
      <c r="U19"/>
      <c r="V19"/>
      <c r="W19"/>
      <c r="X19"/>
      <c r="Y19"/>
      <c r="Z19"/>
      <c r="AA19"/>
      <c r="AB19"/>
      <c r="AC19"/>
      <c r="AD19"/>
      <c r="AE19"/>
      <c r="AF19"/>
    </row>
    <row r="20" spans="1:32">
      <c r="H20"/>
      <c r="I20"/>
      <c r="J20"/>
      <c r="K20"/>
      <c r="L20"/>
      <c r="M20"/>
    </row>
    <row r="21" spans="1:32">
      <c r="H21"/>
      <c r="I21"/>
      <c r="J21"/>
      <c r="K21"/>
      <c r="L21"/>
      <c r="M21"/>
    </row>
    <row r="22" spans="1:32">
      <c r="H22"/>
      <c r="I22"/>
      <c r="J22"/>
      <c r="K22"/>
      <c r="L22"/>
      <c r="M22"/>
    </row>
    <row r="23" spans="1:32">
      <c r="H23"/>
      <c r="I23"/>
      <c r="J23"/>
      <c r="K23"/>
      <c r="L23"/>
      <c r="M23"/>
    </row>
    <row r="24" spans="1:32">
      <c r="H24"/>
      <c r="I24"/>
      <c r="J24"/>
      <c r="K24"/>
      <c r="L24"/>
      <c r="M24"/>
    </row>
    <row r="25" spans="1:32">
      <c r="H25"/>
      <c r="I25"/>
      <c r="J25"/>
      <c r="K25"/>
      <c r="L25"/>
      <c r="M25"/>
    </row>
    <row r="26" spans="1:32">
      <c r="H26"/>
      <c r="I26"/>
      <c r="J26"/>
      <c r="K26"/>
      <c r="L26"/>
      <c r="M26"/>
    </row>
    <row r="27" spans="1:32">
      <c r="H27"/>
      <c r="I27"/>
      <c r="J27"/>
      <c r="K27"/>
      <c r="L27"/>
      <c r="M27"/>
    </row>
    <row r="28" spans="1:32">
      <c r="H28"/>
      <c r="I28"/>
      <c r="J28"/>
      <c r="K28"/>
      <c r="L28"/>
      <c r="M28"/>
    </row>
    <row r="29" spans="1:32">
      <c r="H29"/>
      <c r="I29"/>
      <c r="J29"/>
      <c r="K29"/>
      <c r="L29"/>
      <c r="M29"/>
    </row>
    <row r="30" spans="1:32">
      <c r="H30"/>
      <c r="I30"/>
      <c r="J30"/>
      <c r="K30"/>
      <c r="L30"/>
      <c r="M30"/>
    </row>
    <row r="31" spans="1:32">
      <c r="H31"/>
      <c r="I31"/>
      <c r="J31"/>
      <c r="K31"/>
      <c r="L31"/>
      <c r="M31"/>
    </row>
    <row r="32" spans="1:32">
      <c r="H32"/>
      <c r="I32"/>
      <c r="J32"/>
      <c r="K32"/>
      <c r="L32"/>
      <c r="M32"/>
    </row>
    <row r="33" spans="8:13">
      <c r="H33"/>
      <c r="I33"/>
      <c r="J33"/>
      <c r="K33"/>
      <c r="L33"/>
      <c r="M33"/>
    </row>
    <row r="34" spans="8:13">
      <c r="H34"/>
      <c r="I34"/>
      <c r="J34"/>
      <c r="K34"/>
      <c r="L34"/>
      <c r="M34"/>
    </row>
  </sheetData>
  <mergeCells count="1">
    <mergeCell ref="A1:F1"/>
  </mergeCells>
  <conditionalFormatting sqref="B4:B19">
    <cfRule type="top10" dxfId="14" priority="2" rank="2"/>
    <cfRule type="top10" dxfId="13" priority="1" rank="1"/>
  </conditionalFormatting>
  <conditionalFormatting sqref="D4:E19">
    <cfRule type="top10" dxfId="12" priority="6" rank="2"/>
    <cfRule type="top10" dxfId="11" priority="5" rank="1"/>
  </conditionalFormatting>
  <conditionalFormatting sqref="F4:F19">
    <cfRule type="top10" dxfId="10" priority="8" rank="2"/>
    <cfRule type="top10" dxfId="9" priority="7" rank="1"/>
  </conditionalFormatting>
  <conditionalFormatting sqref="C4:C19">
    <cfRule type="top10" dxfId="8" priority="4" rank="2"/>
    <cfRule type="top10" dxfId="7" priority="3" rank="1"/>
  </conditionalFormatting>
  <pageMargins left="0" right="0" top="0.39409448818897641" bottom="0.39409448818897641" header="0" footer="0"/>
  <pageSetup orientation="portrait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1"/>
  <sheetViews>
    <sheetView workbookViewId="0">
      <selection activeCell="N19" sqref="N19"/>
    </sheetView>
  </sheetViews>
  <sheetFormatPr baseColWidth="10" defaultRowHeight="15" x14ac:dyDescent="0"/>
  <cols>
    <col min="1" max="2" width="4.625" bestFit="1" customWidth="1"/>
    <col min="3" max="3" width="4.875" bestFit="1" customWidth="1"/>
    <col min="4" max="4" width="5.125" bestFit="1" customWidth="1"/>
    <col min="5" max="5" width="4.5" bestFit="1" customWidth="1"/>
    <col min="6" max="6" width="3" bestFit="1" customWidth="1"/>
    <col min="7" max="7" width="3.625" bestFit="1" customWidth="1"/>
    <col min="8" max="8" width="3.75" bestFit="1" customWidth="1"/>
    <col min="9" max="9" width="4.375" bestFit="1" customWidth="1"/>
    <col min="10" max="10" width="3" bestFit="1" customWidth="1"/>
    <col min="11" max="11" width="4.25" bestFit="1" customWidth="1"/>
    <col min="12" max="12" width="3" bestFit="1" customWidth="1"/>
    <col min="13" max="13" width="4.875" bestFit="1" customWidth="1"/>
    <col min="14" max="14" width="3.875" bestFit="1" customWidth="1"/>
    <col min="15" max="15" width="4.5" bestFit="1" customWidth="1"/>
    <col min="16" max="16" width="4.625" bestFit="1" customWidth="1"/>
  </cols>
  <sheetData>
    <row r="1" spans="1:16">
      <c r="A1" s="68" t="s">
        <v>34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</row>
    <row r="2" spans="1:16">
      <c r="A2" s="68" t="s">
        <v>36</v>
      </c>
      <c r="B2" s="68"/>
      <c r="C2" s="68"/>
      <c r="D2" s="68"/>
      <c r="E2" s="68"/>
      <c r="F2" s="68"/>
      <c r="G2" s="68"/>
      <c r="H2" s="68"/>
      <c r="I2" s="68" t="s">
        <v>35</v>
      </c>
      <c r="J2" s="68"/>
      <c r="K2" s="68"/>
      <c r="L2" s="68"/>
      <c r="M2" s="68"/>
      <c r="N2" s="68"/>
      <c r="O2" s="68"/>
      <c r="P2" s="68"/>
    </row>
    <row r="3" spans="1:16">
      <c r="A3" s="40" t="s">
        <v>15</v>
      </c>
      <c r="B3" s="40" t="s">
        <v>21</v>
      </c>
      <c r="C3" s="41" t="s">
        <v>51</v>
      </c>
      <c r="D3" s="41" t="s">
        <v>16</v>
      </c>
      <c r="E3" s="40" t="s">
        <v>52</v>
      </c>
      <c r="F3" s="40" t="s">
        <v>30</v>
      </c>
      <c r="G3" s="41" t="s">
        <v>18</v>
      </c>
      <c r="H3" s="41" t="s">
        <v>53</v>
      </c>
      <c r="I3" s="40" t="s">
        <v>54</v>
      </c>
      <c r="J3" s="40" t="s">
        <v>55</v>
      </c>
      <c r="K3" s="41" t="s">
        <v>25</v>
      </c>
      <c r="L3" s="41" t="s">
        <v>56</v>
      </c>
      <c r="M3" s="40" t="s">
        <v>29</v>
      </c>
      <c r="N3" s="40" t="s">
        <v>28</v>
      </c>
      <c r="O3" s="41" t="s">
        <v>23</v>
      </c>
      <c r="P3" s="41" t="s">
        <v>57</v>
      </c>
    </row>
    <row r="4" spans="1:16">
      <c r="A4" s="40">
        <v>5</v>
      </c>
      <c r="B4" s="40"/>
      <c r="C4" s="41">
        <v>6</v>
      </c>
      <c r="D4" s="41"/>
      <c r="E4" s="40">
        <v>7</v>
      </c>
      <c r="F4" s="40"/>
      <c r="G4" s="41">
        <v>7</v>
      </c>
      <c r="H4" s="41"/>
      <c r="I4" s="40">
        <v>4</v>
      </c>
      <c r="J4" s="40"/>
      <c r="K4" s="41"/>
      <c r="L4" s="41">
        <v>6</v>
      </c>
      <c r="M4" s="40"/>
      <c r="N4" s="40">
        <v>6</v>
      </c>
      <c r="O4" s="41"/>
      <c r="P4" s="41">
        <v>6</v>
      </c>
    </row>
    <row r="6" spans="1:16">
      <c r="A6" s="68" t="s">
        <v>41</v>
      </c>
      <c r="B6" s="68"/>
      <c r="C6" s="68"/>
      <c r="D6" s="68"/>
      <c r="E6" s="68"/>
      <c r="F6" s="68"/>
      <c r="G6" s="68"/>
      <c r="H6" s="68"/>
      <c r="I6" s="68"/>
      <c r="J6" s="68"/>
      <c r="K6" s="68"/>
      <c r="L6" s="68"/>
      <c r="M6" s="68"/>
      <c r="N6" s="68"/>
      <c r="O6" s="68"/>
      <c r="P6" s="68"/>
    </row>
    <row r="7" spans="1:16">
      <c r="A7" s="68" t="s">
        <v>36</v>
      </c>
      <c r="B7" s="68"/>
      <c r="C7" s="68"/>
      <c r="D7" s="68"/>
      <c r="E7" s="68" t="s">
        <v>35</v>
      </c>
      <c r="F7" s="68"/>
      <c r="G7" s="68"/>
      <c r="H7" s="68"/>
      <c r="J7" s="5"/>
      <c r="K7" s="5"/>
      <c r="L7" s="5"/>
      <c r="M7" s="5"/>
      <c r="N7" s="5"/>
      <c r="O7" s="5"/>
      <c r="P7" s="5"/>
    </row>
    <row r="8" spans="1:16">
      <c r="A8" s="40" t="s">
        <v>15</v>
      </c>
      <c r="B8" s="40" t="s">
        <v>18</v>
      </c>
      <c r="C8" s="41" t="s">
        <v>51</v>
      </c>
      <c r="D8" s="41" t="s">
        <v>52</v>
      </c>
      <c r="E8" s="40" t="s">
        <v>54</v>
      </c>
      <c r="F8" s="40" t="s">
        <v>57</v>
      </c>
      <c r="G8" s="41" t="s">
        <v>28</v>
      </c>
      <c r="H8" s="41" t="s">
        <v>56</v>
      </c>
    </row>
    <row r="9" spans="1:16">
      <c r="A9" s="40">
        <v>7</v>
      </c>
      <c r="B9" s="40"/>
      <c r="C9" s="41"/>
      <c r="D9" s="41">
        <v>6</v>
      </c>
      <c r="E9" s="40">
        <v>5</v>
      </c>
      <c r="F9" s="40"/>
      <c r="G9" s="41">
        <v>4</v>
      </c>
      <c r="H9" s="41"/>
    </row>
    <row r="12" spans="1:16">
      <c r="A12" s="68" t="s">
        <v>42</v>
      </c>
      <c r="B12" s="68"/>
      <c r="C12" s="68"/>
      <c r="D12" s="68"/>
    </row>
    <row r="13" spans="1:16">
      <c r="A13" s="68" t="s">
        <v>36</v>
      </c>
      <c r="B13" s="68"/>
      <c r="C13" s="68" t="s">
        <v>35</v>
      </c>
      <c r="D13" s="68"/>
    </row>
    <row r="14" spans="1:16">
      <c r="A14" s="40" t="s">
        <v>15</v>
      </c>
      <c r="B14" s="40" t="s">
        <v>52</v>
      </c>
      <c r="C14" s="41" t="s">
        <v>54</v>
      </c>
      <c r="D14" s="41" t="s">
        <v>28</v>
      </c>
    </row>
    <row r="15" spans="1:16">
      <c r="A15" s="40"/>
      <c r="B15" s="40"/>
      <c r="C15" s="41"/>
      <c r="D15" s="41"/>
    </row>
    <row r="18" spans="1:16">
      <c r="A18" s="5"/>
      <c r="B18" s="5"/>
      <c r="C18" s="5"/>
      <c r="D18" s="5"/>
      <c r="E18" s="5"/>
      <c r="F18" s="5"/>
      <c r="G18" s="5"/>
      <c r="H18" s="5"/>
      <c r="I18" s="5"/>
      <c r="J18" s="5"/>
      <c r="K18" s="5"/>
      <c r="L18" s="5"/>
      <c r="M18" s="5"/>
      <c r="N18" s="5"/>
      <c r="O18" s="5"/>
      <c r="P18" s="5"/>
    </row>
    <row r="19" spans="1:16">
      <c r="A19" s="5" t="s">
        <v>43</v>
      </c>
      <c r="B19" s="5"/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/>
      <c r="O19" s="5"/>
      <c r="P19" s="5"/>
    </row>
    <row r="20" spans="1:16">
      <c r="A20" s="40"/>
      <c r="B20" s="40"/>
    </row>
    <row r="21" spans="1:16">
      <c r="A21" s="40"/>
      <c r="B21" s="40"/>
    </row>
  </sheetData>
  <sheetProtection sheet="1" objects="1" scenarios="1"/>
  <mergeCells count="9">
    <mergeCell ref="A13:B13"/>
    <mergeCell ref="C13:D13"/>
    <mergeCell ref="A12:D12"/>
    <mergeCell ref="A1:P1"/>
    <mergeCell ref="A2:H2"/>
    <mergeCell ref="I2:P2"/>
    <mergeCell ref="A6:P6"/>
    <mergeCell ref="A7:D7"/>
    <mergeCell ref="E7:H7"/>
  </mergeCells>
  <pageMargins left="0" right="0" top="0.39409448818897641" bottom="0.39409448818897641" header="0" footer="0"/>
  <pageSetup orientation="portrait"/>
  <headerFooter alignWithMargins="0">
    <oddHeader>&amp;C&amp;A</oddHeader>
    <oddFooter>&amp;CPage &amp;P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82"/>
  <sheetViews>
    <sheetView topLeftCell="A8" workbookViewId="0">
      <selection activeCell="A8" sqref="A8"/>
    </sheetView>
  </sheetViews>
  <sheetFormatPr baseColWidth="10" defaultRowHeight="15" x14ac:dyDescent="0"/>
  <cols>
    <col min="1" max="1" width="10.75" customWidth="1"/>
    <col min="2" max="3" width="4.625" bestFit="1" customWidth="1"/>
    <col min="4" max="4" width="4.875" bestFit="1" customWidth="1"/>
    <col min="5" max="5" width="5.125" bestFit="1" customWidth="1"/>
    <col min="6" max="6" width="4.5" bestFit="1" customWidth="1"/>
    <col min="7" max="7" width="3" bestFit="1" customWidth="1"/>
    <col min="8" max="8" width="3.625" bestFit="1" customWidth="1"/>
    <col min="9" max="9" width="3.75" bestFit="1" customWidth="1"/>
    <col min="10" max="10" width="4.375" bestFit="1" customWidth="1"/>
    <col min="11" max="11" width="3" bestFit="1" customWidth="1"/>
    <col min="12" max="12" width="4.25" bestFit="1" customWidth="1"/>
    <col min="13" max="13" width="3" bestFit="1" customWidth="1"/>
    <col min="14" max="14" width="4.875" bestFit="1" customWidth="1"/>
    <col min="15" max="15" width="3.875" bestFit="1" customWidth="1"/>
    <col min="16" max="16" width="4.5" bestFit="1" customWidth="1"/>
    <col min="17" max="17" width="4.625" bestFit="1" customWidth="1"/>
  </cols>
  <sheetData>
    <row r="1" spans="1:18">
      <c r="B1" s="68" t="s">
        <v>34</v>
      </c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  <c r="O1" s="68"/>
      <c r="P1" s="68"/>
      <c r="Q1" s="68"/>
    </row>
    <row r="2" spans="1:18">
      <c r="B2" s="68" t="s">
        <v>36</v>
      </c>
      <c r="C2" s="68"/>
      <c r="D2" s="68"/>
      <c r="E2" s="68"/>
      <c r="F2" s="68"/>
      <c r="G2" s="68"/>
      <c r="H2" s="68"/>
      <c r="I2" s="68"/>
      <c r="J2" s="68" t="s">
        <v>35</v>
      </c>
      <c r="K2" s="68"/>
      <c r="L2" s="68"/>
      <c r="M2" s="68"/>
      <c r="N2" s="68"/>
      <c r="O2" s="68"/>
      <c r="P2" s="68"/>
      <c r="Q2" s="68"/>
      <c r="R2" s="36" t="s">
        <v>37</v>
      </c>
    </row>
    <row r="3" spans="1:18">
      <c r="B3" s="24" t="str">
        <f>Résultats!A3</f>
        <v>NYR</v>
      </c>
      <c r="C3" s="25" t="str">
        <f>Résultats!B3</f>
        <v>PIT</v>
      </c>
      <c r="D3" s="26" t="str">
        <f>Résultats!C3</f>
        <v>MTL</v>
      </c>
      <c r="E3" s="26" t="str">
        <f>Résultats!D3</f>
        <v>OTT</v>
      </c>
      <c r="F3" s="25" t="str">
        <f>Résultats!E3</f>
        <v>TB</v>
      </c>
      <c r="G3" s="25" t="str">
        <f>Résultats!F3</f>
        <v>DET</v>
      </c>
      <c r="H3" s="26" t="str">
        <f>Résultats!G3</f>
        <v>WAS</v>
      </c>
      <c r="I3" s="26" t="str">
        <f>Résultats!H3</f>
        <v>NYI</v>
      </c>
      <c r="J3" s="25" t="str">
        <f>Résultats!I3</f>
        <v>ANA</v>
      </c>
      <c r="K3" s="25" t="str">
        <f>Résultats!J3</f>
        <v>WPG</v>
      </c>
      <c r="L3" s="26" t="str">
        <f>Résultats!K3</f>
        <v>STL</v>
      </c>
      <c r="M3" s="26" t="str">
        <f>Résultats!L3</f>
        <v>MIN</v>
      </c>
      <c r="N3" s="25" t="str">
        <f>Résultats!M3</f>
        <v>NAS</v>
      </c>
      <c r="O3" s="25" t="str">
        <f>Résultats!N3</f>
        <v>CHI</v>
      </c>
      <c r="P3" s="26" t="str">
        <f>Résultats!O3</f>
        <v>VAN</v>
      </c>
      <c r="Q3" s="27" t="str">
        <f>Résultats!P3</f>
        <v>CGY</v>
      </c>
    </row>
    <row r="4" spans="1:18">
      <c r="A4" t="str">
        <f>Participants!$D2</f>
        <v>Vincent B.</v>
      </c>
      <c r="B4" s="28">
        <f>IF(AND('Ronde 1'!B8&gt;0,Résultats!A$4&gt;0),IF('Ronde 1'!B8=Résultats!A$4,'Ronde 1'!$J$3+'Ronde 1'!$J$4,'Ronde 1'!$J$3),"")</f>
        <v>10</v>
      </c>
      <c r="C4" s="29" t="str">
        <f>IF(AND('Ronde 1'!C8&gt;0,Résultats!B$4&gt;0),IF('Ronde 1'!C8=Résultats!B$4,'Ronde 1'!$J$3+'Ronde 1'!$J$4,'Ronde 1'!$J$3),"")</f>
        <v/>
      </c>
      <c r="D4" s="30">
        <f>IF(AND('Ronde 1'!D8&gt;0,Résultats!C$4&gt;0),IF('Ronde 1'!D8=Résultats!C$4,'Ronde 1'!$J$3+'Ronde 1'!$J$4,'Ronde 1'!$J$3),"")</f>
        <v>10</v>
      </c>
      <c r="E4" s="30" t="str">
        <f>IF(AND('Ronde 1'!E8&gt;0,Résultats!D$4&gt;0),IF('Ronde 1'!E8=Résultats!D$4,'Ronde 1'!$J$3+'Ronde 1'!$J$4,'Ronde 1'!$J$3),"")</f>
        <v/>
      </c>
      <c r="F4" s="29">
        <f>IF(AND('Ronde 1'!F8&gt;0,Résultats!E$4&gt;0),IF('Ronde 1'!F8=Résultats!E$4,'Ronde 1'!$J$3+'Ronde 1'!$J$4,'Ronde 1'!$J$3),"")</f>
        <v>5</v>
      </c>
      <c r="G4" s="29" t="str">
        <f>IF(AND('Ronde 1'!G8&gt;0,Résultats!F$4&gt;0),IF('Ronde 1'!G8=Résultats!F$4,'Ronde 1'!$J$3+'Ronde 1'!$J$4,'Ronde 1'!$J$3),"")</f>
        <v/>
      </c>
      <c r="H4" s="30">
        <f>IF(AND('Ronde 1'!H8&gt;0,Résultats!G$4&gt;0),IF('Ronde 1'!H8=Résultats!G$4,'Ronde 1'!$J$3+'Ronde 1'!$J$4,'Ronde 1'!$J$3),"")</f>
        <v>5</v>
      </c>
      <c r="I4" s="30" t="str">
        <f>IF(AND('Ronde 1'!I8&gt;0,Résultats!H$4&gt;0),IF('Ronde 1'!I8=Résultats!H$4,'Ronde 1'!$J$3+'Ronde 1'!$J$4,'Ronde 1'!$J$3),"")</f>
        <v/>
      </c>
      <c r="J4" s="29">
        <f>IF(AND('Ronde 1'!J8&gt;0,Résultats!I$4&gt;0),IF('Ronde 1'!J8=Résultats!I$4,'Ronde 1'!$J$3+'Ronde 1'!$J$4,'Ronde 1'!$J$3),"")</f>
        <v>5</v>
      </c>
      <c r="K4" s="29" t="str">
        <f>IF(AND('Ronde 1'!K8&gt;0,Résultats!J$4&gt;0),IF('Ronde 1'!K8=Résultats!J$4,'Ronde 1'!$J$3+'Ronde 1'!$J$4,'Ronde 1'!$J$3),"")</f>
        <v/>
      </c>
      <c r="L4" s="30" t="str">
        <f>IF(AND('Ronde 1'!L8&gt;0,Résultats!K$4&gt;0),IF('Ronde 1'!L8=Résultats!K$4,'Ronde 1'!$J$3+'Ronde 1'!$J$4,'Ronde 1'!$J$3),"")</f>
        <v/>
      </c>
      <c r="M4" s="30" t="str">
        <f>IF(AND('Ronde 1'!M8&gt;0,Résultats!L$4&gt;0),IF('Ronde 1'!M8=Résultats!L$4,'Ronde 1'!$J$3+'Ronde 1'!$J$4,'Ronde 1'!$J$3),"")</f>
        <v/>
      </c>
      <c r="N4" s="29" t="str">
        <f>IF(AND('Ronde 1'!N8&gt;0,Résultats!M$4&gt;0),IF('Ronde 1'!N8=Résultats!M$4,'Ronde 1'!$J$3+'Ronde 1'!$J$4,'Ronde 1'!$J$3),"")</f>
        <v/>
      </c>
      <c r="O4" s="29">
        <f>IF(AND('Ronde 1'!O8&gt;0,Résultats!N$4&gt;0),IF('Ronde 1'!O8=Résultats!N$4,'Ronde 1'!$J$3+'Ronde 1'!$J$4,'Ronde 1'!$J$3),"")</f>
        <v>10</v>
      </c>
      <c r="P4" s="30" t="str">
        <f>IF(AND('Ronde 1'!P8&gt;0,Résultats!O$4&gt;0),IF('Ronde 1'!P8=Résultats!O$4,'Ronde 1'!$J$3+'Ronde 1'!$J$4,'Ronde 1'!$J$3),"")</f>
        <v/>
      </c>
      <c r="Q4" s="31" t="str">
        <f>IF(AND('Ronde 1'!Q8&gt;0,Résultats!P$4&gt;0),IF('Ronde 1'!Q8=Résultats!P$4,'Ronde 1'!$J$3+'Ronde 1'!$J$4,'Ronde 1'!$J$3),"")</f>
        <v/>
      </c>
      <c r="R4">
        <f t="shared" ref="R4:R19" si="0">SUM(B4:Q4)</f>
        <v>45</v>
      </c>
    </row>
    <row r="5" spans="1:18">
      <c r="A5" t="str">
        <f>Participants!$D3</f>
        <v>Francis B.</v>
      </c>
      <c r="B5" s="28">
        <f>IF(AND('Ronde 1'!B9&gt;0,Résultats!A$4&gt;0),IF('Ronde 1'!B9=Résultats!A$4,'Ronde 1'!$J$3+'Ronde 1'!$J$4,'Ronde 1'!$J$3),"")</f>
        <v>5</v>
      </c>
      <c r="C5" s="29" t="str">
        <f>IF(AND('Ronde 1'!C9&gt;0,Résultats!B$4&gt;0),IF('Ronde 1'!C9=Résultats!B$4,'Ronde 1'!$J$3+'Ronde 1'!$J$4,'Ronde 1'!$J$3),"")</f>
        <v/>
      </c>
      <c r="D5" s="30">
        <f>IF(AND('Ronde 1'!D9&gt;0,Résultats!C$4&gt;0),IF('Ronde 1'!D9=Résultats!C$4,'Ronde 1'!$J$3+'Ronde 1'!$J$4,'Ronde 1'!$J$3),"")</f>
        <v>5</v>
      </c>
      <c r="E5" s="30" t="str">
        <f>IF(AND('Ronde 1'!E9&gt;0,Résultats!D$4&gt;0),IF('Ronde 1'!E9=Résultats!D$4,'Ronde 1'!$J$3+'Ronde 1'!$J$4,'Ronde 1'!$J$3),"")</f>
        <v/>
      </c>
      <c r="F5" s="29">
        <f>IF(AND('Ronde 1'!F9&gt;0,Résultats!E$4&gt;0),IF('Ronde 1'!F9=Résultats!E$4,'Ronde 1'!$J$3+'Ronde 1'!$J$4,'Ronde 1'!$J$3),"")</f>
        <v>10</v>
      </c>
      <c r="G5" s="29" t="str">
        <f>IF(AND('Ronde 1'!G9&gt;0,Résultats!F$4&gt;0),IF('Ronde 1'!G9=Résultats!F$4,'Ronde 1'!$J$3+'Ronde 1'!$J$4,'Ronde 1'!$J$3),"")</f>
        <v/>
      </c>
      <c r="H5" s="30">
        <f>IF(AND('Ronde 1'!H9&gt;0,Résultats!G$4&gt;0),IF('Ronde 1'!H9=Résultats!G$4,'Ronde 1'!$J$3+'Ronde 1'!$J$4,'Ronde 1'!$J$3),"")</f>
        <v>5</v>
      </c>
      <c r="I5" s="30" t="str">
        <f>IF(AND('Ronde 1'!I9&gt;0,Résultats!H$4&gt;0),IF('Ronde 1'!I9=Résultats!H$4,'Ronde 1'!$J$3+'Ronde 1'!$J$4,'Ronde 1'!$J$3),"")</f>
        <v/>
      </c>
      <c r="J5" s="29">
        <f>IF(AND('Ronde 1'!J9&gt;0,Résultats!I$4&gt;0),IF('Ronde 1'!J9=Résultats!I$4,'Ronde 1'!$J$3+'Ronde 1'!$J$4,'Ronde 1'!$J$3),"")</f>
        <v>5</v>
      </c>
      <c r="K5" s="29" t="str">
        <f>IF(AND('Ronde 1'!K9&gt;0,Résultats!J$4&gt;0),IF('Ronde 1'!K9=Résultats!J$4,'Ronde 1'!$J$3+'Ronde 1'!$J$4,'Ronde 1'!$J$3),"")</f>
        <v/>
      </c>
      <c r="L5" s="30" t="str">
        <f>IF(AND('Ronde 1'!L9&gt;0,Résultats!K$4&gt;0),IF('Ronde 1'!L9=Résultats!K$4,'Ronde 1'!$J$3+'Ronde 1'!$J$4,'Ronde 1'!$J$3),"")</f>
        <v/>
      </c>
      <c r="M5" s="30" t="str">
        <f>IF(AND('Ronde 1'!M9&gt;0,Résultats!L$4&gt;0),IF('Ronde 1'!M9=Résultats!L$4,'Ronde 1'!$J$3+'Ronde 1'!$J$4,'Ronde 1'!$J$3),"")</f>
        <v/>
      </c>
      <c r="N5" s="29" t="str">
        <f>IF(AND('Ronde 1'!N9&gt;0,Résultats!M$4&gt;0),IF('Ronde 1'!N9=Résultats!M$4,'Ronde 1'!$J$3+'Ronde 1'!$J$4,'Ronde 1'!$J$3),"")</f>
        <v/>
      </c>
      <c r="O5" s="29">
        <f>IF(AND('Ronde 1'!O9&gt;0,Résultats!N$4&gt;0),IF('Ronde 1'!O9=Résultats!N$4,'Ronde 1'!$J$3+'Ronde 1'!$J$4,'Ronde 1'!$J$3),"")</f>
        <v>5</v>
      </c>
      <c r="P5" s="30" t="str">
        <f>IF(AND('Ronde 1'!P9&gt;0,Résultats!O$4&gt;0),IF('Ronde 1'!P9=Résultats!O$4,'Ronde 1'!$J$3+'Ronde 1'!$J$4,'Ronde 1'!$J$3),"")</f>
        <v/>
      </c>
      <c r="Q5" s="31" t="str">
        <f>IF(AND('Ronde 1'!Q9&gt;0,Résultats!P$4&gt;0),IF('Ronde 1'!Q9=Résultats!P$4,'Ronde 1'!$J$3+'Ronde 1'!$J$4,'Ronde 1'!$J$3),"")</f>
        <v/>
      </c>
      <c r="R5">
        <f t="shared" si="0"/>
        <v>35</v>
      </c>
    </row>
    <row r="6" spans="1:18">
      <c r="A6" t="str">
        <f>Participants!$D4</f>
        <v>Louis B.</v>
      </c>
      <c r="B6" s="28">
        <f>IF(AND('Ronde 1'!B10&gt;0,Résultats!A$4&gt;0),IF('Ronde 1'!B10=Résultats!A$4,'Ronde 1'!$J$3+'Ronde 1'!$J$4,'Ronde 1'!$J$3),"")</f>
        <v>10</v>
      </c>
      <c r="C6" s="29" t="str">
        <f>IF(AND('Ronde 1'!C10&gt;0,Résultats!B$4&gt;0),IF('Ronde 1'!C10=Résultats!B$4,'Ronde 1'!$J$3+'Ronde 1'!$J$4,'Ronde 1'!$J$3),"")</f>
        <v/>
      </c>
      <c r="D6" s="30">
        <f>IF(AND('Ronde 1'!D10&gt;0,Résultats!C$4&gt;0),IF('Ronde 1'!D10=Résultats!C$4,'Ronde 1'!$J$3+'Ronde 1'!$J$4,'Ronde 1'!$J$3),"")</f>
        <v>10</v>
      </c>
      <c r="E6" s="30" t="str">
        <f>IF(AND('Ronde 1'!E10&gt;0,Résultats!D$4&gt;0),IF('Ronde 1'!E10=Résultats!D$4,'Ronde 1'!$J$3+'Ronde 1'!$J$4,'Ronde 1'!$J$3),"")</f>
        <v/>
      </c>
      <c r="F6" s="29" t="str">
        <f>IF(AND('Ronde 1'!F10&gt;0,Résultats!E$4&gt;0),IF('Ronde 1'!F10=Résultats!E$4,'Ronde 1'!$J$3+'Ronde 1'!$J$4,'Ronde 1'!$J$3),"")</f>
        <v/>
      </c>
      <c r="G6" s="29" t="str">
        <f>IF(AND('Ronde 1'!G10&gt;0,Résultats!F$4&gt;0),IF('Ronde 1'!G10=Résultats!F$4,'Ronde 1'!$J$3+'Ronde 1'!$J$4,'Ronde 1'!$J$3),"")</f>
        <v/>
      </c>
      <c r="H6" s="30">
        <f>IF(AND('Ronde 1'!H10&gt;0,Résultats!G$4&gt;0),IF('Ronde 1'!H10=Résultats!G$4,'Ronde 1'!$J$3+'Ronde 1'!$J$4,'Ronde 1'!$J$3),"")</f>
        <v>5</v>
      </c>
      <c r="I6" s="30" t="str">
        <f>IF(AND('Ronde 1'!I10&gt;0,Résultats!H$4&gt;0),IF('Ronde 1'!I10=Résultats!H$4,'Ronde 1'!$J$3+'Ronde 1'!$J$4,'Ronde 1'!$J$3),"")</f>
        <v/>
      </c>
      <c r="J6" s="29">
        <f>IF(AND('Ronde 1'!J10&gt;0,Résultats!I$4&gt;0),IF('Ronde 1'!J10=Résultats!I$4,'Ronde 1'!$J$3+'Ronde 1'!$J$4,'Ronde 1'!$J$3),"")</f>
        <v>5</v>
      </c>
      <c r="K6" s="29" t="str">
        <f>IF(AND('Ronde 1'!K10&gt;0,Résultats!J$4&gt;0),IF('Ronde 1'!K10=Résultats!J$4,'Ronde 1'!$J$3+'Ronde 1'!$J$4,'Ronde 1'!$J$3),"")</f>
        <v/>
      </c>
      <c r="L6" s="30" t="str">
        <f>IF(AND('Ronde 1'!L10&gt;0,Résultats!K$4&gt;0),IF('Ronde 1'!L10=Résultats!K$4,'Ronde 1'!$J$3+'Ronde 1'!$J$4,'Ronde 1'!$J$3),"")</f>
        <v/>
      </c>
      <c r="M6" s="30">
        <f>IF(AND('Ronde 1'!M10&gt;0,Résultats!L$4&gt;0),IF('Ronde 1'!M10=Résultats!L$4,'Ronde 1'!$J$3+'Ronde 1'!$J$4,'Ronde 1'!$J$3),"")</f>
        <v>10</v>
      </c>
      <c r="N6" s="29" t="str">
        <f>IF(AND('Ronde 1'!N10&gt;0,Résultats!M$4&gt;0),IF('Ronde 1'!N10=Résultats!M$4,'Ronde 1'!$J$3+'Ronde 1'!$J$4,'Ronde 1'!$J$3),"")</f>
        <v/>
      </c>
      <c r="O6" s="29">
        <f>IF(AND('Ronde 1'!O10&gt;0,Résultats!N$4&gt;0),IF('Ronde 1'!O10=Résultats!N$4,'Ronde 1'!$J$3+'Ronde 1'!$J$4,'Ronde 1'!$J$3),"")</f>
        <v>10</v>
      </c>
      <c r="P6" s="30" t="str">
        <f>IF(AND('Ronde 1'!P10&gt;0,Résultats!O$4&gt;0),IF('Ronde 1'!P10=Résultats!O$4,'Ronde 1'!$J$3+'Ronde 1'!$J$4,'Ronde 1'!$J$3),"")</f>
        <v/>
      </c>
      <c r="Q6" s="31">
        <f>IF(AND('Ronde 1'!Q10&gt;0,Résultats!P$4&gt;0),IF('Ronde 1'!Q10=Résultats!P$4,'Ronde 1'!$J$3+'Ronde 1'!$J$4,'Ronde 1'!$J$3),"")</f>
        <v>10</v>
      </c>
      <c r="R6">
        <f t="shared" si="0"/>
        <v>60</v>
      </c>
    </row>
    <row r="7" spans="1:18">
      <c r="A7" t="str">
        <f>Participants!$D5</f>
        <v>Mario B.</v>
      </c>
      <c r="B7" s="28">
        <f>IF(AND('Ronde 1'!B11&gt;0,Résultats!A$4&gt;0),IF('Ronde 1'!B11=Résultats!A$4,'Ronde 1'!$J$3+'Ronde 1'!$J$4,'Ronde 1'!$J$3),"")</f>
        <v>10</v>
      </c>
      <c r="C7" s="29" t="str">
        <f>IF(AND('Ronde 1'!C11&gt;0,Résultats!B$4&gt;0),IF('Ronde 1'!C11=Résultats!B$4,'Ronde 1'!$J$3+'Ronde 1'!$J$4,'Ronde 1'!$J$3),"")</f>
        <v/>
      </c>
      <c r="D7" s="30">
        <f>IF(AND('Ronde 1'!D11&gt;0,Résultats!C$4&gt;0),IF('Ronde 1'!D11=Résultats!C$4,'Ronde 1'!$J$3+'Ronde 1'!$J$4,'Ronde 1'!$J$3),"")</f>
        <v>5</v>
      </c>
      <c r="E7" s="30" t="str">
        <f>IF(AND('Ronde 1'!E11&gt;0,Résultats!D$4&gt;0),IF('Ronde 1'!E11=Résultats!D$4,'Ronde 1'!$J$3+'Ronde 1'!$J$4,'Ronde 1'!$J$3),"")</f>
        <v/>
      </c>
      <c r="F7" s="29">
        <f>IF(AND('Ronde 1'!F11&gt;0,Résultats!E$4&gt;0),IF('Ronde 1'!F11=Résultats!E$4,'Ronde 1'!$J$3+'Ronde 1'!$J$4,'Ronde 1'!$J$3),"")</f>
        <v>5</v>
      </c>
      <c r="G7" s="29" t="str">
        <f>IF(AND('Ronde 1'!G11&gt;0,Résultats!F$4&gt;0),IF('Ronde 1'!G11=Résultats!F$4,'Ronde 1'!$J$3+'Ronde 1'!$J$4,'Ronde 1'!$J$3),"")</f>
        <v/>
      </c>
      <c r="H7" s="30" t="str">
        <f>IF(AND('Ronde 1'!H11&gt;0,Résultats!G$4&gt;0),IF('Ronde 1'!H11=Résultats!G$4,'Ronde 1'!$J$3+'Ronde 1'!$J$4,'Ronde 1'!$J$3),"")</f>
        <v/>
      </c>
      <c r="I7" s="30" t="str">
        <f>IF(AND('Ronde 1'!I11&gt;0,Résultats!H$4&gt;0),IF('Ronde 1'!I11=Résultats!H$4,'Ronde 1'!$J$3+'Ronde 1'!$J$4,'Ronde 1'!$J$3),"")</f>
        <v/>
      </c>
      <c r="J7" s="29" t="str">
        <f>IF(AND('Ronde 1'!J11&gt;0,Résultats!I$4&gt;0),IF('Ronde 1'!J11=Résultats!I$4,'Ronde 1'!$J$3+'Ronde 1'!$J$4,'Ronde 1'!$J$3),"")</f>
        <v/>
      </c>
      <c r="K7" s="29" t="str">
        <f>IF(AND('Ronde 1'!K11&gt;0,Résultats!J$4&gt;0),IF('Ronde 1'!K11=Résultats!J$4,'Ronde 1'!$J$3+'Ronde 1'!$J$4,'Ronde 1'!$J$3),"")</f>
        <v/>
      </c>
      <c r="L7" s="30" t="str">
        <f>IF(AND('Ronde 1'!L11&gt;0,Résultats!K$4&gt;0),IF('Ronde 1'!L11=Résultats!K$4,'Ronde 1'!$J$3+'Ronde 1'!$J$4,'Ronde 1'!$J$3),"")</f>
        <v/>
      </c>
      <c r="M7" s="30">
        <f>IF(AND('Ronde 1'!M11&gt;0,Résultats!L$4&gt;0),IF('Ronde 1'!M11=Résultats!L$4,'Ronde 1'!$J$3+'Ronde 1'!$J$4,'Ronde 1'!$J$3),"")</f>
        <v>10</v>
      </c>
      <c r="N7" s="29" t="str">
        <f>IF(AND('Ronde 1'!N11&gt;0,Résultats!M$4&gt;0),IF('Ronde 1'!N11=Résultats!M$4,'Ronde 1'!$J$3+'Ronde 1'!$J$4,'Ronde 1'!$J$3),"")</f>
        <v/>
      </c>
      <c r="O7" s="29">
        <f>IF(AND('Ronde 1'!O11&gt;0,Résultats!N$4&gt;0),IF('Ronde 1'!O11=Résultats!N$4,'Ronde 1'!$J$3+'Ronde 1'!$J$4,'Ronde 1'!$J$3),"")</f>
        <v>5</v>
      </c>
      <c r="P7" s="30" t="str">
        <f>IF(AND('Ronde 1'!P11&gt;0,Résultats!O$4&gt;0),IF('Ronde 1'!P11=Résultats!O$4,'Ronde 1'!$J$3+'Ronde 1'!$J$4,'Ronde 1'!$J$3),"")</f>
        <v/>
      </c>
      <c r="Q7" s="31">
        <f>IF(AND('Ronde 1'!Q11&gt;0,Résultats!P$4&gt;0),IF('Ronde 1'!Q11=Résultats!P$4,'Ronde 1'!$J$3+'Ronde 1'!$J$4,'Ronde 1'!$J$3),"")</f>
        <v>5</v>
      </c>
      <c r="R7">
        <f t="shared" si="0"/>
        <v>40</v>
      </c>
    </row>
    <row r="8" spans="1:18">
      <c r="A8" t="str">
        <f>Participants!$D6</f>
        <v>Fred C.</v>
      </c>
      <c r="B8" s="28">
        <f>IF(AND('Ronde 1'!B12&gt;0,Résultats!A$4&gt;0),IF('Ronde 1'!B12=Résultats!A$4,'Ronde 1'!$J$3+'Ronde 1'!$J$4,'Ronde 1'!$J$3),"")</f>
        <v>5</v>
      </c>
      <c r="C8" s="29" t="str">
        <f>IF(AND('Ronde 1'!C12&gt;0,Résultats!B$4&gt;0),IF('Ronde 1'!C12=Résultats!B$4,'Ronde 1'!$J$3+'Ronde 1'!$J$4,'Ronde 1'!$J$3),"")</f>
        <v/>
      </c>
      <c r="D8" s="30">
        <f>IF(AND('Ronde 1'!D12&gt;0,Résultats!C$4&gt;0),IF('Ronde 1'!D12=Résultats!C$4,'Ronde 1'!$J$3+'Ronde 1'!$J$4,'Ronde 1'!$J$3),"")</f>
        <v>5</v>
      </c>
      <c r="E8" s="30" t="str">
        <f>IF(AND('Ronde 1'!E12&gt;0,Résultats!D$4&gt;0),IF('Ronde 1'!E12=Résultats!D$4,'Ronde 1'!$J$3+'Ronde 1'!$J$4,'Ronde 1'!$J$3),"")</f>
        <v/>
      </c>
      <c r="F8" s="29">
        <f>IF(AND('Ronde 1'!F12&gt;0,Résultats!E$4&gt;0),IF('Ronde 1'!F12=Résultats!E$4,'Ronde 1'!$J$3+'Ronde 1'!$J$4,'Ronde 1'!$J$3),"")</f>
        <v>5</v>
      </c>
      <c r="G8" s="29" t="str">
        <f>IF(AND('Ronde 1'!G12&gt;0,Résultats!F$4&gt;0),IF('Ronde 1'!G12=Résultats!F$4,'Ronde 1'!$J$3+'Ronde 1'!$J$4,'Ronde 1'!$J$3),"")</f>
        <v/>
      </c>
      <c r="H8" s="30">
        <f>IF(AND('Ronde 1'!H12&gt;0,Résultats!G$4&gt;0),IF('Ronde 1'!H12=Résultats!G$4,'Ronde 1'!$J$3+'Ronde 1'!$J$4,'Ronde 1'!$J$3),"")</f>
        <v>5</v>
      </c>
      <c r="I8" s="30" t="str">
        <f>IF(AND('Ronde 1'!I12&gt;0,Résultats!H$4&gt;0),IF('Ronde 1'!I12=Résultats!H$4,'Ronde 1'!$J$3+'Ronde 1'!$J$4,'Ronde 1'!$J$3),"")</f>
        <v/>
      </c>
      <c r="J8" s="29">
        <f>IF(AND('Ronde 1'!J12&gt;0,Résultats!I$4&gt;0),IF('Ronde 1'!J12=Résultats!I$4,'Ronde 1'!$J$3+'Ronde 1'!$J$4,'Ronde 1'!$J$3),"")</f>
        <v>5</v>
      </c>
      <c r="K8" s="29" t="str">
        <f>IF(AND('Ronde 1'!K12&gt;0,Résultats!J$4&gt;0),IF('Ronde 1'!K12=Résultats!J$4,'Ronde 1'!$J$3+'Ronde 1'!$J$4,'Ronde 1'!$J$3),"")</f>
        <v/>
      </c>
      <c r="L8" s="30" t="str">
        <f>IF(AND('Ronde 1'!L12&gt;0,Résultats!K$4&gt;0),IF('Ronde 1'!L12=Résultats!K$4,'Ronde 1'!$J$3+'Ronde 1'!$J$4,'Ronde 1'!$J$3),"")</f>
        <v/>
      </c>
      <c r="M8" s="30" t="str">
        <f>IF(AND('Ronde 1'!M12&gt;0,Résultats!L$4&gt;0),IF('Ronde 1'!M12=Résultats!L$4,'Ronde 1'!$J$3+'Ronde 1'!$J$4,'Ronde 1'!$J$3),"")</f>
        <v/>
      </c>
      <c r="N8" s="29" t="str">
        <f>IF(AND('Ronde 1'!N12&gt;0,Résultats!M$4&gt;0),IF('Ronde 1'!N12=Résultats!M$4,'Ronde 1'!$J$3+'Ronde 1'!$J$4,'Ronde 1'!$J$3),"")</f>
        <v/>
      </c>
      <c r="O8" s="29">
        <f>IF(AND('Ronde 1'!O12&gt;0,Résultats!N$4&gt;0),IF('Ronde 1'!O12=Résultats!N$4,'Ronde 1'!$J$3+'Ronde 1'!$J$4,'Ronde 1'!$J$3),"")</f>
        <v>5</v>
      </c>
      <c r="P8" s="30" t="str">
        <f>IF(AND('Ronde 1'!P12&gt;0,Résultats!O$4&gt;0),IF('Ronde 1'!P12=Résultats!O$4,'Ronde 1'!$J$3+'Ronde 1'!$J$4,'Ronde 1'!$J$3),"")</f>
        <v/>
      </c>
      <c r="Q8" s="31">
        <f>IF(AND('Ronde 1'!Q12&gt;0,Résultats!P$4&gt;0),IF('Ronde 1'!Q12=Résultats!P$4,'Ronde 1'!$J$3+'Ronde 1'!$J$4,'Ronde 1'!$J$3),"")</f>
        <v>10</v>
      </c>
      <c r="R8">
        <f t="shared" si="0"/>
        <v>40</v>
      </c>
    </row>
    <row r="9" spans="1:18">
      <c r="A9" t="str">
        <f>Participants!$D7</f>
        <v>Pierre D.</v>
      </c>
      <c r="B9" s="28">
        <f>IF(AND('Ronde 1'!B13&gt;0,Résultats!A$4&gt;0),IF('Ronde 1'!B13=Résultats!A$4,'Ronde 1'!$J$3+'Ronde 1'!$J$4,'Ronde 1'!$J$3),"")</f>
        <v>10</v>
      </c>
      <c r="C9" s="29" t="str">
        <f>IF(AND('Ronde 1'!C13&gt;0,Résultats!B$4&gt;0),IF('Ronde 1'!C13=Résultats!B$4,'Ronde 1'!$J$3+'Ronde 1'!$J$4,'Ronde 1'!$J$3),"")</f>
        <v/>
      </c>
      <c r="D9" s="30" t="str">
        <f>IF(AND('Ronde 1'!D13&gt;0,Résultats!C$4&gt;0),IF('Ronde 1'!D13=Résultats!C$4,'Ronde 1'!$J$3+'Ronde 1'!$J$4,'Ronde 1'!$J$3),"")</f>
        <v/>
      </c>
      <c r="E9" s="30" t="str">
        <f>IF(AND('Ronde 1'!E13&gt;0,Résultats!D$4&gt;0),IF('Ronde 1'!E13=Résultats!D$4,'Ronde 1'!$J$3+'Ronde 1'!$J$4,'Ronde 1'!$J$3),"")</f>
        <v/>
      </c>
      <c r="F9" s="29">
        <f>IF(AND('Ronde 1'!F13&gt;0,Résultats!E$4&gt;0),IF('Ronde 1'!F13=Résultats!E$4,'Ronde 1'!$J$3+'Ronde 1'!$J$4,'Ronde 1'!$J$3),"")</f>
        <v>5</v>
      </c>
      <c r="G9" s="29" t="str">
        <f>IF(AND('Ronde 1'!G13&gt;0,Résultats!F$4&gt;0),IF('Ronde 1'!G13=Résultats!F$4,'Ronde 1'!$J$3+'Ronde 1'!$J$4,'Ronde 1'!$J$3),"")</f>
        <v/>
      </c>
      <c r="H9" s="30">
        <f>IF(AND('Ronde 1'!H13&gt;0,Résultats!G$4&gt;0),IF('Ronde 1'!H13=Résultats!G$4,'Ronde 1'!$J$3+'Ronde 1'!$J$4,'Ronde 1'!$J$3),"")</f>
        <v>10</v>
      </c>
      <c r="I9" s="30" t="str">
        <f>IF(AND('Ronde 1'!I13&gt;0,Résultats!H$4&gt;0),IF('Ronde 1'!I13=Résultats!H$4,'Ronde 1'!$J$3+'Ronde 1'!$J$4,'Ronde 1'!$J$3),"")</f>
        <v/>
      </c>
      <c r="J9" s="29">
        <f>IF(AND('Ronde 1'!J13&gt;0,Résultats!I$4&gt;0),IF('Ronde 1'!J13=Résultats!I$4,'Ronde 1'!$J$3+'Ronde 1'!$J$4,'Ronde 1'!$J$3),"")</f>
        <v>5</v>
      </c>
      <c r="K9" s="29" t="str">
        <f>IF(AND('Ronde 1'!K13&gt;0,Résultats!J$4&gt;0),IF('Ronde 1'!K13=Résultats!J$4,'Ronde 1'!$J$3+'Ronde 1'!$J$4,'Ronde 1'!$J$3),"")</f>
        <v/>
      </c>
      <c r="L9" s="30" t="str">
        <f>IF(AND('Ronde 1'!L13&gt;0,Résultats!K$4&gt;0),IF('Ronde 1'!L13=Résultats!K$4,'Ronde 1'!$J$3+'Ronde 1'!$J$4,'Ronde 1'!$J$3),"")</f>
        <v/>
      </c>
      <c r="M9" s="30" t="str">
        <f>IF(AND('Ronde 1'!M13&gt;0,Résultats!L$4&gt;0),IF('Ronde 1'!M13=Résultats!L$4,'Ronde 1'!$J$3+'Ronde 1'!$J$4,'Ronde 1'!$J$3),"")</f>
        <v/>
      </c>
      <c r="N9" s="29" t="str">
        <f>IF(AND('Ronde 1'!N13&gt;0,Résultats!M$4&gt;0),IF('Ronde 1'!N13=Résultats!M$4,'Ronde 1'!$J$3+'Ronde 1'!$J$4,'Ronde 1'!$J$3),"")</f>
        <v/>
      </c>
      <c r="O9" s="29">
        <f>IF(AND('Ronde 1'!O13&gt;0,Résultats!N$4&gt;0),IF('Ronde 1'!O13=Résultats!N$4,'Ronde 1'!$J$3+'Ronde 1'!$J$4,'Ronde 1'!$J$3),"")</f>
        <v>5</v>
      </c>
      <c r="P9" s="30" t="str">
        <f>IF(AND('Ronde 1'!P13&gt;0,Résultats!O$4&gt;0),IF('Ronde 1'!P13=Résultats!O$4,'Ronde 1'!$J$3+'Ronde 1'!$J$4,'Ronde 1'!$J$3),"")</f>
        <v/>
      </c>
      <c r="Q9" s="31" t="str">
        <f>IF(AND('Ronde 1'!Q13&gt;0,Résultats!P$4&gt;0),IF('Ronde 1'!Q13=Résultats!P$4,'Ronde 1'!$J$3+'Ronde 1'!$J$4,'Ronde 1'!$J$3),"")</f>
        <v/>
      </c>
      <c r="R9">
        <f t="shared" si="0"/>
        <v>35</v>
      </c>
    </row>
    <row r="10" spans="1:18">
      <c r="A10" t="str">
        <f>Participants!$D8</f>
        <v>Guy G.</v>
      </c>
      <c r="B10" s="28">
        <f>IF(AND('Ronde 1'!B14&gt;0,Résultats!A$4&gt;0),IF('Ronde 1'!B14=Résultats!A$4,'Ronde 1'!$J$3+'Ronde 1'!$J$4,'Ronde 1'!$J$3),"")</f>
        <v>5</v>
      </c>
      <c r="C10" s="29" t="str">
        <f>IF(AND('Ronde 1'!C14&gt;0,Résultats!B$4&gt;0),IF('Ronde 1'!C14=Résultats!B$4,'Ronde 1'!$J$3+'Ronde 1'!$J$4,'Ronde 1'!$J$3),"")</f>
        <v/>
      </c>
      <c r="D10" s="30">
        <f>IF(AND('Ronde 1'!D14&gt;0,Résultats!C$4&gt;0),IF('Ronde 1'!D14=Résultats!C$4,'Ronde 1'!$J$3+'Ronde 1'!$J$4,'Ronde 1'!$J$3),"")</f>
        <v>10</v>
      </c>
      <c r="E10" s="30" t="str">
        <f>IF(AND('Ronde 1'!E14&gt;0,Résultats!D$4&gt;0),IF('Ronde 1'!E14=Résultats!D$4,'Ronde 1'!$J$3+'Ronde 1'!$J$4,'Ronde 1'!$J$3),"")</f>
        <v/>
      </c>
      <c r="F10" s="29">
        <f>IF(AND('Ronde 1'!F14&gt;0,Résultats!E$4&gt;0),IF('Ronde 1'!F14=Résultats!E$4,'Ronde 1'!$J$3+'Ronde 1'!$J$4,'Ronde 1'!$J$3),"")</f>
        <v>5</v>
      </c>
      <c r="G10" s="29" t="str">
        <f>IF(AND('Ronde 1'!G14&gt;0,Résultats!F$4&gt;0),IF('Ronde 1'!G14=Résultats!F$4,'Ronde 1'!$J$3+'Ronde 1'!$J$4,'Ronde 1'!$J$3),"")</f>
        <v/>
      </c>
      <c r="H10" s="30">
        <f>IF(AND('Ronde 1'!H14&gt;0,Résultats!G$4&gt;0),IF('Ronde 1'!H14=Résultats!G$4,'Ronde 1'!$J$3+'Ronde 1'!$J$4,'Ronde 1'!$J$3),"")</f>
        <v>5</v>
      </c>
      <c r="I10" s="30" t="str">
        <f>IF(AND('Ronde 1'!I14&gt;0,Résultats!H$4&gt;0),IF('Ronde 1'!I14=Résultats!H$4,'Ronde 1'!$J$3+'Ronde 1'!$J$4,'Ronde 1'!$J$3),"")</f>
        <v/>
      </c>
      <c r="J10" s="29">
        <f>IF(AND('Ronde 1'!J14&gt;0,Résultats!I$4&gt;0),IF('Ronde 1'!J14=Résultats!I$4,'Ronde 1'!$J$3+'Ronde 1'!$J$4,'Ronde 1'!$J$3),"")</f>
        <v>5</v>
      </c>
      <c r="K10" s="29" t="str">
        <f>IF(AND('Ronde 1'!K14&gt;0,Résultats!J$4&gt;0),IF('Ronde 1'!K14=Résultats!J$4,'Ronde 1'!$J$3+'Ronde 1'!$J$4,'Ronde 1'!$J$3),"")</f>
        <v/>
      </c>
      <c r="L10" s="30" t="str">
        <f>IF(AND('Ronde 1'!L14&gt;0,Résultats!K$4&gt;0),IF('Ronde 1'!L14=Résultats!K$4,'Ronde 1'!$J$3+'Ronde 1'!$J$4,'Ronde 1'!$J$3),"")</f>
        <v/>
      </c>
      <c r="M10" s="30" t="str">
        <f>IF(AND('Ronde 1'!M14&gt;0,Résultats!L$4&gt;0),IF('Ronde 1'!M14=Résultats!L$4,'Ronde 1'!$J$3+'Ronde 1'!$J$4,'Ronde 1'!$J$3),"")</f>
        <v/>
      </c>
      <c r="N10" s="29" t="str">
        <f>IF(AND('Ronde 1'!N14&gt;0,Résultats!M$4&gt;0),IF('Ronde 1'!N14=Résultats!M$4,'Ronde 1'!$J$3+'Ronde 1'!$J$4,'Ronde 1'!$J$3),"")</f>
        <v/>
      </c>
      <c r="O10" s="29">
        <f>IF(AND('Ronde 1'!O14&gt;0,Résultats!N$4&gt;0),IF('Ronde 1'!O14=Résultats!N$4,'Ronde 1'!$J$3+'Ronde 1'!$J$4,'Ronde 1'!$J$3),"")</f>
        <v>10</v>
      </c>
      <c r="P10" s="30" t="str">
        <f>IF(AND('Ronde 1'!P14&gt;0,Résultats!O$4&gt;0),IF('Ronde 1'!P14=Résultats!O$4,'Ronde 1'!$J$3+'Ronde 1'!$J$4,'Ronde 1'!$J$3),"")</f>
        <v/>
      </c>
      <c r="Q10" s="31">
        <f>IF(AND('Ronde 1'!Q14&gt;0,Résultats!P$4&gt;0),IF('Ronde 1'!Q14=Résultats!P$4,'Ronde 1'!$J$3+'Ronde 1'!$J$4,'Ronde 1'!$J$3),"")</f>
        <v>10</v>
      </c>
      <c r="R10">
        <f t="shared" si="0"/>
        <v>50</v>
      </c>
    </row>
    <row r="11" spans="1:18">
      <c r="A11" t="str">
        <f>Participants!$D9</f>
        <v>Sylvain H.</v>
      </c>
      <c r="B11" s="28">
        <f>IF(AND('Ronde 1'!B15&gt;0,Résultats!A$4&gt;0),IF('Ronde 1'!B15=Résultats!A$4,'Ronde 1'!$J$3+'Ronde 1'!$J$4,'Ronde 1'!$J$3),"")</f>
        <v>5</v>
      </c>
      <c r="C11" s="29" t="str">
        <f>IF(AND('Ronde 1'!C15&gt;0,Résultats!B$4&gt;0),IF('Ronde 1'!C15=Résultats!B$4,'Ronde 1'!$J$3+'Ronde 1'!$J$4,'Ronde 1'!$J$3),"")</f>
        <v/>
      </c>
      <c r="D11" s="30">
        <f>IF(AND('Ronde 1'!D15&gt;0,Résultats!C$4&gt;0),IF('Ronde 1'!D15=Résultats!C$4,'Ronde 1'!$J$3+'Ronde 1'!$J$4,'Ronde 1'!$J$3),"")</f>
        <v>10</v>
      </c>
      <c r="E11" s="30" t="str">
        <f>IF(AND('Ronde 1'!E15&gt;0,Résultats!D$4&gt;0),IF('Ronde 1'!E15=Résultats!D$4,'Ronde 1'!$J$3+'Ronde 1'!$J$4,'Ronde 1'!$J$3),"")</f>
        <v/>
      </c>
      <c r="F11" s="29">
        <f>IF(AND('Ronde 1'!F15&gt;0,Résultats!E$4&gt;0),IF('Ronde 1'!F15=Résultats!E$4,'Ronde 1'!$J$3+'Ronde 1'!$J$4,'Ronde 1'!$J$3),"")</f>
        <v>5</v>
      </c>
      <c r="G11" s="29" t="str">
        <f>IF(AND('Ronde 1'!G15&gt;0,Résultats!F$4&gt;0),IF('Ronde 1'!G15=Résultats!F$4,'Ronde 1'!$J$3+'Ronde 1'!$J$4,'Ronde 1'!$J$3),"")</f>
        <v/>
      </c>
      <c r="H11" s="30" t="str">
        <f>IF(AND('Ronde 1'!H15&gt;0,Résultats!G$4&gt;0),IF('Ronde 1'!H15=Résultats!G$4,'Ronde 1'!$J$3+'Ronde 1'!$J$4,'Ronde 1'!$J$3),"")</f>
        <v/>
      </c>
      <c r="I11" s="30" t="str">
        <f>IF(AND('Ronde 1'!I15&gt;0,Résultats!H$4&gt;0),IF('Ronde 1'!I15=Résultats!H$4,'Ronde 1'!$J$3+'Ronde 1'!$J$4,'Ronde 1'!$J$3),"")</f>
        <v/>
      </c>
      <c r="J11" s="29" t="str">
        <f>IF(AND('Ronde 1'!J15&gt;0,Résultats!I$4&gt;0),IF('Ronde 1'!J15=Résultats!I$4,'Ronde 1'!$J$3+'Ronde 1'!$J$4,'Ronde 1'!$J$3),"")</f>
        <v/>
      </c>
      <c r="K11" s="29" t="str">
        <f>IF(AND('Ronde 1'!K15&gt;0,Résultats!J$4&gt;0),IF('Ronde 1'!K15=Résultats!J$4,'Ronde 1'!$J$3+'Ronde 1'!$J$4,'Ronde 1'!$J$3),"")</f>
        <v/>
      </c>
      <c r="L11" s="30" t="str">
        <f>IF(AND('Ronde 1'!L15&gt;0,Résultats!K$4&gt;0),IF('Ronde 1'!L15=Résultats!K$4,'Ronde 1'!$J$3+'Ronde 1'!$J$4,'Ronde 1'!$J$3),"")</f>
        <v/>
      </c>
      <c r="M11" s="30" t="str">
        <f>IF(AND('Ronde 1'!M15&gt;0,Résultats!L$4&gt;0),IF('Ronde 1'!M15=Résultats!L$4,'Ronde 1'!$J$3+'Ronde 1'!$J$4,'Ronde 1'!$J$3),"")</f>
        <v/>
      </c>
      <c r="N11" s="29" t="str">
        <f>IF(AND('Ronde 1'!N15&gt;0,Résultats!M$4&gt;0),IF('Ronde 1'!N15=Résultats!M$4,'Ronde 1'!$J$3+'Ronde 1'!$J$4,'Ronde 1'!$J$3),"")</f>
        <v/>
      </c>
      <c r="O11" s="29" t="str">
        <f>IF(AND('Ronde 1'!O15&gt;0,Résultats!N$4&gt;0),IF('Ronde 1'!O15=Résultats!N$4,'Ronde 1'!$J$3+'Ronde 1'!$J$4,'Ronde 1'!$J$3),"")</f>
        <v/>
      </c>
      <c r="P11" s="30" t="str">
        <f>IF(AND('Ronde 1'!P15&gt;0,Résultats!O$4&gt;0),IF('Ronde 1'!P15=Résultats!O$4,'Ronde 1'!$J$3+'Ronde 1'!$J$4,'Ronde 1'!$J$3),"")</f>
        <v/>
      </c>
      <c r="Q11" s="31">
        <f>IF(AND('Ronde 1'!Q15&gt;0,Résultats!P$4&gt;0),IF('Ronde 1'!Q15=Résultats!P$4,'Ronde 1'!$J$3+'Ronde 1'!$J$4,'Ronde 1'!$J$3),"")</f>
        <v>5</v>
      </c>
      <c r="R11">
        <f t="shared" si="0"/>
        <v>25</v>
      </c>
    </row>
    <row r="12" spans="1:18">
      <c r="A12" t="str">
        <f>Participants!$D10</f>
        <v>André J.</v>
      </c>
      <c r="B12" s="28">
        <f>IF(AND('Ronde 1'!B16&gt;0,Résultats!A$4&gt;0),IF('Ronde 1'!B16=Résultats!A$4,'Ronde 1'!$J$3+'Ronde 1'!$J$4,'Ronde 1'!$J$3),"")</f>
        <v>5</v>
      </c>
      <c r="C12" s="29" t="str">
        <f>IF(AND('Ronde 1'!C16&gt;0,Résultats!B$4&gt;0),IF('Ronde 1'!C16=Résultats!B$4,'Ronde 1'!$J$3+'Ronde 1'!$J$4,'Ronde 1'!$J$3),"")</f>
        <v/>
      </c>
      <c r="D12" s="30">
        <f>IF(AND('Ronde 1'!D16&gt;0,Résultats!C$4&gt;0),IF('Ronde 1'!D16=Résultats!C$4,'Ronde 1'!$J$3+'Ronde 1'!$J$4,'Ronde 1'!$J$3),"")</f>
        <v>10</v>
      </c>
      <c r="E12" s="30" t="str">
        <f>IF(AND('Ronde 1'!E16&gt;0,Résultats!D$4&gt;0),IF('Ronde 1'!E16=Résultats!D$4,'Ronde 1'!$J$3+'Ronde 1'!$J$4,'Ronde 1'!$J$3),"")</f>
        <v/>
      </c>
      <c r="F12" s="29">
        <f>IF(AND('Ronde 1'!F16&gt;0,Résultats!E$4&gt;0),IF('Ronde 1'!F16=Résultats!E$4,'Ronde 1'!$J$3+'Ronde 1'!$J$4,'Ronde 1'!$J$3),"")</f>
        <v>5</v>
      </c>
      <c r="G12" s="29" t="str">
        <f>IF(AND('Ronde 1'!G16&gt;0,Résultats!F$4&gt;0),IF('Ronde 1'!G16=Résultats!F$4,'Ronde 1'!$J$3+'Ronde 1'!$J$4,'Ronde 1'!$J$3),"")</f>
        <v/>
      </c>
      <c r="H12" s="30">
        <f>IF(AND('Ronde 1'!H16&gt;0,Résultats!G$4&gt;0),IF('Ronde 1'!H16=Résultats!G$4,'Ronde 1'!$J$3+'Ronde 1'!$J$4,'Ronde 1'!$J$3),"")</f>
        <v>10</v>
      </c>
      <c r="I12" s="30" t="str">
        <f>IF(AND('Ronde 1'!I16&gt;0,Résultats!H$4&gt;0),IF('Ronde 1'!I16=Résultats!H$4,'Ronde 1'!$J$3+'Ronde 1'!$J$4,'Ronde 1'!$J$3),"")</f>
        <v/>
      </c>
      <c r="J12" s="29">
        <f>IF(AND('Ronde 1'!J16&gt;0,Résultats!I$4&gt;0),IF('Ronde 1'!J16=Résultats!I$4,'Ronde 1'!$J$3+'Ronde 1'!$J$4,'Ronde 1'!$J$3),"")</f>
        <v>5</v>
      </c>
      <c r="K12" s="29" t="str">
        <f>IF(AND('Ronde 1'!K16&gt;0,Résultats!J$4&gt;0),IF('Ronde 1'!K16=Résultats!J$4,'Ronde 1'!$J$3+'Ronde 1'!$J$4,'Ronde 1'!$J$3),"")</f>
        <v/>
      </c>
      <c r="L12" s="30" t="str">
        <f>IF(AND('Ronde 1'!L16&gt;0,Résultats!K$4&gt;0),IF('Ronde 1'!L16=Résultats!K$4,'Ronde 1'!$J$3+'Ronde 1'!$J$4,'Ronde 1'!$J$3),"")</f>
        <v/>
      </c>
      <c r="M12" s="30">
        <f>IF(AND('Ronde 1'!M16&gt;0,Résultats!L$4&gt;0),IF('Ronde 1'!M16=Résultats!L$4,'Ronde 1'!$J$3+'Ronde 1'!$J$4,'Ronde 1'!$J$3),"")</f>
        <v>5</v>
      </c>
      <c r="N12" s="29" t="str">
        <f>IF(AND('Ronde 1'!N16&gt;0,Résultats!M$4&gt;0),IF('Ronde 1'!N16=Résultats!M$4,'Ronde 1'!$J$3+'Ronde 1'!$J$4,'Ronde 1'!$J$3),"")</f>
        <v/>
      </c>
      <c r="O12" s="29">
        <f>IF(AND('Ronde 1'!O16&gt;0,Résultats!N$4&gt;0),IF('Ronde 1'!O16=Résultats!N$4,'Ronde 1'!$J$3+'Ronde 1'!$J$4,'Ronde 1'!$J$3),"")</f>
        <v>5</v>
      </c>
      <c r="P12" s="30" t="str">
        <f>IF(AND('Ronde 1'!P16&gt;0,Résultats!O$4&gt;0),IF('Ronde 1'!P16=Résultats!O$4,'Ronde 1'!$J$3+'Ronde 1'!$J$4,'Ronde 1'!$J$3),"")</f>
        <v/>
      </c>
      <c r="Q12" s="31">
        <f>IF(AND('Ronde 1'!Q16&gt;0,Résultats!P$4&gt;0),IF('Ronde 1'!Q16=Résultats!P$4,'Ronde 1'!$J$3+'Ronde 1'!$J$4,'Ronde 1'!$J$3),"")</f>
        <v>10</v>
      </c>
      <c r="R12">
        <f t="shared" si="0"/>
        <v>55</v>
      </c>
    </row>
    <row r="13" spans="1:18">
      <c r="A13" t="str">
        <f>Participants!$D11</f>
        <v>Yvon L.</v>
      </c>
      <c r="B13" s="28">
        <f>IF(AND('Ronde 1'!B17&gt;0,Résultats!A$4&gt;0),IF('Ronde 1'!B17=Résultats!A$4,'Ronde 1'!$J$3+'Ronde 1'!$J$4,'Ronde 1'!$J$3),"")</f>
        <v>10</v>
      </c>
      <c r="C13" s="29" t="str">
        <f>IF(AND('Ronde 1'!C17&gt;0,Résultats!B$4&gt;0),IF('Ronde 1'!C17=Résultats!B$4,'Ronde 1'!$J$3+'Ronde 1'!$J$4,'Ronde 1'!$J$3),"")</f>
        <v/>
      </c>
      <c r="D13" s="30">
        <f>IF(AND('Ronde 1'!D17&gt;0,Résultats!C$4&gt;0),IF('Ronde 1'!D17=Résultats!C$4,'Ronde 1'!$J$3+'Ronde 1'!$J$4,'Ronde 1'!$J$3),"")</f>
        <v>10</v>
      </c>
      <c r="E13" s="30" t="str">
        <f>IF(AND('Ronde 1'!E17&gt;0,Résultats!D$4&gt;0),IF('Ronde 1'!E17=Résultats!D$4,'Ronde 1'!$J$3+'Ronde 1'!$J$4,'Ronde 1'!$J$3),"")</f>
        <v/>
      </c>
      <c r="F13" s="29">
        <f>IF(AND('Ronde 1'!F17&gt;0,Résultats!E$4&gt;0),IF('Ronde 1'!F17=Résultats!E$4,'Ronde 1'!$J$3+'Ronde 1'!$J$4,'Ronde 1'!$J$3),"")</f>
        <v>5</v>
      </c>
      <c r="G13" s="29" t="str">
        <f>IF(AND('Ronde 1'!G17&gt;0,Résultats!F$4&gt;0),IF('Ronde 1'!G17=Résultats!F$4,'Ronde 1'!$J$3+'Ronde 1'!$J$4,'Ronde 1'!$J$3),"")</f>
        <v/>
      </c>
      <c r="H13" s="30">
        <f>IF(AND('Ronde 1'!H17&gt;0,Résultats!G$4&gt;0),IF('Ronde 1'!H17=Résultats!G$4,'Ronde 1'!$J$3+'Ronde 1'!$J$4,'Ronde 1'!$J$3),"")</f>
        <v>5</v>
      </c>
      <c r="I13" s="30" t="str">
        <f>IF(AND('Ronde 1'!I17&gt;0,Résultats!H$4&gt;0),IF('Ronde 1'!I17=Résultats!H$4,'Ronde 1'!$J$3+'Ronde 1'!$J$4,'Ronde 1'!$J$3),"")</f>
        <v/>
      </c>
      <c r="J13" s="29">
        <f>IF(AND('Ronde 1'!J17&gt;0,Résultats!I$4&gt;0),IF('Ronde 1'!J17=Résultats!I$4,'Ronde 1'!$J$3+'Ronde 1'!$J$4,'Ronde 1'!$J$3),"")</f>
        <v>5</v>
      </c>
      <c r="K13" s="29" t="str">
        <f>IF(AND('Ronde 1'!K17&gt;0,Résultats!J$4&gt;0),IF('Ronde 1'!K17=Résultats!J$4,'Ronde 1'!$J$3+'Ronde 1'!$J$4,'Ronde 1'!$J$3),"")</f>
        <v/>
      </c>
      <c r="L13" s="30" t="str">
        <f>IF(AND('Ronde 1'!L17&gt;0,Résultats!K$4&gt;0),IF('Ronde 1'!L17=Résultats!K$4,'Ronde 1'!$J$3+'Ronde 1'!$J$4,'Ronde 1'!$J$3),"")</f>
        <v/>
      </c>
      <c r="M13" s="30">
        <f>IF(AND('Ronde 1'!M17&gt;0,Résultats!L$4&gt;0),IF('Ronde 1'!M17=Résultats!L$4,'Ronde 1'!$J$3+'Ronde 1'!$J$4,'Ronde 1'!$J$3),"")</f>
        <v>10</v>
      </c>
      <c r="N13" s="29" t="str">
        <f>IF(AND('Ronde 1'!N17&gt;0,Résultats!M$4&gt;0),IF('Ronde 1'!N17=Résultats!M$4,'Ronde 1'!$J$3+'Ronde 1'!$J$4,'Ronde 1'!$J$3),"")</f>
        <v/>
      </c>
      <c r="O13" s="29">
        <f>IF(AND('Ronde 1'!O17&gt;0,Résultats!N$4&gt;0),IF('Ronde 1'!O17=Résultats!N$4,'Ronde 1'!$J$3+'Ronde 1'!$J$4,'Ronde 1'!$J$3),"")</f>
        <v>5</v>
      </c>
      <c r="P13" s="30" t="str">
        <f>IF(AND('Ronde 1'!P17&gt;0,Résultats!O$4&gt;0),IF('Ronde 1'!P17=Résultats!O$4,'Ronde 1'!$J$3+'Ronde 1'!$J$4,'Ronde 1'!$J$3),"")</f>
        <v/>
      </c>
      <c r="Q13" s="31" t="str">
        <f>IF(AND('Ronde 1'!Q17&gt;0,Résultats!P$4&gt;0),IF('Ronde 1'!Q17=Résultats!P$4,'Ronde 1'!$J$3+'Ronde 1'!$J$4,'Ronde 1'!$J$3),"")</f>
        <v/>
      </c>
      <c r="R13">
        <f t="shared" si="0"/>
        <v>50</v>
      </c>
    </row>
    <row r="14" spans="1:18">
      <c r="A14" t="str">
        <f>Participants!$D12</f>
        <v>Jacques L.</v>
      </c>
      <c r="B14" s="28">
        <f>IF(AND('Ronde 1'!B18&gt;0,Résultats!A$4&gt;0),IF('Ronde 1'!B18=Résultats!A$4,'Ronde 1'!$J$3+'Ronde 1'!$J$4,'Ronde 1'!$J$3),"")</f>
        <v>5</v>
      </c>
      <c r="C14" s="29" t="str">
        <f>IF(AND('Ronde 1'!C18&gt;0,Résultats!B$4&gt;0),IF('Ronde 1'!C18=Résultats!B$4,'Ronde 1'!$J$3+'Ronde 1'!$J$4,'Ronde 1'!$J$3),"")</f>
        <v/>
      </c>
      <c r="D14" s="30">
        <f>IF(AND('Ronde 1'!D18&gt;0,Résultats!C$4&gt;0),IF('Ronde 1'!D18=Résultats!C$4,'Ronde 1'!$J$3+'Ronde 1'!$J$4,'Ronde 1'!$J$3),"")</f>
        <v>5</v>
      </c>
      <c r="E14" s="30" t="str">
        <f>IF(AND('Ronde 1'!E18&gt;0,Résultats!D$4&gt;0),IF('Ronde 1'!E18=Résultats!D$4,'Ronde 1'!$J$3+'Ronde 1'!$J$4,'Ronde 1'!$J$3),"")</f>
        <v/>
      </c>
      <c r="F14" s="29">
        <f>IF(AND('Ronde 1'!F18&gt;0,Résultats!E$4&gt;0),IF('Ronde 1'!F18=Résultats!E$4,'Ronde 1'!$J$3+'Ronde 1'!$J$4,'Ronde 1'!$J$3),"")</f>
        <v>5</v>
      </c>
      <c r="G14" s="29" t="str">
        <f>IF(AND('Ronde 1'!G18&gt;0,Résultats!F$4&gt;0),IF('Ronde 1'!G18=Résultats!F$4,'Ronde 1'!$J$3+'Ronde 1'!$J$4,'Ronde 1'!$J$3),"")</f>
        <v/>
      </c>
      <c r="H14" s="30" t="str">
        <f>IF(AND('Ronde 1'!H18&gt;0,Résultats!G$4&gt;0),IF('Ronde 1'!H18=Résultats!G$4,'Ronde 1'!$J$3+'Ronde 1'!$J$4,'Ronde 1'!$J$3),"")</f>
        <v/>
      </c>
      <c r="I14" s="30" t="str">
        <f>IF(AND('Ronde 1'!I18&gt;0,Résultats!H$4&gt;0),IF('Ronde 1'!I18=Résultats!H$4,'Ronde 1'!$J$3+'Ronde 1'!$J$4,'Ronde 1'!$J$3),"")</f>
        <v/>
      </c>
      <c r="J14" s="29">
        <f>IF(AND('Ronde 1'!J18&gt;0,Résultats!I$4&gt;0),IF('Ronde 1'!J18=Résultats!I$4,'Ronde 1'!$J$3+'Ronde 1'!$J$4,'Ronde 1'!$J$3),"")</f>
        <v>5</v>
      </c>
      <c r="K14" s="29" t="str">
        <f>IF(AND('Ronde 1'!K18&gt;0,Résultats!J$4&gt;0),IF('Ronde 1'!K18=Résultats!J$4,'Ronde 1'!$J$3+'Ronde 1'!$J$4,'Ronde 1'!$J$3),"")</f>
        <v/>
      </c>
      <c r="L14" s="30" t="str">
        <f>IF(AND('Ronde 1'!L18&gt;0,Résultats!K$4&gt;0),IF('Ronde 1'!L18=Résultats!K$4,'Ronde 1'!$J$3+'Ronde 1'!$J$4,'Ronde 1'!$J$3),"")</f>
        <v/>
      </c>
      <c r="M14" s="30" t="str">
        <f>IF(AND('Ronde 1'!M18&gt;0,Résultats!L$4&gt;0),IF('Ronde 1'!M18=Résultats!L$4,'Ronde 1'!$J$3+'Ronde 1'!$J$4,'Ronde 1'!$J$3),"")</f>
        <v/>
      </c>
      <c r="N14" s="29" t="str">
        <f>IF(AND('Ronde 1'!N18&gt;0,Résultats!M$4&gt;0),IF('Ronde 1'!N18=Résultats!M$4,'Ronde 1'!$J$3+'Ronde 1'!$J$4,'Ronde 1'!$J$3),"")</f>
        <v/>
      </c>
      <c r="O14" s="29" t="str">
        <f>IF(AND('Ronde 1'!O18&gt;0,Résultats!N$4&gt;0),IF('Ronde 1'!O18=Résultats!N$4,'Ronde 1'!$J$3+'Ronde 1'!$J$4,'Ronde 1'!$J$3),"")</f>
        <v/>
      </c>
      <c r="P14" s="30" t="str">
        <f>IF(AND('Ronde 1'!P18&gt;0,Résultats!O$4&gt;0),IF('Ronde 1'!P18=Résultats!O$4,'Ronde 1'!$J$3+'Ronde 1'!$J$4,'Ronde 1'!$J$3),"")</f>
        <v/>
      </c>
      <c r="Q14" s="31">
        <f>IF(AND('Ronde 1'!Q18&gt;0,Résultats!P$4&gt;0),IF('Ronde 1'!Q18=Résultats!P$4,'Ronde 1'!$J$3+'Ronde 1'!$J$4,'Ronde 1'!$J$3),"")</f>
        <v>10</v>
      </c>
      <c r="R14">
        <f t="shared" si="0"/>
        <v>30</v>
      </c>
    </row>
    <row r="15" spans="1:18">
      <c r="A15" t="str">
        <f>Participants!$D13</f>
        <v>Fred M.</v>
      </c>
      <c r="B15" s="28">
        <f>IF(AND('Ronde 1'!B19&gt;0,Résultats!A$4&gt;0),IF('Ronde 1'!B19=Résultats!A$4,'Ronde 1'!$J$3+'Ronde 1'!$J$4,'Ronde 1'!$J$3),"")</f>
        <v>10</v>
      </c>
      <c r="C15" s="29" t="str">
        <f>IF(AND('Ronde 1'!C19&gt;0,Résultats!B$4&gt;0),IF('Ronde 1'!C19=Résultats!B$4,'Ronde 1'!$J$3+'Ronde 1'!$J$4,'Ronde 1'!$J$3),"")</f>
        <v/>
      </c>
      <c r="D15" s="30">
        <f>IF(AND('Ronde 1'!D19&gt;0,Résultats!C$4&gt;0),IF('Ronde 1'!D19=Résultats!C$4,'Ronde 1'!$J$3+'Ronde 1'!$J$4,'Ronde 1'!$J$3),"")</f>
        <v>10</v>
      </c>
      <c r="E15" s="30" t="str">
        <f>IF(AND('Ronde 1'!E19&gt;0,Résultats!D$4&gt;0),IF('Ronde 1'!E19=Résultats!D$4,'Ronde 1'!$J$3+'Ronde 1'!$J$4,'Ronde 1'!$J$3),"")</f>
        <v/>
      </c>
      <c r="F15" s="29">
        <f>IF(AND('Ronde 1'!F19&gt;0,Résultats!E$4&gt;0),IF('Ronde 1'!F19=Résultats!E$4,'Ronde 1'!$J$3+'Ronde 1'!$J$4,'Ronde 1'!$J$3),"")</f>
        <v>10</v>
      </c>
      <c r="G15" s="29" t="str">
        <f>IF(AND('Ronde 1'!G19&gt;0,Résultats!F$4&gt;0),IF('Ronde 1'!G19=Résultats!F$4,'Ronde 1'!$J$3+'Ronde 1'!$J$4,'Ronde 1'!$J$3),"")</f>
        <v/>
      </c>
      <c r="H15" s="30" t="str">
        <f>IF(AND('Ronde 1'!H19&gt;0,Résultats!G$4&gt;0),IF('Ronde 1'!H19=Résultats!G$4,'Ronde 1'!$J$3+'Ronde 1'!$J$4,'Ronde 1'!$J$3),"")</f>
        <v/>
      </c>
      <c r="I15" s="30" t="str">
        <f>IF(AND('Ronde 1'!I19&gt;0,Résultats!H$4&gt;0),IF('Ronde 1'!I19=Résultats!H$4,'Ronde 1'!$J$3+'Ronde 1'!$J$4,'Ronde 1'!$J$3),"")</f>
        <v/>
      </c>
      <c r="J15" s="29">
        <f>IF(AND('Ronde 1'!J19&gt;0,Résultats!I$4&gt;0),IF('Ronde 1'!J19=Résultats!I$4,'Ronde 1'!$J$3+'Ronde 1'!$J$4,'Ronde 1'!$J$3),"")</f>
        <v>5</v>
      </c>
      <c r="K15" s="29" t="str">
        <f>IF(AND('Ronde 1'!K19&gt;0,Résultats!J$4&gt;0),IF('Ronde 1'!K19=Résultats!J$4,'Ronde 1'!$J$3+'Ronde 1'!$J$4,'Ronde 1'!$J$3),"")</f>
        <v/>
      </c>
      <c r="L15" s="30" t="str">
        <f>IF(AND('Ronde 1'!L19&gt;0,Résultats!K$4&gt;0),IF('Ronde 1'!L19=Résultats!K$4,'Ronde 1'!$J$3+'Ronde 1'!$J$4,'Ronde 1'!$J$3),"")</f>
        <v/>
      </c>
      <c r="M15" s="30" t="str">
        <f>IF(AND('Ronde 1'!M19&gt;0,Résultats!L$4&gt;0),IF('Ronde 1'!M19=Résultats!L$4,'Ronde 1'!$J$3+'Ronde 1'!$J$4,'Ronde 1'!$J$3),"")</f>
        <v/>
      </c>
      <c r="N15" s="29" t="str">
        <f>IF(AND('Ronde 1'!N19&gt;0,Résultats!M$4&gt;0),IF('Ronde 1'!N19=Résultats!M$4,'Ronde 1'!$J$3+'Ronde 1'!$J$4,'Ronde 1'!$J$3),"")</f>
        <v/>
      </c>
      <c r="O15" s="29">
        <f>IF(AND('Ronde 1'!O19&gt;0,Résultats!N$4&gt;0),IF('Ronde 1'!O19=Résultats!N$4,'Ronde 1'!$J$3+'Ronde 1'!$J$4,'Ronde 1'!$J$3),"")</f>
        <v>10</v>
      </c>
      <c r="P15" s="30" t="str">
        <f>IF(AND('Ronde 1'!P19&gt;0,Résultats!O$4&gt;0),IF('Ronde 1'!P19=Résultats!O$4,'Ronde 1'!$J$3+'Ronde 1'!$J$4,'Ronde 1'!$J$3),"")</f>
        <v/>
      </c>
      <c r="Q15" s="31" t="str">
        <f>IF(AND('Ronde 1'!Q19&gt;0,Résultats!P$4&gt;0),IF('Ronde 1'!Q19=Résultats!P$4,'Ronde 1'!$J$3+'Ronde 1'!$J$4,'Ronde 1'!$J$3),"")</f>
        <v/>
      </c>
      <c r="R15">
        <f t="shared" si="0"/>
        <v>45</v>
      </c>
    </row>
    <row r="16" spans="1:18">
      <c r="A16" t="str">
        <f>Participants!$D14</f>
        <v>Benoît M.</v>
      </c>
      <c r="B16" s="28">
        <f>IF(AND('Ronde 1'!B20&gt;0,Résultats!A$4&gt;0),IF('Ronde 1'!B20=Résultats!A$4,'Ronde 1'!$J$3+'Ronde 1'!$J$4,'Ronde 1'!$J$3),"")</f>
        <v>5</v>
      </c>
      <c r="C16" s="29" t="str">
        <f>IF(AND('Ronde 1'!C20&gt;0,Résultats!B$4&gt;0),IF('Ronde 1'!C20=Résultats!B$4,'Ronde 1'!$J$3+'Ronde 1'!$J$4,'Ronde 1'!$J$3),"")</f>
        <v/>
      </c>
      <c r="D16" s="30" t="str">
        <f>IF(AND('Ronde 1'!D20&gt;0,Résultats!C$4&gt;0),IF('Ronde 1'!D20=Résultats!C$4,'Ronde 1'!$J$3+'Ronde 1'!$J$4,'Ronde 1'!$J$3),"")</f>
        <v/>
      </c>
      <c r="E16" s="30" t="str">
        <f>IF(AND('Ronde 1'!E20&gt;0,Résultats!D$4&gt;0),IF('Ronde 1'!E20=Résultats!D$4,'Ronde 1'!$J$3+'Ronde 1'!$J$4,'Ronde 1'!$J$3),"")</f>
        <v/>
      </c>
      <c r="F16" s="29">
        <f>IF(AND('Ronde 1'!F20&gt;0,Résultats!E$4&gt;0),IF('Ronde 1'!F20=Résultats!E$4,'Ronde 1'!$J$3+'Ronde 1'!$J$4,'Ronde 1'!$J$3),"")</f>
        <v>5</v>
      </c>
      <c r="G16" s="29" t="str">
        <f>IF(AND('Ronde 1'!G20&gt;0,Résultats!F$4&gt;0),IF('Ronde 1'!G20=Résultats!F$4,'Ronde 1'!$J$3+'Ronde 1'!$J$4,'Ronde 1'!$J$3),"")</f>
        <v/>
      </c>
      <c r="H16" s="30" t="str">
        <f>IF(AND('Ronde 1'!H20&gt;0,Résultats!G$4&gt;0),IF('Ronde 1'!H20=Résultats!G$4,'Ronde 1'!$J$3+'Ronde 1'!$J$4,'Ronde 1'!$J$3),"")</f>
        <v/>
      </c>
      <c r="I16" s="30" t="str">
        <f>IF(AND('Ronde 1'!I20&gt;0,Résultats!H$4&gt;0),IF('Ronde 1'!I20=Résultats!H$4,'Ronde 1'!$J$3+'Ronde 1'!$J$4,'Ronde 1'!$J$3),"")</f>
        <v/>
      </c>
      <c r="J16" s="29" t="str">
        <f>IF(AND('Ronde 1'!J20&gt;0,Résultats!I$4&gt;0),IF('Ronde 1'!J20=Résultats!I$4,'Ronde 1'!$J$3+'Ronde 1'!$J$4,'Ronde 1'!$J$3),"")</f>
        <v/>
      </c>
      <c r="K16" s="29" t="str">
        <f>IF(AND('Ronde 1'!K20&gt;0,Résultats!J$4&gt;0),IF('Ronde 1'!K20=Résultats!J$4,'Ronde 1'!$J$3+'Ronde 1'!$J$4,'Ronde 1'!$J$3),"")</f>
        <v/>
      </c>
      <c r="L16" s="30" t="str">
        <f>IF(AND('Ronde 1'!L20&gt;0,Résultats!K$4&gt;0),IF('Ronde 1'!L20=Résultats!K$4,'Ronde 1'!$J$3+'Ronde 1'!$J$4,'Ronde 1'!$J$3),"")</f>
        <v/>
      </c>
      <c r="M16" s="30" t="str">
        <f>IF(AND('Ronde 1'!M20&gt;0,Résultats!L$4&gt;0),IF('Ronde 1'!M20=Résultats!L$4,'Ronde 1'!$J$3+'Ronde 1'!$J$4,'Ronde 1'!$J$3),"")</f>
        <v/>
      </c>
      <c r="N16" s="29" t="str">
        <f>IF(AND('Ronde 1'!N20&gt;0,Résultats!M$4&gt;0),IF('Ronde 1'!N20=Résultats!M$4,'Ronde 1'!$J$3+'Ronde 1'!$J$4,'Ronde 1'!$J$3),"")</f>
        <v/>
      </c>
      <c r="O16" s="29" t="str">
        <f>IF(AND('Ronde 1'!O20&gt;0,Résultats!N$4&gt;0),IF('Ronde 1'!O20=Résultats!N$4,'Ronde 1'!$J$3+'Ronde 1'!$J$4,'Ronde 1'!$J$3),"")</f>
        <v/>
      </c>
      <c r="P16" s="30" t="str">
        <f>IF(AND('Ronde 1'!P20&gt;0,Résultats!O$4&gt;0),IF('Ronde 1'!P20=Résultats!O$4,'Ronde 1'!$J$3+'Ronde 1'!$J$4,'Ronde 1'!$J$3),"")</f>
        <v/>
      </c>
      <c r="Q16" s="31">
        <f>IF(AND('Ronde 1'!Q20&gt;0,Résultats!P$4&gt;0),IF('Ronde 1'!Q20=Résultats!P$4,'Ronde 1'!$J$3+'Ronde 1'!$J$4,'Ronde 1'!$J$3),"")</f>
        <v>5</v>
      </c>
      <c r="R16">
        <f t="shared" si="0"/>
        <v>15</v>
      </c>
    </row>
    <row r="17" spans="1:18">
      <c r="A17" t="str">
        <f>Participants!$D15</f>
        <v>André P.</v>
      </c>
      <c r="B17" s="28">
        <f>IF(AND('Ronde 1'!B21&gt;0,Résultats!A$4&gt;0),IF('Ronde 1'!B21=Résultats!A$4,'Ronde 1'!$J$3+'Ronde 1'!$J$4,'Ronde 1'!$J$3),"")</f>
        <v>5</v>
      </c>
      <c r="C17" s="29" t="str">
        <f>IF(AND('Ronde 1'!C21&gt;0,Résultats!B$4&gt;0),IF('Ronde 1'!C21=Résultats!B$4,'Ronde 1'!$J$3+'Ronde 1'!$J$4,'Ronde 1'!$J$3),"")</f>
        <v/>
      </c>
      <c r="D17" s="30">
        <f>IF(AND('Ronde 1'!D21&gt;0,Résultats!C$4&gt;0),IF('Ronde 1'!D21=Résultats!C$4,'Ronde 1'!$J$3+'Ronde 1'!$J$4,'Ronde 1'!$J$3),"")</f>
        <v>5</v>
      </c>
      <c r="E17" s="30" t="str">
        <f>IF(AND('Ronde 1'!E21&gt;0,Résultats!D$4&gt;0),IF('Ronde 1'!E21=Résultats!D$4,'Ronde 1'!$J$3+'Ronde 1'!$J$4,'Ronde 1'!$J$3),"")</f>
        <v/>
      </c>
      <c r="F17" s="29">
        <f>IF(AND('Ronde 1'!F21&gt;0,Résultats!E$4&gt;0),IF('Ronde 1'!F21=Résultats!E$4,'Ronde 1'!$J$3+'Ronde 1'!$J$4,'Ronde 1'!$J$3),"")</f>
        <v>5</v>
      </c>
      <c r="G17" s="29" t="str">
        <f>IF(AND('Ronde 1'!G21&gt;0,Résultats!F$4&gt;0),IF('Ronde 1'!G21=Résultats!F$4,'Ronde 1'!$J$3+'Ronde 1'!$J$4,'Ronde 1'!$J$3),"")</f>
        <v/>
      </c>
      <c r="H17" s="30" t="str">
        <f>IF(AND('Ronde 1'!H21&gt;0,Résultats!G$4&gt;0),IF('Ronde 1'!H21=Résultats!G$4,'Ronde 1'!$J$3+'Ronde 1'!$J$4,'Ronde 1'!$J$3),"")</f>
        <v/>
      </c>
      <c r="I17" s="30" t="str">
        <f>IF(AND('Ronde 1'!I21&gt;0,Résultats!H$4&gt;0),IF('Ronde 1'!I21=Résultats!H$4,'Ronde 1'!$J$3+'Ronde 1'!$J$4,'Ronde 1'!$J$3),"")</f>
        <v/>
      </c>
      <c r="J17" s="29">
        <f>IF(AND('Ronde 1'!J21&gt;0,Résultats!I$4&gt;0),IF('Ronde 1'!J21=Résultats!I$4,'Ronde 1'!$J$3+'Ronde 1'!$J$4,'Ronde 1'!$J$3),"")</f>
        <v>5</v>
      </c>
      <c r="K17" s="29" t="str">
        <f>IF(AND('Ronde 1'!K21&gt;0,Résultats!J$4&gt;0),IF('Ronde 1'!K21=Résultats!J$4,'Ronde 1'!$J$3+'Ronde 1'!$J$4,'Ronde 1'!$J$3),"")</f>
        <v/>
      </c>
      <c r="L17" s="30" t="str">
        <f>IF(AND('Ronde 1'!L21&gt;0,Résultats!K$4&gt;0),IF('Ronde 1'!L21=Résultats!K$4,'Ronde 1'!$J$3+'Ronde 1'!$J$4,'Ronde 1'!$J$3),"")</f>
        <v/>
      </c>
      <c r="M17" s="30" t="str">
        <f>IF(AND('Ronde 1'!M21&gt;0,Résultats!L$4&gt;0),IF('Ronde 1'!M21=Résultats!L$4,'Ronde 1'!$J$3+'Ronde 1'!$J$4,'Ronde 1'!$J$3),"")</f>
        <v/>
      </c>
      <c r="N17" s="29" t="str">
        <f>IF(AND('Ronde 1'!N21&gt;0,Résultats!M$4&gt;0),IF('Ronde 1'!N21=Résultats!M$4,'Ronde 1'!$J$3+'Ronde 1'!$J$4,'Ronde 1'!$J$3),"")</f>
        <v/>
      </c>
      <c r="O17" s="29">
        <f>IF(AND('Ronde 1'!O21&gt;0,Résultats!N$4&gt;0),IF('Ronde 1'!O21=Résultats!N$4,'Ronde 1'!$J$3+'Ronde 1'!$J$4,'Ronde 1'!$J$3),"")</f>
        <v>10</v>
      </c>
      <c r="P17" s="30" t="str">
        <f>IF(AND('Ronde 1'!P21&gt;0,Résultats!O$4&gt;0),IF('Ronde 1'!P21=Résultats!O$4,'Ronde 1'!$J$3+'Ronde 1'!$J$4,'Ronde 1'!$J$3),"")</f>
        <v/>
      </c>
      <c r="Q17" s="31">
        <f>IF(AND('Ronde 1'!Q21&gt;0,Résultats!P$4&gt;0),IF('Ronde 1'!Q21=Résultats!P$4,'Ronde 1'!$J$3+'Ronde 1'!$J$4,'Ronde 1'!$J$3),"")</f>
        <v>5</v>
      </c>
      <c r="R17">
        <f t="shared" si="0"/>
        <v>35</v>
      </c>
    </row>
    <row r="18" spans="1:18">
      <c r="A18" t="str">
        <f>Participants!$D16</f>
        <v>Luc P.</v>
      </c>
      <c r="B18" s="28">
        <f>IF(AND('Ronde 1'!B22&gt;0,Résultats!A$4&gt;0),IF('Ronde 1'!B22=Résultats!A$4,'Ronde 1'!$J$3+'Ronde 1'!$J$4,'Ronde 1'!$J$3),"")</f>
        <v>10</v>
      </c>
      <c r="C18" s="29" t="str">
        <f>IF(AND('Ronde 1'!C22&gt;0,Résultats!B$4&gt;0),IF('Ronde 1'!C22=Résultats!B$4,'Ronde 1'!$J$3+'Ronde 1'!$J$4,'Ronde 1'!$J$3),"")</f>
        <v/>
      </c>
      <c r="D18" s="30">
        <f>IF(AND('Ronde 1'!D22&gt;0,Résultats!C$4&gt;0),IF('Ronde 1'!D22=Résultats!C$4,'Ronde 1'!$J$3+'Ronde 1'!$J$4,'Ronde 1'!$J$3),"")</f>
        <v>5</v>
      </c>
      <c r="E18" s="30" t="str">
        <f>IF(AND('Ronde 1'!E22&gt;0,Résultats!D$4&gt;0),IF('Ronde 1'!E22=Résultats!D$4,'Ronde 1'!$J$3+'Ronde 1'!$J$4,'Ronde 1'!$J$3),"")</f>
        <v/>
      </c>
      <c r="F18" s="29">
        <f>IF(AND('Ronde 1'!F22&gt;0,Résultats!E$4&gt;0),IF('Ronde 1'!F22=Résultats!E$4,'Ronde 1'!$J$3+'Ronde 1'!$J$4,'Ronde 1'!$J$3),"")</f>
        <v>5</v>
      </c>
      <c r="G18" s="29" t="str">
        <f>IF(AND('Ronde 1'!G22&gt;0,Résultats!F$4&gt;0),IF('Ronde 1'!G22=Résultats!F$4,'Ronde 1'!$J$3+'Ronde 1'!$J$4,'Ronde 1'!$J$3),"")</f>
        <v/>
      </c>
      <c r="H18" s="30">
        <f>IF(AND('Ronde 1'!H22&gt;0,Résultats!G$4&gt;0),IF('Ronde 1'!H22=Résultats!G$4,'Ronde 1'!$J$3+'Ronde 1'!$J$4,'Ronde 1'!$J$3),"")</f>
        <v>10</v>
      </c>
      <c r="I18" s="30" t="str">
        <f>IF(AND('Ronde 1'!I22&gt;0,Résultats!H$4&gt;0),IF('Ronde 1'!I22=Résultats!H$4,'Ronde 1'!$J$3+'Ronde 1'!$J$4,'Ronde 1'!$J$3),"")</f>
        <v/>
      </c>
      <c r="J18" s="29">
        <f>IF(AND('Ronde 1'!J22&gt;0,Résultats!I$4&gt;0),IF('Ronde 1'!J22=Résultats!I$4,'Ronde 1'!$J$3+'Ronde 1'!$J$4,'Ronde 1'!$J$3),"")</f>
        <v>5</v>
      </c>
      <c r="K18" s="29" t="str">
        <f>IF(AND('Ronde 1'!K22&gt;0,Résultats!J$4&gt;0),IF('Ronde 1'!K22=Résultats!J$4,'Ronde 1'!$J$3+'Ronde 1'!$J$4,'Ronde 1'!$J$3),"")</f>
        <v/>
      </c>
      <c r="L18" s="30" t="str">
        <f>IF(AND('Ronde 1'!L22&gt;0,Résultats!K$4&gt;0),IF('Ronde 1'!L22=Résultats!K$4,'Ronde 1'!$J$3+'Ronde 1'!$J$4,'Ronde 1'!$J$3),"")</f>
        <v/>
      </c>
      <c r="M18" s="30">
        <f>IF(AND('Ronde 1'!M22&gt;0,Résultats!L$4&gt;0),IF('Ronde 1'!M22=Résultats!L$4,'Ronde 1'!$J$3+'Ronde 1'!$J$4,'Ronde 1'!$J$3),"")</f>
        <v>5</v>
      </c>
      <c r="N18" s="29" t="str">
        <f>IF(AND('Ronde 1'!N22&gt;0,Résultats!M$4&gt;0),IF('Ronde 1'!N22=Résultats!M$4,'Ronde 1'!$J$3+'Ronde 1'!$J$4,'Ronde 1'!$J$3),"")</f>
        <v/>
      </c>
      <c r="O18" s="29">
        <f>IF(AND('Ronde 1'!O22&gt;0,Résultats!N$4&gt;0),IF('Ronde 1'!O22=Résultats!N$4,'Ronde 1'!$J$3+'Ronde 1'!$J$4,'Ronde 1'!$J$3),"")</f>
        <v>10</v>
      </c>
      <c r="P18" s="30" t="str">
        <f>IF(AND('Ronde 1'!P22&gt;0,Résultats!O$4&gt;0),IF('Ronde 1'!P22=Résultats!O$4,'Ronde 1'!$J$3+'Ronde 1'!$J$4,'Ronde 1'!$J$3),"")</f>
        <v/>
      </c>
      <c r="Q18" s="31">
        <f>IF(AND('Ronde 1'!Q22&gt;0,Résultats!P$4&gt;0),IF('Ronde 1'!Q22=Résultats!P$4,'Ronde 1'!$J$3+'Ronde 1'!$J$4,'Ronde 1'!$J$3),"")</f>
        <v>5</v>
      </c>
      <c r="R18">
        <f t="shared" si="0"/>
        <v>55</v>
      </c>
    </row>
    <row r="19" spans="1:18">
      <c r="A19" t="str">
        <f>Participants!$D17</f>
        <v>Guy R.</v>
      </c>
      <c r="B19" s="32">
        <f>IF(AND('Ronde 1'!B23&gt;0,Résultats!A$4&gt;0),IF('Ronde 1'!B23=Résultats!A$4,'Ronde 1'!$J$3+'Ronde 1'!$J$4,'Ronde 1'!$J$3),"")</f>
        <v>10</v>
      </c>
      <c r="C19" s="33" t="str">
        <f>IF(AND('Ronde 1'!C23&gt;0,Résultats!B$4&gt;0),IF('Ronde 1'!C23=Résultats!B$4,'Ronde 1'!$J$3+'Ronde 1'!$J$4,'Ronde 1'!$J$3),"")</f>
        <v/>
      </c>
      <c r="D19" s="34">
        <f>IF(AND('Ronde 1'!D23&gt;0,Résultats!C$4&gt;0),IF('Ronde 1'!D23=Résultats!C$4,'Ronde 1'!$J$3+'Ronde 1'!$J$4,'Ronde 1'!$J$3),"")</f>
        <v>5</v>
      </c>
      <c r="E19" s="34" t="str">
        <f>IF(AND('Ronde 1'!E23&gt;0,Résultats!D$4&gt;0),IF('Ronde 1'!E23=Résultats!D$4,'Ronde 1'!$J$3+'Ronde 1'!$J$4,'Ronde 1'!$J$3),"")</f>
        <v/>
      </c>
      <c r="F19" s="33">
        <f>IF(AND('Ronde 1'!F23&gt;0,Résultats!E$4&gt;0),IF('Ronde 1'!F23=Résultats!E$4,'Ronde 1'!$J$3+'Ronde 1'!$J$4,'Ronde 1'!$J$3),"")</f>
        <v>5</v>
      </c>
      <c r="G19" s="33" t="str">
        <f>IF(AND('Ronde 1'!G23&gt;0,Résultats!F$4&gt;0),IF('Ronde 1'!G23=Résultats!F$4,'Ronde 1'!$J$3+'Ronde 1'!$J$4,'Ronde 1'!$J$3),"")</f>
        <v/>
      </c>
      <c r="H19" s="34">
        <f>IF(AND('Ronde 1'!H23&gt;0,Résultats!G$4&gt;0),IF('Ronde 1'!H23=Résultats!G$4,'Ronde 1'!$J$3+'Ronde 1'!$J$4,'Ronde 1'!$J$3),"")</f>
        <v>5</v>
      </c>
      <c r="I19" s="34" t="str">
        <f>IF(AND('Ronde 1'!I23&gt;0,Résultats!H$4&gt;0),IF('Ronde 1'!I23=Résultats!H$4,'Ronde 1'!$J$3+'Ronde 1'!$J$4,'Ronde 1'!$J$3),"")</f>
        <v/>
      </c>
      <c r="J19" s="33">
        <f>IF(AND('Ronde 1'!J23&gt;0,Résultats!I$4&gt;0),IF('Ronde 1'!J23=Résultats!I$4,'Ronde 1'!$J$3+'Ronde 1'!$J$4,'Ronde 1'!$J$3),"")</f>
        <v>5</v>
      </c>
      <c r="K19" s="33" t="str">
        <f>IF(AND('Ronde 1'!K23&gt;0,Résultats!J$4&gt;0),IF('Ronde 1'!K23=Résultats!J$4,'Ronde 1'!$J$3+'Ronde 1'!$J$4,'Ronde 1'!$J$3),"")</f>
        <v/>
      </c>
      <c r="L19" s="34" t="str">
        <f>IF(AND('Ronde 1'!L23&gt;0,Résultats!K$4&gt;0),IF('Ronde 1'!L23=Résultats!K$4,'Ronde 1'!$J$3+'Ronde 1'!$J$4,'Ronde 1'!$J$3),"")</f>
        <v/>
      </c>
      <c r="M19" s="34" t="str">
        <f>IF(AND('Ronde 1'!M23&gt;0,Résultats!L$4&gt;0),IF('Ronde 1'!M23=Résultats!L$4,'Ronde 1'!$J$3+'Ronde 1'!$J$4,'Ronde 1'!$J$3),"")</f>
        <v/>
      </c>
      <c r="N19" s="33" t="str">
        <f>IF(AND('Ronde 1'!N23&gt;0,Résultats!M$4&gt;0),IF('Ronde 1'!N23=Résultats!M$4,'Ronde 1'!$J$3+'Ronde 1'!$J$4,'Ronde 1'!$J$3),"")</f>
        <v/>
      </c>
      <c r="O19" s="33">
        <f>IF(AND('Ronde 1'!O23&gt;0,Résultats!N$4&gt;0),IF('Ronde 1'!O23=Résultats!N$4,'Ronde 1'!$J$3+'Ronde 1'!$J$4,'Ronde 1'!$J$3),"")</f>
        <v>5</v>
      </c>
      <c r="P19" s="34" t="str">
        <f>IF(AND('Ronde 1'!P23&gt;0,Résultats!O$4&gt;0),IF('Ronde 1'!P23=Résultats!O$4,'Ronde 1'!$J$3+'Ronde 1'!$J$4,'Ronde 1'!$J$3),"")</f>
        <v/>
      </c>
      <c r="Q19" s="35">
        <f>IF(AND('Ronde 1'!Q23&gt;0,Résultats!P$4&gt;0),IF('Ronde 1'!Q23=Résultats!P$4,'Ronde 1'!$J$3+'Ronde 1'!$J$4,'Ronde 1'!$J$3),"")</f>
        <v>10</v>
      </c>
      <c r="R19">
        <f t="shared" si="0"/>
        <v>45</v>
      </c>
    </row>
    <row r="22" spans="1:18">
      <c r="B22" s="68" t="s">
        <v>100</v>
      </c>
      <c r="C22" s="68"/>
      <c r="D22" s="68"/>
      <c r="E22" s="68"/>
      <c r="F22" s="68"/>
      <c r="G22" s="68"/>
      <c r="H22" s="68"/>
      <c r="I22" s="68"/>
      <c r="J22" s="68"/>
      <c r="K22" s="68"/>
      <c r="L22" s="68"/>
      <c r="M22" s="68"/>
      <c r="N22" s="68"/>
      <c r="O22" s="68"/>
      <c r="P22" s="68"/>
      <c r="Q22" s="68"/>
    </row>
    <row r="23" spans="1:18">
      <c r="B23" s="68" t="s">
        <v>36</v>
      </c>
      <c r="C23" s="68"/>
      <c r="D23" s="68"/>
      <c r="E23" s="68"/>
      <c r="F23" s="68" t="s">
        <v>35</v>
      </c>
      <c r="G23" s="68"/>
      <c r="H23" s="68"/>
      <c r="I23" s="68"/>
      <c r="K23" s="5"/>
      <c r="L23" s="5"/>
      <c r="M23" s="5"/>
      <c r="N23" s="5"/>
      <c r="O23" s="5"/>
      <c r="P23" s="5"/>
      <c r="Q23" s="5"/>
      <c r="R23" s="36" t="s">
        <v>37</v>
      </c>
    </row>
    <row r="24" spans="1:18">
      <c r="B24" s="24" t="str">
        <f>Résultats!A8</f>
        <v>NYR</v>
      </c>
      <c r="C24" s="25" t="str">
        <f>Résultats!B8</f>
        <v>WAS</v>
      </c>
      <c r="D24" s="26" t="str">
        <f>Résultats!C8</f>
        <v>MTL</v>
      </c>
      <c r="E24" s="26" t="str">
        <f>Résultats!D8</f>
        <v>TB</v>
      </c>
      <c r="F24" s="25" t="str">
        <f>Résultats!E8</f>
        <v>ANA</v>
      </c>
      <c r="G24" s="25" t="str">
        <f>Résultats!F8</f>
        <v>CGY</v>
      </c>
      <c r="H24" s="26" t="str">
        <f>Résultats!G8</f>
        <v>CHI</v>
      </c>
      <c r="I24" s="27" t="str">
        <f>Résultats!H8</f>
        <v>MIN</v>
      </c>
    </row>
    <row r="25" spans="1:18">
      <c r="A25" t="str">
        <f>Participants!$D2</f>
        <v>Vincent B.</v>
      </c>
      <c r="B25" s="28">
        <f>IF(AND('Ronde 2'!B8&gt;0,Résultats!A$9&gt;0),IF('Ronde 2'!B8=Résultats!A$9,'Ronde 2'!$J$3+'Ronde 2'!$J$4,'Ronde 2'!$J$3),"")</f>
        <v>5</v>
      </c>
      <c r="C25" s="29" t="str">
        <f>IF(AND('Ronde 2'!C8&gt;0,Résultats!B$9&gt;0),IF('Ronde 2'!C8=Résultats!B$9,'Ronde 2'!$J$3+'Ronde 2'!$J$4,'Ronde 2'!$J$3),"")</f>
        <v/>
      </c>
      <c r="D25" s="30" t="str">
        <f>IF(AND('Ronde 2'!D8&gt;0,Résultats!C$9&gt;0),IF('Ronde 2'!D8=Résultats!C$9,'Ronde 2'!$J$3+'Ronde 2'!$J$4,'Ronde 2'!$J$3),"")</f>
        <v/>
      </c>
      <c r="E25" s="30" t="str">
        <f>IF(AND('Ronde 2'!E8&gt;0,Résultats!D$9&gt;0),IF('Ronde 2'!E8=Résultats!D$9,'Ronde 2'!$J$3+'Ronde 2'!$J$4,'Ronde 2'!$J$3),"")</f>
        <v/>
      </c>
      <c r="F25" s="29">
        <f>IF(AND('Ronde 2'!F8&gt;0,Résultats!E$9&gt;0),IF('Ronde 2'!F8=Résultats!E$9,'Ronde 2'!$J$3+'Ronde 2'!$J$4,'Ronde 2'!$J$3),"")</f>
        <v>10</v>
      </c>
      <c r="G25" s="29" t="str">
        <f>IF(AND('Ronde 2'!G8&gt;0,Résultats!F$9&gt;0),IF('Ronde 2'!G8=Résultats!F$9,'Ronde 2'!$J$3+'Ronde 2'!$J$4,'Ronde 2'!$J$3),"")</f>
        <v/>
      </c>
      <c r="H25" s="30">
        <f>IF(AND('Ronde 2'!H8&gt;0,Résultats!G$9&gt;0),IF('Ronde 2'!H8=Résultats!G$9,'Ronde 2'!$J$3+'Ronde 2'!$J$4,'Ronde 2'!$J$3),"")</f>
        <v>5</v>
      </c>
      <c r="I25" s="31" t="str">
        <f>IF(AND('Ronde 2'!I8&gt;0,Résultats!H$9&gt;0),IF('Ronde 2'!I8=Résultats!H$9,'Ronde 2'!$J$3+'Ronde 2'!$J$4,'Ronde 2'!$J$3),"")</f>
        <v/>
      </c>
      <c r="R25">
        <f t="shared" ref="R25:R39" si="1">SUM(B25:I25)</f>
        <v>20</v>
      </c>
    </row>
    <row r="26" spans="1:18">
      <c r="A26" t="str">
        <f>Participants!$D3</f>
        <v>Francis B.</v>
      </c>
      <c r="B26" s="28" t="str">
        <f>IF(AND('Ronde 2'!B9&gt;0,Résultats!A$9&gt;0),IF('Ronde 2'!B9=Résultats!A$9,'Ronde 2'!$J$3+'Ronde 2'!$J$4,'Ronde 2'!$J$3),"")</f>
        <v/>
      </c>
      <c r="C26" s="29" t="str">
        <f>IF(AND('Ronde 2'!C9&gt;0,Résultats!B$9&gt;0),IF('Ronde 2'!C9=Résultats!B$9,'Ronde 2'!$J$3+'Ronde 2'!$J$4,'Ronde 2'!$J$3),"")</f>
        <v/>
      </c>
      <c r="D26" s="30" t="str">
        <f>IF(AND('Ronde 2'!D9&gt;0,Résultats!C$9&gt;0),IF('Ronde 2'!D9=Résultats!C$9,'Ronde 2'!$J$3+'Ronde 2'!$J$4,'Ronde 2'!$J$3),"")</f>
        <v/>
      </c>
      <c r="E26" s="30">
        <f>IF(AND('Ronde 2'!E9&gt;0,Résultats!D$9&gt;0),IF('Ronde 2'!E9=Résultats!D$9,'Ronde 2'!$J$3+'Ronde 2'!$J$4,'Ronde 2'!$J$3),"")</f>
        <v>5</v>
      </c>
      <c r="F26" s="29" t="str">
        <f>IF(AND('Ronde 2'!F9&gt;0,Résultats!E$9&gt;0),IF('Ronde 2'!F9=Résultats!E$9,'Ronde 2'!$J$3+'Ronde 2'!$J$4,'Ronde 2'!$J$3),"")</f>
        <v/>
      </c>
      <c r="G26" s="29" t="str">
        <f>IF(AND('Ronde 2'!G9&gt;0,Résultats!F$9&gt;0),IF('Ronde 2'!G9=Résultats!F$9,'Ronde 2'!$J$3+'Ronde 2'!$J$4,'Ronde 2'!$J$3),"")</f>
        <v/>
      </c>
      <c r="H26" s="30" t="str">
        <f>IF(AND('Ronde 2'!H9&gt;0,Résultats!G$9&gt;0),IF('Ronde 2'!H9=Résultats!G$9,'Ronde 2'!$J$3+'Ronde 2'!$J$4,'Ronde 2'!$J$3),"")</f>
        <v/>
      </c>
      <c r="I26" s="31" t="str">
        <f>IF(AND('Ronde 2'!I9&gt;0,Résultats!H$9&gt;0),IF('Ronde 2'!I9=Résultats!H$9,'Ronde 2'!$J$3+'Ronde 2'!$J$4,'Ronde 2'!$J$3),"")</f>
        <v/>
      </c>
      <c r="R26">
        <f t="shared" si="1"/>
        <v>5</v>
      </c>
    </row>
    <row r="27" spans="1:18">
      <c r="A27" t="str">
        <f>Participants!$D4</f>
        <v>Louis B.</v>
      </c>
      <c r="B27" s="28">
        <f>IF(AND('Ronde 2'!B10&gt;0,Résultats!A$9&gt;0),IF('Ronde 2'!B10=Résultats!A$9,'Ronde 2'!$J$3+'Ronde 2'!$J$4,'Ronde 2'!$J$3),"")</f>
        <v>5</v>
      </c>
      <c r="C27" s="29" t="str">
        <f>IF(AND('Ronde 2'!C10&gt;0,Résultats!B$9&gt;0),IF('Ronde 2'!C10=Résultats!B$9,'Ronde 2'!$J$3+'Ronde 2'!$J$4,'Ronde 2'!$J$3),"")</f>
        <v/>
      </c>
      <c r="D27" s="30" t="str">
        <f>IF(AND('Ronde 2'!D10&gt;0,Résultats!C$9&gt;0),IF('Ronde 2'!D10=Résultats!C$9,'Ronde 2'!$J$3+'Ronde 2'!$J$4,'Ronde 2'!$J$3),"")</f>
        <v/>
      </c>
      <c r="E27" s="30" t="str">
        <f>IF(AND('Ronde 2'!E10&gt;0,Résultats!D$9&gt;0),IF('Ronde 2'!E10=Résultats!D$9,'Ronde 2'!$J$3+'Ronde 2'!$J$4,'Ronde 2'!$J$3),"")</f>
        <v/>
      </c>
      <c r="F27" s="29">
        <f>IF(AND('Ronde 2'!F10&gt;0,Résultats!E$9&gt;0),IF('Ronde 2'!F10=Résultats!E$9,'Ronde 2'!$J$3+'Ronde 2'!$J$4,'Ronde 2'!$J$3),"")</f>
        <v>10</v>
      </c>
      <c r="G27" s="29" t="str">
        <f>IF(AND('Ronde 2'!G10&gt;0,Résultats!F$9&gt;0),IF('Ronde 2'!G10=Résultats!F$9,'Ronde 2'!$J$3+'Ronde 2'!$J$4,'Ronde 2'!$J$3),"")</f>
        <v/>
      </c>
      <c r="H27" s="30">
        <f>IF(AND('Ronde 2'!H10&gt;0,Résultats!G$9&gt;0),IF('Ronde 2'!H10=Résultats!G$9,'Ronde 2'!$J$3+'Ronde 2'!$J$4,'Ronde 2'!$J$3),"")</f>
        <v>5</v>
      </c>
      <c r="I27" s="31" t="str">
        <f>IF(AND('Ronde 2'!I10&gt;0,Résultats!H$9&gt;0),IF('Ronde 2'!I10=Résultats!H$9,'Ronde 2'!$J$3+'Ronde 2'!$J$4,'Ronde 2'!$J$3),"")</f>
        <v/>
      </c>
      <c r="R27">
        <f t="shared" si="1"/>
        <v>20</v>
      </c>
    </row>
    <row r="28" spans="1:18">
      <c r="A28" t="str">
        <f>Participants!$D5</f>
        <v>Mario B.</v>
      </c>
      <c r="B28" s="28">
        <f>IF(AND('Ronde 2'!B11&gt;0,Résultats!A$9&gt;0),IF('Ronde 2'!B11=Résultats!A$9,'Ronde 2'!$J$3+'Ronde 2'!$J$4,'Ronde 2'!$J$3),"")</f>
        <v>5</v>
      </c>
      <c r="C28" s="29" t="str">
        <f>IF(AND('Ronde 2'!C11&gt;0,Résultats!B$9&gt;0),IF('Ronde 2'!C11=Résultats!B$9,'Ronde 2'!$J$3+'Ronde 2'!$J$4,'Ronde 2'!$J$3),"")</f>
        <v/>
      </c>
      <c r="D28" s="30" t="str">
        <f>IF(AND('Ronde 2'!D11&gt;0,Résultats!C$9&gt;0),IF('Ronde 2'!D11=Résultats!C$9,'Ronde 2'!$J$3+'Ronde 2'!$J$4,'Ronde 2'!$J$3),"")</f>
        <v/>
      </c>
      <c r="E28" s="30" t="str">
        <f>IF(AND('Ronde 2'!E11&gt;0,Résultats!D$9&gt;0),IF('Ronde 2'!E11=Résultats!D$9,'Ronde 2'!$J$3+'Ronde 2'!$J$4,'Ronde 2'!$J$3),"")</f>
        <v/>
      </c>
      <c r="F28" s="29">
        <f>IF(AND('Ronde 2'!F11&gt;0,Résultats!E$9&gt;0),IF('Ronde 2'!F11=Résultats!E$9,'Ronde 2'!$J$3+'Ronde 2'!$J$4,'Ronde 2'!$J$3),"")</f>
        <v>10</v>
      </c>
      <c r="G28" s="29" t="str">
        <f>IF(AND('Ronde 2'!G11&gt;0,Résultats!F$9&gt;0),IF('Ronde 2'!G11=Résultats!F$9,'Ronde 2'!$J$3+'Ronde 2'!$J$4,'Ronde 2'!$J$3),"")</f>
        <v/>
      </c>
      <c r="H28" s="30">
        <f>IF(AND('Ronde 2'!H11&gt;0,Résultats!G$9&gt;0),IF('Ronde 2'!H11=Résultats!G$9,'Ronde 2'!$J$3+'Ronde 2'!$J$4,'Ronde 2'!$J$3),"")</f>
        <v>5</v>
      </c>
      <c r="I28" s="31" t="str">
        <f>IF(AND('Ronde 2'!I11&gt;0,Résultats!H$9&gt;0),IF('Ronde 2'!I11=Résultats!H$9,'Ronde 2'!$J$3+'Ronde 2'!$J$4,'Ronde 2'!$J$3),"")</f>
        <v/>
      </c>
      <c r="R28">
        <f t="shared" si="1"/>
        <v>20</v>
      </c>
    </row>
    <row r="29" spans="1:18">
      <c r="A29" t="str">
        <f>Participants!$D6</f>
        <v>Fred C.</v>
      </c>
      <c r="B29" s="28">
        <f>IF(AND('Ronde 2'!B12&gt;0,Résultats!A$9&gt;0),IF('Ronde 2'!B12=Résultats!A$9,'Ronde 2'!$J$3+'Ronde 2'!$J$4,'Ronde 2'!$J$3),"")</f>
        <v>5</v>
      </c>
      <c r="C29" s="29" t="str">
        <f>IF(AND('Ronde 2'!C12&gt;0,Résultats!B$9&gt;0),IF('Ronde 2'!C12=Résultats!B$9,'Ronde 2'!$J$3+'Ronde 2'!$J$4,'Ronde 2'!$J$3),"")</f>
        <v/>
      </c>
      <c r="D29" s="30" t="str">
        <f>IF(AND('Ronde 2'!D12&gt;0,Résultats!C$9&gt;0),IF('Ronde 2'!D12=Résultats!C$9,'Ronde 2'!$J$3+'Ronde 2'!$J$4,'Ronde 2'!$J$3),"")</f>
        <v/>
      </c>
      <c r="E29" s="30" t="str">
        <f>IF(AND('Ronde 2'!E12&gt;0,Résultats!D$9&gt;0),IF('Ronde 2'!E12=Résultats!D$9,'Ronde 2'!$J$3+'Ronde 2'!$J$4,'Ronde 2'!$J$3),"")</f>
        <v/>
      </c>
      <c r="F29" s="29">
        <f>IF(AND('Ronde 2'!F12&gt;0,Résultats!E$9&gt;0),IF('Ronde 2'!F12=Résultats!E$9,'Ronde 2'!$J$3+'Ronde 2'!$J$4,'Ronde 2'!$J$3),"")</f>
        <v>5</v>
      </c>
      <c r="G29" s="29" t="str">
        <f>IF(AND('Ronde 2'!G12&gt;0,Résultats!F$9&gt;0),IF('Ronde 2'!G12=Résultats!F$9,'Ronde 2'!$J$3+'Ronde 2'!$J$4,'Ronde 2'!$J$3),"")</f>
        <v/>
      </c>
      <c r="H29" s="30">
        <f>IF(AND('Ronde 2'!H12&gt;0,Résultats!G$9&gt;0),IF('Ronde 2'!H12=Résultats!G$9,'Ronde 2'!$J$3+'Ronde 2'!$J$4,'Ronde 2'!$J$3),"")</f>
        <v>5</v>
      </c>
      <c r="I29" s="31" t="str">
        <f>IF(AND('Ronde 2'!I12&gt;0,Résultats!H$9&gt;0),IF('Ronde 2'!I12=Résultats!H$9,'Ronde 2'!$J$3+'Ronde 2'!$J$4,'Ronde 2'!$J$3),"")</f>
        <v/>
      </c>
      <c r="R29">
        <f t="shared" si="1"/>
        <v>15</v>
      </c>
    </row>
    <row r="30" spans="1:18">
      <c r="A30" t="str">
        <f>Participants!$D7</f>
        <v>Pierre D.</v>
      </c>
      <c r="B30" s="28">
        <f>IF(AND('Ronde 2'!B13&gt;0,Résultats!A$9&gt;0),IF('Ronde 2'!B13=Résultats!A$9,'Ronde 2'!$J$3+'Ronde 2'!$J$4,'Ronde 2'!$J$3),"")</f>
        <v>5</v>
      </c>
      <c r="C30" s="29" t="str">
        <f>IF(AND('Ronde 2'!C13&gt;0,Résultats!B$9&gt;0),IF('Ronde 2'!C13=Résultats!B$9,'Ronde 2'!$J$3+'Ronde 2'!$J$4,'Ronde 2'!$J$3),"")</f>
        <v/>
      </c>
      <c r="D30" s="30" t="str">
        <f>IF(AND('Ronde 2'!D13&gt;0,Résultats!C$9&gt;0),IF('Ronde 2'!D13=Résultats!C$9,'Ronde 2'!$J$3+'Ronde 2'!$J$4,'Ronde 2'!$J$3),"")</f>
        <v/>
      </c>
      <c r="E30" s="30">
        <f>IF(AND('Ronde 2'!E13&gt;0,Résultats!D$9&gt;0),IF('Ronde 2'!E13=Résultats!D$9,'Ronde 2'!$J$3+'Ronde 2'!$J$4,'Ronde 2'!$J$3),"")</f>
        <v>10</v>
      </c>
      <c r="F30" s="29">
        <f>IF(AND('Ronde 2'!F13&gt;0,Résultats!E$9&gt;0),IF('Ronde 2'!F13=Résultats!E$9,'Ronde 2'!$J$3+'Ronde 2'!$J$4,'Ronde 2'!$J$3),"")</f>
        <v>5</v>
      </c>
      <c r="G30" s="29" t="str">
        <f>IF(AND('Ronde 2'!G13&gt;0,Résultats!F$9&gt;0),IF('Ronde 2'!G13=Résultats!F$9,'Ronde 2'!$J$3+'Ronde 2'!$J$4,'Ronde 2'!$J$3),"")</f>
        <v/>
      </c>
      <c r="H30" s="30">
        <f>IF(AND('Ronde 2'!H13&gt;0,Résultats!G$9&gt;0),IF('Ronde 2'!H13=Résultats!G$9,'Ronde 2'!$J$3+'Ronde 2'!$J$4,'Ronde 2'!$J$3),"")</f>
        <v>5</v>
      </c>
      <c r="I30" s="31" t="str">
        <f>IF(AND('Ronde 2'!I13&gt;0,Résultats!H$9&gt;0),IF('Ronde 2'!I13=Résultats!H$9,'Ronde 2'!$J$3+'Ronde 2'!$J$4,'Ronde 2'!$J$3),"")</f>
        <v/>
      </c>
      <c r="R30">
        <f t="shared" si="1"/>
        <v>25</v>
      </c>
    </row>
    <row r="31" spans="1:18">
      <c r="A31" t="str">
        <f>Participants!$D8</f>
        <v>Guy G.</v>
      </c>
      <c r="B31" s="28">
        <f>IF(AND('Ronde 2'!B14&gt;0,Résultats!A$9&gt;0),IF('Ronde 2'!B14=Résultats!A$9,'Ronde 2'!$J$3+'Ronde 2'!$J$4,'Ronde 2'!$J$3),"")</f>
        <v>5</v>
      </c>
      <c r="C31" s="29" t="str">
        <f>IF(AND('Ronde 2'!C14&gt;0,Résultats!B$9&gt;0),IF('Ronde 2'!C14=Résultats!B$9,'Ronde 2'!$J$3+'Ronde 2'!$J$4,'Ronde 2'!$J$3),"")</f>
        <v/>
      </c>
      <c r="D31" s="30" t="str">
        <f>IF(AND('Ronde 2'!D14&gt;0,Résultats!C$9&gt;0),IF('Ronde 2'!D14=Résultats!C$9,'Ronde 2'!$J$3+'Ronde 2'!$J$4,'Ronde 2'!$J$3),"")</f>
        <v/>
      </c>
      <c r="E31" s="30" t="str">
        <f>IF(AND('Ronde 2'!E14&gt;0,Résultats!D$9&gt;0),IF('Ronde 2'!E14=Résultats!D$9,'Ronde 2'!$J$3+'Ronde 2'!$J$4,'Ronde 2'!$J$3),"")</f>
        <v/>
      </c>
      <c r="F31" s="29" t="str">
        <f>IF(AND('Ronde 2'!F14&gt;0,Résultats!E$9&gt;0),IF('Ronde 2'!F14=Résultats!E$9,'Ronde 2'!$J$3+'Ronde 2'!$J$4,'Ronde 2'!$J$3),"")</f>
        <v/>
      </c>
      <c r="G31" s="29" t="str">
        <f>IF(AND('Ronde 2'!G14&gt;0,Résultats!F$9&gt;0),IF('Ronde 2'!G14=Résultats!F$9,'Ronde 2'!$J$3+'Ronde 2'!$J$4,'Ronde 2'!$J$3),"")</f>
        <v/>
      </c>
      <c r="H31" s="30">
        <f>IF(AND('Ronde 2'!H14&gt;0,Résultats!G$9&gt;0),IF('Ronde 2'!H14=Résultats!G$9,'Ronde 2'!$J$3+'Ronde 2'!$J$4,'Ronde 2'!$J$3),"")</f>
        <v>5</v>
      </c>
      <c r="I31" s="31" t="str">
        <f>IF(AND('Ronde 2'!I14&gt;0,Résultats!H$9&gt;0),IF('Ronde 2'!I14=Résultats!H$9,'Ronde 2'!$J$3+'Ronde 2'!$J$4,'Ronde 2'!$J$3),"")</f>
        <v/>
      </c>
      <c r="R31">
        <f t="shared" si="1"/>
        <v>10</v>
      </c>
    </row>
    <row r="32" spans="1:18">
      <c r="A32" t="str">
        <f>Participants!$D9</f>
        <v>Sylvain H.</v>
      </c>
      <c r="B32" s="28">
        <f>IF(AND('Ronde 2'!B15&gt;0,Résultats!A$9&gt;0),IF('Ronde 2'!B15=Résultats!A$9,'Ronde 2'!$J$3+'Ronde 2'!$J$4,'Ronde 2'!$J$3),"")</f>
        <v>10</v>
      </c>
      <c r="C32" s="29" t="str">
        <f>IF(AND('Ronde 2'!C15&gt;0,Résultats!B$9&gt;0),IF('Ronde 2'!C15=Résultats!B$9,'Ronde 2'!$J$3+'Ronde 2'!$J$4,'Ronde 2'!$J$3),"")</f>
        <v/>
      </c>
      <c r="D32" s="30" t="str">
        <f>IF(AND('Ronde 2'!D15&gt;0,Résultats!C$9&gt;0),IF('Ronde 2'!D15=Résultats!C$9,'Ronde 2'!$J$3+'Ronde 2'!$J$4,'Ronde 2'!$J$3),"")</f>
        <v/>
      </c>
      <c r="E32" s="30">
        <f>IF(AND('Ronde 2'!E15&gt;0,Résultats!D$9&gt;0),IF('Ronde 2'!E15=Résultats!D$9,'Ronde 2'!$J$3+'Ronde 2'!$J$4,'Ronde 2'!$J$3),"")</f>
        <v>10</v>
      </c>
      <c r="F32" s="29">
        <f>IF(AND('Ronde 2'!F15&gt;0,Résultats!E$9&gt;0),IF('Ronde 2'!F15=Résultats!E$9,'Ronde 2'!$J$3+'Ronde 2'!$J$4,'Ronde 2'!$J$3),"")</f>
        <v>10</v>
      </c>
      <c r="G32" s="29" t="str">
        <f>IF(AND('Ronde 2'!G15&gt;0,Résultats!F$9&gt;0),IF('Ronde 2'!G15=Résultats!F$9,'Ronde 2'!$J$3+'Ronde 2'!$J$4,'Ronde 2'!$J$3),"")</f>
        <v/>
      </c>
      <c r="H32" s="30" t="str">
        <f>IF(AND('Ronde 2'!H15&gt;0,Résultats!G$9&gt;0),IF('Ronde 2'!H15=Résultats!G$9,'Ronde 2'!$J$3+'Ronde 2'!$J$4,'Ronde 2'!$J$3),"")</f>
        <v/>
      </c>
      <c r="I32" s="31" t="str">
        <f>IF(AND('Ronde 2'!I15&gt;0,Résultats!H$9&gt;0),IF('Ronde 2'!I15=Résultats!H$9,'Ronde 2'!$J$3+'Ronde 2'!$J$4,'Ronde 2'!$J$3),"")</f>
        <v/>
      </c>
      <c r="R32">
        <f t="shared" si="1"/>
        <v>30</v>
      </c>
    </row>
    <row r="33" spans="1:18">
      <c r="A33" t="str">
        <f>Participants!$D10</f>
        <v>André J.</v>
      </c>
      <c r="B33" s="28">
        <f>IF(AND('Ronde 2'!B16&gt;0,Résultats!A$9&gt;0),IF('Ronde 2'!B16=Résultats!A$9,'Ronde 2'!$J$3+'Ronde 2'!$J$4,'Ronde 2'!$J$3),"")</f>
        <v>5</v>
      </c>
      <c r="C33" s="29" t="str">
        <f>IF(AND('Ronde 2'!C16&gt;0,Résultats!B$9&gt;0),IF('Ronde 2'!C16=Résultats!B$9,'Ronde 2'!$J$3+'Ronde 2'!$J$4,'Ronde 2'!$J$3),"")</f>
        <v/>
      </c>
      <c r="D33" s="30" t="str">
        <f>IF(AND('Ronde 2'!D16&gt;0,Résultats!C$9&gt;0),IF('Ronde 2'!D16=Résultats!C$9,'Ronde 2'!$J$3+'Ronde 2'!$J$4,'Ronde 2'!$J$3),"")</f>
        <v/>
      </c>
      <c r="E33" s="30" t="str">
        <f>IF(AND('Ronde 2'!E16&gt;0,Résultats!D$9&gt;0),IF('Ronde 2'!E16=Résultats!D$9,'Ronde 2'!$J$3+'Ronde 2'!$J$4,'Ronde 2'!$J$3),"")</f>
        <v/>
      </c>
      <c r="F33" s="29">
        <f>IF(AND('Ronde 2'!F16&gt;0,Résultats!E$9&gt;0),IF('Ronde 2'!F16=Résultats!E$9,'Ronde 2'!$J$3+'Ronde 2'!$J$4,'Ronde 2'!$J$3),"")</f>
        <v>5</v>
      </c>
      <c r="G33" s="29" t="str">
        <f>IF(AND('Ronde 2'!G16&gt;0,Résultats!F$9&gt;0),IF('Ronde 2'!G16=Résultats!F$9,'Ronde 2'!$J$3+'Ronde 2'!$J$4,'Ronde 2'!$J$3),"")</f>
        <v/>
      </c>
      <c r="H33" s="30" t="str">
        <f>IF(AND('Ronde 2'!H16&gt;0,Résultats!G$9&gt;0),IF('Ronde 2'!H16=Résultats!G$9,'Ronde 2'!$J$3+'Ronde 2'!$J$4,'Ronde 2'!$J$3),"")</f>
        <v/>
      </c>
      <c r="I33" s="31" t="str">
        <f>IF(AND('Ronde 2'!I16&gt;0,Résultats!H$9&gt;0),IF('Ronde 2'!I16=Résultats!H$9,'Ronde 2'!$J$3+'Ronde 2'!$J$4,'Ronde 2'!$J$3),"")</f>
        <v/>
      </c>
      <c r="R33">
        <f t="shared" si="1"/>
        <v>10</v>
      </c>
    </row>
    <row r="34" spans="1:18">
      <c r="A34" t="str">
        <f>Participants!$D11</f>
        <v>Yvon L.</v>
      </c>
      <c r="B34" s="28">
        <f>IF(AND('Ronde 2'!B17&gt;0,Résultats!A$9&gt;0),IF('Ronde 2'!B17=Résultats!A$9,'Ronde 2'!$J$3+'Ronde 2'!$J$4,'Ronde 2'!$J$3),"")</f>
        <v>5</v>
      </c>
      <c r="C34" s="29" t="str">
        <f>IF(AND('Ronde 2'!C17&gt;0,Résultats!B$9&gt;0),IF('Ronde 2'!C17=Résultats!B$9,'Ronde 2'!$J$3+'Ronde 2'!$J$4,'Ronde 2'!$J$3),"")</f>
        <v/>
      </c>
      <c r="D34" s="30" t="str">
        <f>IF(AND('Ronde 2'!D17&gt;0,Résultats!C$9&gt;0),IF('Ronde 2'!D17=Résultats!C$9,'Ronde 2'!$J$3+'Ronde 2'!$J$4,'Ronde 2'!$J$3),"")</f>
        <v/>
      </c>
      <c r="E34" s="30" t="str">
        <f>IF(AND('Ronde 2'!E17&gt;0,Résultats!D$9&gt;0),IF('Ronde 2'!E17=Résultats!D$9,'Ronde 2'!$J$3+'Ronde 2'!$J$4,'Ronde 2'!$J$3),"")</f>
        <v/>
      </c>
      <c r="F34" s="29">
        <f>IF(AND('Ronde 2'!F17&gt;0,Résultats!E$9&gt;0),IF('Ronde 2'!F17=Résultats!E$9,'Ronde 2'!$J$3+'Ronde 2'!$J$4,'Ronde 2'!$J$3),"")</f>
        <v>5</v>
      </c>
      <c r="G34" s="29" t="str">
        <f>IF(AND('Ronde 2'!G17&gt;0,Résultats!F$9&gt;0),IF('Ronde 2'!G17=Résultats!F$9,'Ronde 2'!$J$3+'Ronde 2'!$J$4,'Ronde 2'!$J$3),"")</f>
        <v/>
      </c>
      <c r="H34" s="30">
        <f>IF(AND('Ronde 2'!H17&gt;0,Résultats!G$9&gt;0),IF('Ronde 2'!H17=Résultats!G$9,'Ronde 2'!$J$3+'Ronde 2'!$J$4,'Ronde 2'!$J$3),"")</f>
        <v>5</v>
      </c>
      <c r="I34" s="31" t="str">
        <f>IF(AND('Ronde 2'!I17&gt;0,Résultats!H$9&gt;0),IF('Ronde 2'!I17=Résultats!H$9,'Ronde 2'!$J$3+'Ronde 2'!$J$4,'Ronde 2'!$J$3),"")</f>
        <v/>
      </c>
      <c r="R34">
        <f t="shared" si="1"/>
        <v>15</v>
      </c>
    </row>
    <row r="35" spans="1:18">
      <c r="A35" t="str">
        <f>Participants!$D12</f>
        <v>Jacques L.</v>
      </c>
      <c r="B35" s="28">
        <f>IF(AND('Ronde 2'!B18&gt;0,Résultats!A$9&gt;0),IF('Ronde 2'!B18=Résultats!A$9,'Ronde 2'!$J$3+'Ronde 2'!$J$4,'Ronde 2'!$J$3),"")</f>
        <v>5</v>
      </c>
      <c r="C35" s="29" t="str">
        <f>IF(AND('Ronde 2'!C18&gt;0,Résultats!B$9&gt;0),IF('Ronde 2'!C18=Résultats!B$9,'Ronde 2'!$J$3+'Ronde 2'!$J$4,'Ronde 2'!$J$3),"")</f>
        <v/>
      </c>
      <c r="D35" s="30" t="str">
        <f>IF(AND('Ronde 2'!D18&gt;0,Résultats!C$9&gt;0),IF('Ronde 2'!D18=Résultats!C$9,'Ronde 2'!$J$3+'Ronde 2'!$J$4,'Ronde 2'!$J$3),"")</f>
        <v/>
      </c>
      <c r="E35" s="30" t="str">
        <f>IF(AND('Ronde 2'!E18&gt;0,Résultats!D$9&gt;0),IF('Ronde 2'!E18=Résultats!D$9,'Ronde 2'!$J$3+'Ronde 2'!$J$4,'Ronde 2'!$J$3),"")</f>
        <v/>
      </c>
      <c r="F35" s="29">
        <f>IF(AND('Ronde 2'!F18&gt;0,Résultats!E$9&gt;0),IF('Ronde 2'!F18=Résultats!E$9,'Ronde 2'!$J$3+'Ronde 2'!$J$4,'Ronde 2'!$J$3),"")</f>
        <v>10</v>
      </c>
      <c r="G35" s="29" t="str">
        <f>IF(AND('Ronde 2'!G18&gt;0,Résultats!F$9&gt;0),IF('Ronde 2'!G18=Résultats!F$9,'Ronde 2'!$J$3+'Ronde 2'!$J$4,'Ronde 2'!$J$3),"")</f>
        <v/>
      </c>
      <c r="H35" s="30">
        <f>IF(AND('Ronde 2'!H18&gt;0,Résultats!G$9&gt;0),IF('Ronde 2'!H18=Résultats!G$9,'Ronde 2'!$J$3+'Ronde 2'!$J$4,'Ronde 2'!$J$3),"")</f>
        <v>5</v>
      </c>
      <c r="I35" s="31" t="str">
        <f>IF(AND('Ronde 2'!I18&gt;0,Résultats!H$9&gt;0),IF('Ronde 2'!I18=Résultats!H$9,'Ronde 2'!$J$3+'Ronde 2'!$J$4,'Ronde 2'!$J$3),"")</f>
        <v/>
      </c>
      <c r="R35">
        <f t="shared" si="1"/>
        <v>20</v>
      </c>
    </row>
    <row r="36" spans="1:18">
      <c r="A36" t="str">
        <f>Participants!$D13</f>
        <v>Fred M.</v>
      </c>
      <c r="B36" s="28">
        <f>IF(AND('Ronde 2'!B19&gt;0,Résultats!A$9&gt;0),IF('Ronde 2'!B19=Résultats!A$9,'Ronde 2'!$J$3+'Ronde 2'!$J$4,'Ronde 2'!$J$3),"")</f>
        <v>10</v>
      </c>
      <c r="C36" s="29" t="str">
        <f>IF(AND('Ronde 2'!C19&gt;0,Résultats!B$9&gt;0),IF('Ronde 2'!C19=Résultats!B$9,'Ronde 2'!$J$3+'Ronde 2'!$J$4,'Ronde 2'!$J$3),"")</f>
        <v/>
      </c>
      <c r="D36" s="30" t="str">
        <f>IF(AND('Ronde 2'!D19&gt;0,Résultats!C$9&gt;0),IF('Ronde 2'!D19=Résultats!C$9,'Ronde 2'!$J$3+'Ronde 2'!$J$4,'Ronde 2'!$J$3),"")</f>
        <v/>
      </c>
      <c r="E36" s="30" t="str">
        <f>IF(AND('Ronde 2'!E19&gt;0,Résultats!D$9&gt;0),IF('Ronde 2'!E19=Résultats!D$9,'Ronde 2'!$J$3+'Ronde 2'!$J$4,'Ronde 2'!$J$3),"")</f>
        <v/>
      </c>
      <c r="F36" s="29">
        <f>IF(AND('Ronde 2'!F19&gt;0,Résultats!E$9&gt;0),IF('Ronde 2'!F19=Résultats!E$9,'Ronde 2'!$J$3+'Ronde 2'!$J$4,'Ronde 2'!$J$3),"")</f>
        <v>10</v>
      </c>
      <c r="G36" s="29" t="str">
        <f>IF(AND('Ronde 2'!G19&gt;0,Résultats!F$9&gt;0),IF('Ronde 2'!G19=Résultats!F$9,'Ronde 2'!$J$3+'Ronde 2'!$J$4,'Ronde 2'!$J$3),"")</f>
        <v/>
      </c>
      <c r="H36" s="30">
        <f>IF(AND('Ronde 2'!H19&gt;0,Résultats!G$9&gt;0),IF('Ronde 2'!H19=Résultats!G$9,'Ronde 2'!$J$3+'Ronde 2'!$J$4,'Ronde 2'!$J$3),"")</f>
        <v>5</v>
      </c>
      <c r="I36" s="31" t="str">
        <f>IF(AND('Ronde 2'!I19&gt;0,Résultats!H$9&gt;0),IF('Ronde 2'!I19=Résultats!H$9,'Ronde 2'!$J$3+'Ronde 2'!$J$4,'Ronde 2'!$J$3),"")</f>
        <v/>
      </c>
      <c r="R36">
        <f t="shared" si="1"/>
        <v>25</v>
      </c>
    </row>
    <row r="37" spans="1:18">
      <c r="A37" t="str">
        <f>Participants!$D14</f>
        <v>Benoît M.</v>
      </c>
      <c r="B37" s="28" t="str">
        <f>IF(AND('Ronde 2'!B20&gt;0,Résultats!A$9&gt;0),IF('Ronde 2'!B20=Résultats!A$9,'Ronde 2'!$J$3+'Ronde 2'!$J$4,'Ronde 2'!$J$3),"")</f>
        <v/>
      </c>
      <c r="C37" s="29" t="str">
        <f>IF(AND('Ronde 2'!C20&gt;0,Résultats!B$9&gt;0),IF('Ronde 2'!C20=Résultats!B$9,'Ronde 2'!$J$3+'Ronde 2'!$J$4,'Ronde 2'!$J$3),"")</f>
        <v/>
      </c>
      <c r="D37" s="30" t="str">
        <f>IF(AND('Ronde 2'!D20&gt;0,Résultats!C$9&gt;0),IF('Ronde 2'!D20=Résultats!C$9,'Ronde 2'!$J$3+'Ronde 2'!$J$4,'Ronde 2'!$J$3),"")</f>
        <v/>
      </c>
      <c r="E37" s="30">
        <f>IF(AND('Ronde 2'!E20&gt;0,Résultats!D$9&gt;0),IF('Ronde 2'!E20=Résultats!D$9,'Ronde 2'!$J$3+'Ronde 2'!$J$4,'Ronde 2'!$J$3),"")</f>
        <v>5</v>
      </c>
      <c r="F37" s="29">
        <f>IF(AND('Ronde 2'!F20&gt;0,Résultats!E$9&gt;0),IF('Ronde 2'!F20=Résultats!E$9,'Ronde 2'!$J$3+'Ronde 2'!$J$4,'Ronde 2'!$J$3),"")</f>
        <v>10</v>
      </c>
      <c r="G37" s="29" t="str">
        <f>IF(AND('Ronde 2'!G20&gt;0,Résultats!F$9&gt;0),IF('Ronde 2'!G20=Résultats!F$9,'Ronde 2'!$J$3+'Ronde 2'!$J$4,'Ronde 2'!$J$3),"")</f>
        <v/>
      </c>
      <c r="H37" s="30">
        <f>IF(AND('Ronde 2'!H20&gt;0,Résultats!G$9&gt;0),IF('Ronde 2'!H20=Résultats!G$9,'Ronde 2'!$J$3+'Ronde 2'!$J$4,'Ronde 2'!$J$3),"")</f>
        <v>5</v>
      </c>
      <c r="I37" s="31" t="str">
        <f>IF(AND('Ronde 2'!I20&gt;0,Résultats!H$9&gt;0),IF('Ronde 2'!I20=Résultats!H$9,'Ronde 2'!$J$3+'Ronde 2'!$J$4,'Ronde 2'!$J$3),"")</f>
        <v/>
      </c>
      <c r="R37">
        <f t="shared" si="1"/>
        <v>20</v>
      </c>
    </row>
    <row r="38" spans="1:18">
      <c r="A38" t="str">
        <f>Participants!$D15</f>
        <v>André P.</v>
      </c>
      <c r="B38" s="28">
        <f>IF(AND('Ronde 2'!B21&gt;0,Résultats!A$9&gt;0),IF('Ronde 2'!B21=Résultats!A$9,'Ronde 2'!$J$3+'Ronde 2'!$J$4,'Ronde 2'!$J$3),"")</f>
        <v>5</v>
      </c>
      <c r="C38" s="29" t="str">
        <f>IF(AND('Ronde 2'!C21&gt;0,Résultats!B$9&gt;0),IF('Ronde 2'!C21=Résultats!B$9,'Ronde 2'!$J$3+'Ronde 2'!$J$4,'Ronde 2'!$J$3),"")</f>
        <v/>
      </c>
      <c r="D38" s="30" t="str">
        <f>IF(AND('Ronde 2'!D21&gt;0,Résultats!C$9&gt;0),IF('Ronde 2'!D21=Résultats!C$9,'Ronde 2'!$J$3+'Ronde 2'!$J$4,'Ronde 2'!$J$3),"")</f>
        <v/>
      </c>
      <c r="E38" s="30">
        <f>IF(AND('Ronde 2'!E21&gt;0,Résultats!D$9&gt;0),IF('Ronde 2'!E21=Résultats!D$9,'Ronde 2'!$J$3+'Ronde 2'!$J$4,'Ronde 2'!$J$3),"")</f>
        <v>10</v>
      </c>
      <c r="F38" s="29">
        <f>IF(AND('Ronde 2'!F21&gt;0,Résultats!E$9&gt;0),IF('Ronde 2'!F21=Résultats!E$9,'Ronde 2'!$J$3+'Ronde 2'!$J$4,'Ronde 2'!$J$3),"")</f>
        <v>10</v>
      </c>
      <c r="G38" s="29" t="str">
        <f>IF(AND('Ronde 2'!G21&gt;0,Résultats!F$9&gt;0),IF('Ronde 2'!G21=Résultats!F$9,'Ronde 2'!$J$3+'Ronde 2'!$J$4,'Ronde 2'!$J$3),"")</f>
        <v/>
      </c>
      <c r="H38" s="30">
        <f>IF(AND('Ronde 2'!H21&gt;0,Résultats!G$9&gt;0),IF('Ronde 2'!H21=Résultats!G$9,'Ronde 2'!$J$3+'Ronde 2'!$J$4,'Ronde 2'!$J$3),"")</f>
        <v>5</v>
      </c>
      <c r="I38" s="31" t="str">
        <f>IF(AND('Ronde 2'!I21&gt;0,Résultats!H$9&gt;0),IF('Ronde 2'!I21=Résultats!H$9,'Ronde 2'!$J$3+'Ronde 2'!$J$4,'Ronde 2'!$J$3),"")</f>
        <v/>
      </c>
      <c r="R38">
        <f t="shared" si="1"/>
        <v>30</v>
      </c>
    </row>
    <row r="39" spans="1:18">
      <c r="A39" t="str">
        <f>Participants!$D16</f>
        <v>Luc P.</v>
      </c>
      <c r="B39" s="28">
        <f>IF(AND('Ronde 2'!B22&gt;0,Résultats!A$9&gt;0),IF('Ronde 2'!B22=Résultats!A$9,'Ronde 2'!$J$3+'Ronde 2'!$J$4,'Ronde 2'!$J$3),"")</f>
        <v>5</v>
      </c>
      <c r="C39" s="29" t="str">
        <f>IF(AND('Ronde 2'!C22&gt;0,Résultats!B$9&gt;0),IF('Ronde 2'!C22=Résultats!B$9,'Ronde 2'!$J$3+'Ronde 2'!$J$4,'Ronde 2'!$J$3),"")</f>
        <v/>
      </c>
      <c r="D39" s="30" t="str">
        <f>IF(AND('Ronde 2'!D22&gt;0,Résultats!C$9&gt;0),IF('Ronde 2'!D22=Résultats!C$9,'Ronde 2'!$J$3+'Ronde 2'!$J$4,'Ronde 2'!$J$3),"")</f>
        <v/>
      </c>
      <c r="E39" s="30" t="str">
        <f>IF(AND('Ronde 2'!E22&gt;0,Résultats!D$9&gt;0),IF('Ronde 2'!E22=Résultats!D$9,'Ronde 2'!$J$3+'Ronde 2'!$J$4,'Ronde 2'!$J$3),"")</f>
        <v/>
      </c>
      <c r="F39" s="29">
        <f>IF(AND('Ronde 2'!F22&gt;0,Résultats!E$9&gt;0),IF('Ronde 2'!F22=Résultats!E$9,'Ronde 2'!$J$3+'Ronde 2'!$J$4,'Ronde 2'!$J$3),"")</f>
        <v>10</v>
      </c>
      <c r="G39" s="29" t="str">
        <f>IF(AND('Ronde 2'!G22&gt;0,Résultats!F$9&gt;0),IF('Ronde 2'!G22=Résultats!F$9,'Ronde 2'!$J$3+'Ronde 2'!$J$4,'Ronde 2'!$J$3),"")</f>
        <v/>
      </c>
      <c r="H39" s="30">
        <f>IF(AND('Ronde 2'!H22&gt;0,Résultats!G$9&gt;0),IF('Ronde 2'!H22=Résultats!G$9,'Ronde 2'!$J$3+'Ronde 2'!$J$4,'Ronde 2'!$J$3),"")</f>
        <v>5</v>
      </c>
      <c r="I39" s="31" t="str">
        <f>IF(AND('Ronde 2'!I22&gt;0,Résultats!H$9&gt;0),IF('Ronde 2'!I22=Résultats!H$9,'Ronde 2'!$J$3+'Ronde 2'!$J$4,'Ronde 2'!$J$3),"")</f>
        <v/>
      </c>
      <c r="R39">
        <f t="shared" si="1"/>
        <v>20</v>
      </c>
    </row>
    <row r="40" spans="1:18">
      <c r="A40" t="str">
        <f>Participants!$D17</f>
        <v>Guy R.</v>
      </c>
      <c r="B40" s="32">
        <f>IF(AND('Ronde 2'!B23&gt;0,Résultats!A$9&gt;0),IF('Ronde 2'!B23=Résultats!A$9,'Ronde 2'!$J$3+'Ronde 2'!$J$4,'Ronde 2'!$J$3),"")</f>
        <v>5</v>
      </c>
      <c r="C40" s="33" t="str">
        <f>IF(AND('Ronde 2'!C23&gt;0,Résultats!B$9&gt;0),IF('Ronde 2'!C23=Résultats!B$9,'Ronde 2'!$J$3+'Ronde 2'!$J$4,'Ronde 2'!$J$3),"")</f>
        <v/>
      </c>
      <c r="D40" s="34" t="str">
        <f>IF(AND('Ronde 2'!D23&gt;0,Résultats!C$9&gt;0),IF('Ronde 2'!D23=Résultats!C$9,'Ronde 2'!$J$3+'Ronde 2'!$J$4,'Ronde 2'!$J$3),"")</f>
        <v/>
      </c>
      <c r="E40" s="34" t="str">
        <f>IF(AND('Ronde 2'!E23&gt;0,Résultats!D$9&gt;0),IF('Ronde 2'!E23=Résultats!D$9,'Ronde 2'!$J$3+'Ronde 2'!$J$4,'Ronde 2'!$J$3),"")</f>
        <v/>
      </c>
      <c r="F40" s="33">
        <f>IF(AND('Ronde 2'!F23&gt;0,Résultats!E$9&gt;0),IF('Ronde 2'!F23=Résultats!E$9,'Ronde 2'!$J$3+'Ronde 2'!$J$4,'Ronde 2'!$J$3),"")</f>
        <v>10</v>
      </c>
      <c r="G40" s="33" t="str">
        <f>IF(AND('Ronde 2'!G23&gt;0,Résultats!F$9&gt;0),IF('Ronde 2'!G23=Résultats!F$9,'Ronde 2'!$J$3+'Ronde 2'!$J$4,'Ronde 2'!$J$3),"")</f>
        <v/>
      </c>
      <c r="H40" s="34">
        <f>IF(AND('Ronde 2'!H23&gt;0,Résultats!G$9&gt;0),IF('Ronde 2'!H23=Résultats!G$9,'Ronde 2'!$J$3+'Ronde 2'!$J$4,'Ronde 2'!$J$3),"")</f>
        <v>5</v>
      </c>
      <c r="I40" s="35" t="str">
        <f>IF(AND('Ronde 2'!I23&gt;0,Résultats!H$9&gt;0),IF('Ronde 2'!I23=Résultats!H$9,'Ronde 2'!$J$3+'Ronde 2'!$J$4,'Ronde 2'!$J$3),"")</f>
        <v/>
      </c>
      <c r="R40">
        <f>SUM(B40:I40)</f>
        <v>20</v>
      </c>
    </row>
    <row r="43" spans="1:18">
      <c r="B43" s="68" t="s">
        <v>42</v>
      </c>
      <c r="C43" s="68"/>
      <c r="D43" s="68"/>
      <c r="E43" s="68"/>
      <c r="F43" s="68"/>
      <c r="G43" s="68"/>
      <c r="H43" s="68"/>
      <c r="I43" s="68"/>
      <c r="J43" s="68"/>
      <c r="K43" s="68"/>
      <c r="L43" s="68"/>
      <c r="M43" s="68"/>
      <c r="N43" s="68"/>
      <c r="O43" s="68"/>
      <c r="P43" s="68"/>
      <c r="Q43" s="68"/>
    </row>
    <row r="44" spans="1:18">
      <c r="B44" s="69" t="s">
        <v>36</v>
      </c>
      <c r="C44" s="69"/>
      <c r="D44" s="69" t="s">
        <v>35</v>
      </c>
      <c r="E44" s="69"/>
      <c r="K44" s="5"/>
      <c r="L44" s="5"/>
      <c r="M44" s="5"/>
      <c r="N44" s="5"/>
      <c r="O44" s="5"/>
      <c r="P44" s="5"/>
      <c r="Q44" s="5"/>
      <c r="R44" s="36" t="s">
        <v>37</v>
      </c>
    </row>
    <row r="45" spans="1:18">
      <c r="B45" s="24" t="str">
        <f>Résultats!A14</f>
        <v>NYR</v>
      </c>
      <c r="C45" s="25" t="str">
        <f>Résultats!B14</f>
        <v>TB</v>
      </c>
      <c r="D45" s="26" t="str">
        <f>Résultats!C14</f>
        <v>ANA</v>
      </c>
      <c r="E45" s="27" t="str">
        <f>Résultats!D14</f>
        <v>CHI</v>
      </c>
    </row>
    <row r="46" spans="1:18">
      <c r="A46" t="str">
        <f>Participants!$D2</f>
        <v>Vincent B.</v>
      </c>
      <c r="B46" s="28" t="str">
        <f>IF(AND('Ronde 3'!B8&gt;0,Résultats!A$15&gt;0),IF('Ronde 3'!B8=Résultats!A$15,'Ronde 3'!$J$3+'Ronde 3'!$J$4,'Ronde 3'!$J$3),"")</f>
        <v/>
      </c>
      <c r="C46" s="29" t="str">
        <f>IF(AND('Ronde 3'!C8&gt;0,Résultats!B$15&gt;0),IF('Ronde 3'!C8=Résultats!B$15,'Ronde 3'!$J$3+'Ronde 3'!$J$4,'Ronde 3'!$J$3),"")</f>
        <v/>
      </c>
      <c r="D46" s="30" t="str">
        <f>IF(AND('Ronde 3'!D8&gt;0,Résultats!C$15&gt;0),IF('Ronde 3'!D8=Résultats!C$15,'Ronde 3'!$J$3+'Ronde 3'!$J$4,'Ronde 3'!$J$3),"")</f>
        <v/>
      </c>
      <c r="E46" s="31" t="str">
        <f>IF(AND('Ronde 3'!E8&gt;0,Résultats!D$15&gt;0),IF('Ronde 3'!E8=Résultats!D$15,'Ronde 3'!$J$3+'Ronde 3'!$J$4,'Ronde 3'!$J$3),"")</f>
        <v/>
      </c>
      <c r="R46">
        <f>SUM(B46:E46)</f>
        <v>0</v>
      </c>
    </row>
    <row r="47" spans="1:18">
      <c r="A47" t="str">
        <f>Participants!$D3</f>
        <v>Francis B.</v>
      </c>
      <c r="B47" s="28" t="str">
        <f>IF(AND('Ronde 3'!B9&gt;0,Résultats!A$15&gt;0),IF('Ronde 3'!B9=Résultats!A$15,'Ronde 3'!$J$3+'Ronde 3'!$J$4,'Ronde 3'!$J$3),"")</f>
        <v/>
      </c>
      <c r="C47" s="29" t="str">
        <f>IF(AND('Ronde 3'!C9&gt;0,Résultats!B$15&gt;0),IF('Ronde 3'!C9=Résultats!B$15,'Ronde 3'!$J$3+'Ronde 3'!$J$4,'Ronde 3'!$J$3),"")</f>
        <v/>
      </c>
      <c r="D47" s="30" t="str">
        <f>IF(AND('Ronde 3'!D9&gt;0,Résultats!C$15&gt;0),IF('Ronde 3'!D9=Résultats!C$15,'Ronde 3'!$J$3+'Ronde 3'!$J$4,'Ronde 3'!$J$3),"")</f>
        <v/>
      </c>
      <c r="E47" s="31" t="str">
        <f>IF(AND('Ronde 3'!E9&gt;0,Résultats!D$15&gt;0),IF('Ronde 3'!E9=Résultats!D$15,'Ronde 3'!$J$3+'Ronde 3'!$J$4,'Ronde 3'!$J$3),"")</f>
        <v/>
      </c>
      <c r="R47">
        <f>SUM(B47:E47)</f>
        <v>0</v>
      </c>
    </row>
    <row r="48" spans="1:18">
      <c r="A48" t="str">
        <f>Participants!$D4</f>
        <v>Louis B.</v>
      </c>
      <c r="B48" s="28" t="str">
        <f>IF(AND('Ronde 3'!B10&gt;0,Résultats!A$15&gt;0),IF('Ronde 3'!B10=Résultats!A$15,'Ronde 3'!$J$3+'Ronde 3'!$J$4,'Ronde 3'!$J$3),"")</f>
        <v/>
      </c>
      <c r="C48" s="29" t="str">
        <f>IF(AND('Ronde 3'!C10&gt;0,Résultats!B$15&gt;0),IF('Ronde 3'!C10=Résultats!B$15,'Ronde 3'!$J$3+'Ronde 3'!$J$4,'Ronde 3'!$J$3),"")</f>
        <v/>
      </c>
      <c r="D48" s="30" t="str">
        <f>IF(AND('Ronde 3'!D10&gt;0,Résultats!C$15&gt;0),IF('Ronde 3'!D10=Résultats!C$15,'Ronde 3'!$J$3+'Ronde 3'!$J$4,'Ronde 3'!$J$3),"")</f>
        <v/>
      </c>
      <c r="E48" s="31" t="str">
        <f>IF(AND('Ronde 3'!E10&gt;0,Résultats!D$15&gt;0),IF('Ronde 3'!E10=Résultats!D$15,'Ronde 3'!$J$3+'Ronde 3'!$J$4,'Ronde 3'!$J$3),"")</f>
        <v/>
      </c>
      <c r="R48">
        <f t="shared" ref="R48:R61" si="2">SUM(B48:E48)</f>
        <v>0</v>
      </c>
    </row>
    <row r="49" spans="1:18">
      <c r="A49" t="str">
        <f>Participants!$D5</f>
        <v>Mario B.</v>
      </c>
      <c r="B49" s="28" t="str">
        <f>IF(AND('Ronde 3'!B11&gt;0,Résultats!A$15&gt;0),IF('Ronde 3'!B11=Résultats!A$15,'Ronde 3'!$J$3+'Ronde 3'!$J$4,'Ronde 3'!$J$3),"")</f>
        <v/>
      </c>
      <c r="C49" s="29" t="str">
        <f>IF(AND('Ronde 3'!C11&gt;0,Résultats!B$15&gt;0),IF('Ronde 3'!C11=Résultats!B$15,'Ronde 3'!$J$3+'Ronde 3'!$J$4,'Ronde 3'!$J$3),"")</f>
        <v/>
      </c>
      <c r="D49" s="30" t="str">
        <f>IF(AND('Ronde 3'!D11&gt;0,Résultats!C$15&gt;0),IF('Ronde 3'!D11=Résultats!C$15,'Ronde 3'!$J$3+'Ronde 3'!$J$4,'Ronde 3'!$J$3),"")</f>
        <v/>
      </c>
      <c r="E49" s="31" t="str">
        <f>IF(AND('Ronde 3'!E11&gt;0,Résultats!D$15&gt;0),IF('Ronde 3'!E11=Résultats!D$15,'Ronde 3'!$J$3+'Ronde 3'!$J$4,'Ronde 3'!$J$3),"")</f>
        <v/>
      </c>
      <c r="R49">
        <f t="shared" si="2"/>
        <v>0</v>
      </c>
    </row>
    <row r="50" spans="1:18">
      <c r="A50" t="str">
        <f>Participants!$D6</f>
        <v>Fred C.</v>
      </c>
      <c r="B50" s="28" t="str">
        <f>IF(AND('Ronde 3'!B12&gt;0,Résultats!A$15&gt;0),IF('Ronde 3'!B12=Résultats!A$15,'Ronde 3'!$J$3+'Ronde 3'!$J$4,'Ronde 3'!$J$3),"")</f>
        <v/>
      </c>
      <c r="C50" s="29" t="str">
        <f>IF(AND('Ronde 3'!C12&gt;0,Résultats!B$15&gt;0),IF('Ronde 3'!C12=Résultats!B$15,'Ronde 3'!$J$3+'Ronde 3'!$J$4,'Ronde 3'!$J$3),"")</f>
        <v/>
      </c>
      <c r="D50" s="30" t="str">
        <f>IF(AND('Ronde 3'!D12&gt;0,Résultats!C$15&gt;0),IF('Ronde 3'!D12=Résultats!C$15,'Ronde 3'!$J$3+'Ronde 3'!$J$4,'Ronde 3'!$J$3),"")</f>
        <v/>
      </c>
      <c r="E50" s="31" t="str">
        <f>IF(AND('Ronde 3'!E12&gt;0,Résultats!D$15&gt;0),IF('Ronde 3'!E12=Résultats!D$15,'Ronde 3'!$J$3+'Ronde 3'!$J$4,'Ronde 3'!$J$3),"")</f>
        <v/>
      </c>
      <c r="R50">
        <f t="shared" si="2"/>
        <v>0</v>
      </c>
    </row>
    <row r="51" spans="1:18">
      <c r="A51" t="str">
        <f>Participants!$D7</f>
        <v>Pierre D.</v>
      </c>
      <c r="B51" s="28" t="str">
        <f>IF(AND('Ronde 3'!B13&gt;0,Résultats!A$15&gt;0),IF('Ronde 3'!B13=Résultats!A$15,'Ronde 3'!$J$3+'Ronde 3'!$J$4,'Ronde 3'!$J$3),"")</f>
        <v/>
      </c>
      <c r="C51" s="29" t="str">
        <f>IF(AND('Ronde 3'!C13&gt;0,Résultats!B$15&gt;0),IF('Ronde 3'!C13=Résultats!B$15,'Ronde 3'!$J$3+'Ronde 3'!$J$4,'Ronde 3'!$J$3),"")</f>
        <v/>
      </c>
      <c r="D51" s="30" t="str">
        <f>IF(AND('Ronde 3'!D13&gt;0,Résultats!C$15&gt;0),IF('Ronde 3'!D13=Résultats!C$15,'Ronde 3'!$J$3+'Ronde 3'!$J$4,'Ronde 3'!$J$3),"")</f>
        <v/>
      </c>
      <c r="E51" s="31" t="str">
        <f>IF(AND('Ronde 3'!E13&gt;0,Résultats!D$15&gt;0),IF('Ronde 3'!E13=Résultats!D$15,'Ronde 3'!$J$3+'Ronde 3'!$J$4,'Ronde 3'!$J$3),"")</f>
        <v/>
      </c>
      <c r="R51">
        <f t="shared" si="2"/>
        <v>0</v>
      </c>
    </row>
    <row r="52" spans="1:18">
      <c r="A52" t="str">
        <f>Participants!$D8</f>
        <v>Guy G.</v>
      </c>
      <c r="B52" s="28" t="str">
        <f>IF(AND('Ronde 3'!B14&gt;0,Résultats!A$15&gt;0),IF('Ronde 3'!B14=Résultats!A$15,'Ronde 3'!$J$3+'Ronde 3'!$J$4,'Ronde 3'!$J$3),"")</f>
        <v/>
      </c>
      <c r="C52" s="29" t="str">
        <f>IF(AND('Ronde 3'!C14&gt;0,Résultats!B$15&gt;0),IF('Ronde 3'!C14=Résultats!B$15,'Ronde 3'!$J$3+'Ronde 3'!$J$4,'Ronde 3'!$J$3),"")</f>
        <v/>
      </c>
      <c r="D52" s="30" t="str">
        <f>IF(AND('Ronde 3'!D14&gt;0,Résultats!C$15&gt;0),IF('Ronde 3'!D14=Résultats!C$15,'Ronde 3'!$J$3+'Ronde 3'!$J$4,'Ronde 3'!$J$3),"")</f>
        <v/>
      </c>
      <c r="E52" s="31" t="str">
        <f>IF(AND('Ronde 3'!E14&gt;0,Résultats!D$15&gt;0),IF('Ronde 3'!E14=Résultats!D$15,'Ronde 3'!$J$3+'Ronde 3'!$J$4,'Ronde 3'!$J$3),"")</f>
        <v/>
      </c>
      <c r="R52">
        <f t="shared" si="2"/>
        <v>0</v>
      </c>
    </row>
    <row r="53" spans="1:18">
      <c r="A53" t="str">
        <f>Participants!$D9</f>
        <v>Sylvain H.</v>
      </c>
      <c r="B53" s="28" t="str">
        <f>IF(AND('Ronde 3'!B15&gt;0,Résultats!A$15&gt;0),IF('Ronde 3'!B15=Résultats!A$15,'Ronde 3'!$J$3+'Ronde 3'!$J$4,'Ronde 3'!$J$3),"")</f>
        <v/>
      </c>
      <c r="C53" s="29" t="str">
        <f>IF(AND('Ronde 3'!C15&gt;0,Résultats!B$15&gt;0),IF('Ronde 3'!C15=Résultats!B$15,'Ronde 3'!$J$3+'Ronde 3'!$J$4,'Ronde 3'!$J$3),"")</f>
        <v/>
      </c>
      <c r="D53" s="30" t="str">
        <f>IF(AND('Ronde 3'!D15&gt;0,Résultats!C$15&gt;0),IF('Ronde 3'!D15=Résultats!C$15,'Ronde 3'!$J$3+'Ronde 3'!$J$4,'Ronde 3'!$J$3),"")</f>
        <v/>
      </c>
      <c r="E53" s="31" t="str">
        <f>IF(AND('Ronde 3'!E15&gt;0,Résultats!D$15&gt;0),IF('Ronde 3'!E15=Résultats!D$15,'Ronde 3'!$J$3+'Ronde 3'!$J$4,'Ronde 3'!$J$3),"")</f>
        <v/>
      </c>
      <c r="R53">
        <f t="shared" si="2"/>
        <v>0</v>
      </c>
    </row>
    <row r="54" spans="1:18">
      <c r="A54" t="str">
        <f>Participants!$D10</f>
        <v>André J.</v>
      </c>
      <c r="B54" s="28" t="str">
        <f>IF(AND('Ronde 3'!B16&gt;0,Résultats!A$15&gt;0),IF('Ronde 3'!B16=Résultats!A$15,'Ronde 3'!$J$3+'Ronde 3'!$J$4,'Ronde 3'!$J$3),"")</f>
        <v/>
      </c>
      <c r="C54" s="29" t="str">
        <f>IF(AND('Ronde 3'!C16&gt;0,Résultats!B$15&gt;0),IF('Ronde 3'!C16=Résultats!B$15,'Ronde 3'!$J$3+'Ronde 3'!$J$4,'Ronde 3'!$J$3),"")</f>
        <v/>
      </c>
      <c r="D54" s="30" t="str">
        <f>IF(AND('Ronde 3'!D16&gt;0,Résultats!C$15&gt;0),IF('Ronde 3'!D16=Résultats!C$15,'Ronde 3'!$J$3+'Ronde 3'!$J$4,'Ronde 3'!$J$3),"")</f>
        <v/>
      </c>
      <c r="E54" s="31" t="str">
        <f>IF(AND('Ronde 3'!E16&gt;0,Résultats!D$15&gt;0),IF('Ronde 3'!E16=Résultats!D$15,'Ronde 3'!$J$3+'Ronde 3'!$J$4,'Ronde 3'!$J$3),"")</f>
        <v/>
      </c>
      <c r="R54">
        <f t="shared" si="2"/>
        <v>0</v>
      </c>
    </row>
    <row r="55" spans="1:18">
      <c r="A55" t="str">
        <f>Participants!$D11</f>
        <v>Yvon L.</v>
      </c>
      <c r="B55" s="28" t="str">
        <f>IF(AND('Ronde 3'!B17&gt;0,Résultats!A$15&gt;0),IF('Ronde 3'!B17=Résultats!A$15,'Ronde 3'!$J$3+'Ronde 3'!$J$4,'Ronde 3'!$J$3),"")</f>
        <v/>
      </c>
      <c r="C55" s="29" t="str">
        <f>IF(AND('Ronde 3'!C17&gt;0,Résultats!B$15&gt;0),IF('Ronde 3'!C17=Résultats!B$15,'Ronde 3'!$J$3+'Ronde 3'!$J$4,'Ronde 3'!$J$3),"")</f>
        <v/>
      </c>
      <c r="D55" s="30" t="str">
        <f>IF(AND('Ronde 3'!D17&gt;0,Résultats!C$15&gt;0),IF('Ronde 3'!D17=Résultats!C$15,'Ronde 3'!$J$3+'Ronde 3'!$J$4,'Ronde 3'!$J$3),"")</f>
        <v/>
      </c>
      <c r="E55" s="31" t="str">
        <f>IF(AND('Ronde 3'!E17&gt;0,Résultats!D$15&gt;0),IF('Ronde 3'!E17=Résultats!D$15,'Ronde 3'!$J$3+'Ronde 3'!$J$4,'Ronde 3'!$J$3),"")</f>
        <v/>
      </c>
      <c r="R55">
        <f t="shared" si="2"/>
        <v>0</v>
      </c>
    </row>
    <row r="56" spans="1:18">
      <c r="A56" t="str">
        <f>Participants!$D12</f>
        <v>Jacques L.</v>
      </c>
      <c r="B56" s="28" t="str">
        <f>IF(AND('Ronde 3'!B18&gt;0,Résultats!A$15&gt;0),IF('Ronde 3'!B18=Résultats!A$15,'Ronde 3'!$J$3+'Ronde 3'!$J$4,'Ronde 3'!$J$3),"")</f>
        <v/>
      </c>
      <c r="C56" s="29" t="str">
        <f>IF(AND('Ronde 3'!C18&gt;0,Résultats!B$15&gt;0),IF('Ronde 3'!C18=Résultats!B$15,'Ronde 3'!$J$3+'Ronde 3'!$J$4,'Ronde 3'!$J$3),"")</f>
        <v/>
      </c>
      <c r="D56" s="30" t="str">
        <f>IF(AND('Ronde 3'!D18&gt;0,Résultats!C$15&gt;0),IF('Ronde 3'!D18=Résultats!C$15,'Ronde 3'!$J$3+'Ronde 3'!$J$4,'Ronde 3'!$J$3),"")</f>
        <v/>
      </c>
      <c r="E56" s="31" t="str">
        <f>IF(AND('Ronde 3'!E18&gt;0,Résultats!D$15&gt;0),IF('Ronde 3'!E18=Résultats!D$15,'Ronde 3'!$J$3+'Ronde 3'!$J$4,'Ronde 3'!$J$3),"")</f>
        <v/>
      </c>
      <c r="R56">
        <f t="shared" si="2"/>
        <v>0</v>
      </c>
    </row>
    <row r="57" spans="1:18">
      <c r="A57" t="str">
        <f>Participants!$D13</f>
        <v>Fred M.</v>
      </c>
      <c r="B57" s="28" t="str">
        <f>IF(AND('Ronde 3'!B19&gt;0,Résultats!A$15&gt;0),IF('Ronde 3'!B19=Résultats!A$15,'Ronde 3'!$J$3+'Ronde 3'!$J$4,'Ronde 3'!$J$3),"")</f>
        <v/>
      </c>
      <c r="C57" s="29" t="str">
        <f>IF(AND('Ronde 3'!C19&gt;0,Résultats!B$15&gt;0),IF('Ronde 3'!C19=Résultats!B$15,'Ronde 3'!$J$3+'Ronde 3'!$J$4,'Ronde 3'!$J$3),"")</f>
        <v/>
      </c>
      <c r="D57" s="30" t="str">
        <f>IF(AND('Ronde 3'!D19&gt;0,Résultats!C$15&gt;0),IF('Ronde 3'!D19=Résultats!C$15,'Ronde 3'!$J$3+'Ronde 3'!$J$4,'Ronde 3'!$J$3),"")</f>
        <v/>
      </c>
      <c r="E57" s="31" t="str">
        <f>IF(AND('Ronde 3'!E19&gt;0,Résultats!D$15&gt;0),IF('Ronde 3'!E19=Résultats!D$15,'Ronde 3'!$J$3+'Ronde 3'!$J$4,'Ronde 3'!$J$3),"")</f>
        <v/>
      </c>
      <c r="R57">
        <f t="shared" si="2"/>
        <v>0</v>
      </c>
    </row>
    <row r="58" spans="1:18">
      <c r="A58" t="str">
        <f>Participants!$D14</f>
        <v>Benoît M.</v>
      </c>
      <c r="B58" s="28" t="str">
        <f>IF(AND('Ronde 3'!B20&gt;0,Résultats!A$15&gt;0),IF('Ronde 3'!B20=Résultats!A$15,'Ronde 3'!$J$3+'Ronde 3'!$J$4,'Ronde 3'!$J$3),"")</f>
        <v/>
      </c>
      <c r="C58" s="29" t="str">
        <f>IF(AND('Ronde 3'!C20&gt;0,Résultats!B$15&gt;0),IF('Ronde 3'!C20=Résultats!B$15,'Ronde 3'!$J$3+'Ronde 3'!$J$4,'Ronde 3'!$J$3),"")</f>
        <v/>
      </c>
      <c r="D58" s="30" t="str">
        <f>IF(AND('Ronde 3'!D20&gt;0,Résultats!C$15&gt;0),IF('Ronde 3'!D20=Résultats!C$15,'Ronde 3'!$J$3+'Ronde 3'!$J$4,'Ronde 3'!$J$3),"")</f>
        <v/>
      </c>
      <c r="E58" s="31" t="str">
        <f>IF(AND('Ronde 3'!E20&gt;0,Résultats!D$15&gt;0),IF('Ronde 3'!E20=Résultats!D$15,'Ronde 3'!$J$3+'Ronde 3'!$J$4,'Ronde 3'!$J$3),"")</f>
        <v/>
      </c>
      <c r="R58">
        <f t="shared" si="2"/>
        <v>0</v>
      </c>
    </row>
    <row r="59" spans="1:18">
      <c r="A59" t="str">
        <f>Participants!$D15</f>
        <v>André P.</v>
      </c>
      <c r="B59" s="28" t="str">
        <f>IF(AND('Ronde 3'!B21&gt;0,Résultats!A$15&gt;0),IF('Ronde 3'!B21=Résultats!A$15,'Ronde 3'!$J$3+'Ronde 3'!$J$4,'Ronde 3'!$J$3),"")</f>
        <v/>
      </c>
      <c r="C59" s="29" t="str">
        <f>IF(AND('Ronde 3'!C21&gt;0,Résultats!B$15&gt;0),IF('Ronde 3'!C21=Résultats!B$15,'Ronde 3'!$J$3+'Ronde 3'!$J$4,'Ronde 3'!$J$3),"")</f>
        <v/>
      </c>
      <c r="D59" s="30" t="str">
        <f>IF(AND('Ronde 3'!D21&gt;0,Résultats!C$15&gt;0),IF('Ronde 3'!D21=Résultats!C$15,'Ronde 3'!$J$3+'Ronde 3'!$J$4,'Ronde 3'!$J$3),"")</f>
        <v/>
      </c>
      <c r="E59" s="31" t="str">
        <f>IF(AND('Ronde 3'!E21&gt;0,Résultats!D$15&gt;0),IF('Ronde 3'!E21=Résultats!D$15,'Ronde 3'!$J$3+'Ronde 3'!$J$4,'Ronde 3'!$J$3),"")</f>
        <v/>
      </c>
      <c r="R59">
        <f t="shared" si="2"/>
        <v>0</v>
      </c>
    </row>
    <row r="60" spans="1:18">
      <c r="A60" t="str">
        <f>Participants!$D16</f>
        <v>Luc P.</v>
      </c>
      <c r="B60" s="28" t="str">
        <f>IF(AND('Ronde 3'!B22&gt;0,Résultats!A$15&gt;0),IF('Ronde 3'!B22=Résultats!A$15,'Ronde 3'!$J$3+'Ronde 3'!$J$4,'Ronde 3'!$J$3),"")</f>
        <v/>
      </c>
      <c r="C60" s="29" t="str">
        <f>IF(AND('Ronde 3'!C22&gt;0,Résultats!B$15&gt;0),IF('Ronde 3'!C22=Résultats!B$15,'Ronde 3'!$J$3+'Ronde 3'!$J$4,'Ronde 3'!$J$3),"")</f>
        <v/>
      </c>
      <c r="D60" s="30" t="str">
        <f>IF(AND('Ronde 3'!D22&gt;0,Résultats!C$15&gt;0),IF('Ronde 3'!D22=Résultats!C$15,'Ronde 3'!$J$3+'Ronde 3'!$J$4,'Ronde 3'!$J$3),"")</f>
        <v/>
      </c>
      <c r="E60" s="31" t="str">
        <f>IF(AND('Ronde 3'!E22&gt;0,Résultats!D$15&gt;0),IF('Ronde 3'!E22=Résultats!D$15,'Ronde 3'!$J$3+'Ronde 3'!$J$4,'Ronde 3'!$J$3),"")</f>
        <v/>
      </c>
      <c r="R60">
        <f t="shared" si="2"/>
        <v>0</v>
      </c>
    </row>
    <row r="61" spans="1:18">
      <c r="A61" t="str">
        <f>Participants!$D17</f>
        <v>Guy R.</v>
      </c>
      <c r="B61" s="32" t="str">
        <f>IF(AND('Ronde 3'!B23&gt;0,Résultats!A$15&gt;0),IF('Ronde 3'!B23=Résultats!A$15,'Ronde 3'!$J$3+'Ronde 3'!$J$4,'Ronde 3'!$J$3),"")</f>
        <v/>
      </c>
      <c r="C61" s="33" t="str">
        <f>IF(AND('Ronde 3'!C23&gt;0,Résultats!B$15&gt;0),IF('Ronde 3'!C23=Résultats!B$15,'Ronde 3'!$J$3+'Ronde 3'!$J$4,'Ronde 3'!$J$3),"")</f>
        <v/>
      </c>
      <c r="D61" s="34" t="str">
        <f>IF(AND('Ronde 3'!D23&gt;0,Résultats!C$15&gt;0),IF('Ronde 3'!D23=Résultats!C$15,'Ronde 3'!$J$3+'Ronde 3'!$J$4,'Ronde 3'!$J$3),"")</f>
        <v/>
      </c>
      <c r="E61" s="35" t="str">
        <f>IF(AND('Ronde 3'!E23&gt;0,Résultats!D$15&gt;0),IF('Ronde 3'!E23=Résultats!D$15,'Ronde 3'!$J$3+'Ronde 3'!$J$4,'Ronde 3'!$J$3),"")</f>
        <v/>
      </c>
      <c r="R61">
        <f t="shared" si="2"/>
        <v>0</v>
      </c>
    </row>
    <row r="64" spans="1:18">
      <c r="B64" s="68" t="s">
        <v>44</v>
      </c>
      <c r="C64" s="68"/>
      <c r="D64" s="68"/>
      <c r="E64" s="68"/>
      <c r="F64" s="68"/>
      <c r="G64" s="68"/>
      <c r="H64" s="68"/>
      <c r="I64" s="68"/>
      <c r="J64" s="68"/>
      <c r="K64" s="68"/>
      <c r="L64" s="68"/>
      <c r="M64" s="68"/>
      <c r="N64" s="68"/>
      <c r="O64" s="68"/>
      <c r="P64" s="68"/>
      <c r="Q64" s="68"/>
    </row>
    <row r="65" spans="1:18">
      <c r="B65" s="69" t="s">
        <v>43</v>
      </c>
      <c r="C65" s="69"/>
      <c r="K65" s="5"/>
      <c r="L65" s="5"/>
      <c r="M65" s="5"/>
      <c r="N65" s="5"/>
      <c r="O65" s="5"/>
      <c r="P65" s="5"/>
      <c r="Q65" s="5"/>
      <c r="R65" s="36" t="s">
        <v>37</v>
      </c>
    </row>
    <row r="66" spans="1:18">
      <c r="B66" s="24">
        <f>Résultats!A20</f>
        <v>0</v>
      </c>
      <c r="C66" s="37">
        <f>Résultats!B20</f>
        <v>0</v>
      </c>
    </row>
    <row r="67" spans="1:18">
      <c r="A67" t="str">
        <f>Participants!$D2</f>
        <v>Vincent B.</v>
      </c>
      <c r="B67" s="28" t="str">
        <f>IF(AND('Ronde 4'!B8&gt;0,Résultats!A$21&gt;0),IF('Ronde 4'!B8=Résultats!A$21,'Ronde 4'!$J$3+'Ronde 4'!$J$4,'Ronde 4'!$J$3),"")</f>
        <v/>
      </c>
      <c r="C67" s="38" t="str">
        <f>IF(AND('Ronde 4'!C8&gt;0,Résultats!B$21&gt;0),IF('Ronde 4'!C8=Résultats!B$21,'Ronde 4'!$J$3+'Ronde 4'!$J$4,'Ronde 4'!$J$3),"")</f>
        <v/>
      </c>
      <c r="R67">
        <f>SUM(B67:E67)</f>
        <v>0</v>
      </c>
    </row>
    <row r="68" spans="1:18">
      <c r="A68" t="str">
        <f>Participants!$D3</f>
        <v>Francis B.</v>
      </c>
      <c r="B68" s="28" t="str">
        <f>IF(AND('Ronde 4'!B9&gt;0,Résultats!A$21&gt;0),IF('Ronde 4'!B9=Résultats!A$21,'Ronde 4'!$J$3+'Ronde 4'!$J$4,'Ronde 4'!$J$3),"")</f>
        <v/>
      </c>
      <c r="C68" s="38" t="str">
        <f>IF(AND('Ronde 4'!C9&gt;0,Résultats!B$21&gt;0),IF('Ronde 4'!C9=Résultats!B$21,'Ronde 4'!$J$3+'Ronde 4'!$J$4,'Ronde 4'!$J$3),"")</f>
        <v/>
      </c>
      <c r="R68">
        <f>SUM(B68:E68)</f>
        <v>0</v>
      </c>
    </row>
    <row r="69" spans="1:18">
      <c r="A69" t="str">
        <f>Participants!$D4</f>
        <v>Louis B.</v>
      </c>
      <c r="B69" s="28" t="str">
        <f>IF(AND('Ronde 4'!B10&gt;0,Résultats!A$21&gt;0),IF('Ronde 4'!B10=Résultats!A$21,'Ronde 4'!$J$3+'Ronde 4'!$J$4,'Ronde 4'!$J$3),"")</f>
        <v/>
      </c>
      <c r="C69" s="38" t="str">
        <f>IF(AND('Ronde 4'!C10&gt;0,Résultats!B$21&gt;0),IF('Ronde 4'!C10=Résultats!B$21,'Ronde 4'!$J$3+'Ronde 4'!$J$4,'Ronde 4'!$J$3),"")</f>
        <v/>
      </c>
      <c r="R69">
        <f t="shared" ref="R69:R82" si="3">SUM(B69:E69)</f>
        <v>0</v>
      </c>
    </row>
    <row r="70" spans="1:18">
      <c r="A70" t="str">
        <f>Participants!$D5</f>
        <v>Mario B.</v>
      </c>
      <c r="B70" s="28" t="str">
        <f>IF(AND('Ronde 4'!B11&gt;0,Résultats!A$21&gt;0),IF('Ronde 4'!B11=Résultats!A$21,'Ronde 4'!$J$3+'Ronde 4'!$J$4,'Ronde 4'!$J$3),"")</f>
        <v/>
      </c>
      <c r="C70" s="38" t="str">
        <f>IF(AND('Ronde 4'!C11&gt;0,Résultats!B$21&gt;0),IF('Ronde 4'!C11=Résultats!B$21,'Ronde 4'!$J$3+'Ronde 4'!$J$4,'Ronde 4'!$J$3),"")</f>
        <v/>
      </c>
      <c r="R70">
        <f t="shared" si="3"/>
        <v>0</v>
      </c>
    </row>
    <row r="71" spans="1:18">
      <c r="A71" t="str">
        <f>Participants!$D6</f>
        <v>Fred C.</v>
      </c>
      <c r="B71" s="28" t="str">
        <f>IF(AND('Ronde 4'!B12&gt;0,Résultats!A$21&gt;0),IF('Ronde 4'!B12=Résultats!A$21,'Ronde 4'!$J$3+'Ronde 4'!$J$4,'Ronde 4'!$J$3),"")</f>
        <v/>
      </c>
      <c r="C71" s="38" t="str">
        <f>IF(AND('Ronde 4'!C12&gt;0,Résultats!B$21&gt;0),IF('Ronde 4'!C12=Résultats!B$21,'Ronde 4'!$J$3+'Ronde 4'!$J$4,'Ronde 4'!$J$3),"")</f>
        <v/>
      </c>
      <c r="R71">
        <f t="shared" si="3"/>
        <v>0</v>
      </c>
    </row>
    <row r="72" spans="1:18">
      <c r="A72" t="str">
        <f>Participants!$D7</f>
        <v>Pierre D.</v>
      </c>
      <c r="B72" s="28" t="str">
        <f>IF(AND('Ronde 4'!B13&gt;0,Résultats!A$21&gt;0),IF('Ronde 4'!B13=Résultats!A$21,'Ronde 4'!$J$3+'Ronde 4'!$J$4,'Ronde 4'!$J$3),"")</f>
        <v/>
      </c>
      <c r="C72" s="38" t="str">
        <f>IF(AND('Ronde 4'!C13&gt;0,Résultats!B$21&gt;0),IF('Ronde 4'!C13=Résultats!B$21,'Ronde 4'!$J$3+'Ronde 4'!$J$4,'Ronde 4'!$J$3),"")</f>
        <v/>
      </c>
      <c r="R72">
        <f t="shared" si="3"/>
        <v>0</v>
      </c>
    </row>
    <row r="73" spans="1:18">
      <c r="A73" t="str">
        <f>Participants!$D8</f>
        <v>Guy G.</v>
      </c>
      <c r="B73" s="28" t="str">
        <f>IF(AND('Ronde 4'!B14&gt;0,Résultats!A$21&gt;0),IF('Ronde 4'!B14=Résultats!A$21,'Ronde 4'!$J$3+'Ronde 4'!$J$4,'Ronde 4'!$J$3),"")</f>
        <v/>
      </c>
      <c r="C73" s="38" t="str">
        <f>IF(AND('Ronde 4'!C14&gt;0,Résultats!B$21&gt;0),IF('Ronde 4'!C14=Résultats!B$21,'Ronde 4'!$J$3+'Ronde 4'!$J$4,'Ronde 4'!$J$3),"")</f>
        <v/>
      </c>
      <c r="R73">
        <f t="shared" si="3"/>
        <v>0</v>
      </c>
    </row>
    <row r="74" spans="1:18">
      <c r="A74" t="str">
        <f>Participants!$D9</f>
        <v>Sylvain H.</v>
      </c>
      <c r="B74" s="28" t="str">
        <f>IF(AND('Ronde 4'!B15&gt;0,Résultats!A$21&gt;0),IF('Ronde 4'!B15=Résultats!A$21,'Ronde 4'!$J$3+'Ronde 4'!$J$4,'Ronde 4'!$J$3),"")</f>
        <v/>
      </c>
      <c r="C74" s="38" t="str">
        <f>IF(AND('Ronde 4'!C15&gt;0,Résultats!B$21&gt;0),IF('Ronde 4'!C15=Résultats!B$21,'Ronde 4'!$J$3+'Ronde 4'!$J$4,'Ronde 4'!$J$3),"")</f>
        <v/>
      </c>
      <c r="R74">
        <f t="shared" si="3"/>
        <v>0</v>
      </c>
    </row>
    <row r="75" spans="1:18">
      <c r="A75" t="str">
        <f>Participants!$D10</f>
        <v>André J.</v>
      </c>
      <c r="B75" s="28" t="str">
        <f>IF(AND('Ronde 4'!B16&gt;0,Résultats!A$21&gt;0),IF('Ronde 4'!B16=Résultats!A$21,'Ronde 4'!$J$3+'Ronde 4'!$J$4,'Ronde 4'!$J$3),"")</f>
        <v/>
      </c>
      <c r="C75" s="38" t="str">
        <f>IF(AND('Ronde 4'!C16&gt;0,Résultats!B$21&gt;0),IF('Ronde 4'!C16=Résultats!B$21,'Ronde 4'!$J$3+'Ronde 4'!$J$4,'Ronde 4'!$J$3),"")</f>
        <v/>
      </c>
      <c r="R75">
        <f t="shared" si="3"/>
        <v>0</v>
      </c>
    </row>
    <row r="76" spans="1:18">
      <c r="A76" t="str">
        <f>Participants!$D11</f>
        <v>Yvon L.</v>
      </c>
      <c r="B76" s="28" t="str">
        <f>IF(AND('Ronde 4'!B17&gt;0,Résultats!A$21&gt;0),IF('Ronde 4'!B17=Résultats!A$21,'Ronde 4'!$J$3+'Ronde 4'!$J$4,'Ronde 4'!$J$3),"")</f>
        <v/>
      </c>
      <c r="C76" s="38" t="str">
        <f>IF(AND('Ronde 4'!C17&gt;0,Résultats!B$21&gt;0),IF('Ronde 4'!C17=Résultats!B$21,'Ronde 4'!$J$3+'Ronde 4'!$J$4,'Ronde 4'!$J$3),"")</f>
        <v/>
      </c>
      <c r="R76">
        <f t="shared" si="3"/>
        <v>0</v>
      </c>
    </row>
    <row r="77" spans="1:18">
      <c r="A77" t="str">
        <f>Participants!$D12</f>
        <v>Jacques L.</v>
      </c>
      <c r="B77" s="28" t="str">
        <f>IF(AND('Ronde 4'!B18&gt;0,Résultats!A$21&gt;0),IF('Ronde 4'!B18=Résultats!A$21,'Ronde 4'!$J$3+'Ronde 4'!$J$4,'Ronde 4'!$J$3),"")</f>
        <v/>
      </c>
      <c r="C77" s="38" t="str">
        <f>IF(AND('Ronde 4'!C18&gt;0,Résultats!B$21&gt;0),IF('Ronde 4'!C18=Résultats!B$21,'Ronde 4'!$J$3+'Ronde 4'!$J$4,'Ronde 4'!$J$3),"")</f>
        <v/>
      </c>
      <c r="R77">
        <f t="shared" si="3"/>
        <v>0</v>
      </c>
    </row>
    <row r="78" spans="1:18">
      <c r="A78" t="str">
        <f>Participants!$D13</f>
        <v>Fred M.</v>
      </c>
      <c r="B78" s="28" t="str">
        <f>IF(AND('Ronde 4'!B19&gt;0,Résultats!A$21&gt;0),IF('Ronde 4'!B19=Résultats!A$21,'Ronde 4'!$J$3+'Ronde 4'!$J$4,'Ronde 4'!$J$3),"")</f>
        <v/>
      </c>
      <c r="C78" s="38" t="str">
        <f>IF(AND('Ronde 4'!C19&gt;0,Résultats!B$21&gt;0),IF('Ronde 4'!C19=Résultats!B$21,'Ronde 4'!$J$3+'Ronde 4'!$J$4,'Ronde 4'!$J$3),"")</f>
        <v/>
      </c>
      <c r="R78">
        <f t="shared" si="3"/>
        <v>0</v>
      </c>
    </row>
    <row r="79" spans="1:18">
      <c r="A79" t="str">
        <f>Participants!$D14</f>
        <v>Benoît M.</v>
      </c>
      <c r="B79" s="28" t="str">
        <f>IF(AND('Ronde 4'!B20&gt;0,Résultats!A$21&gt;0),IF('Ronde 4'!B20=Résultats!A$21,'Ronde 4'!$J$3+'Ronde 4'!$J$4,'Ronde 4'!$J$3),"")</f>
        <v/>
      </c>
      <c r="C79" s="38" t="str">
        <f>IF(AND('Ronde 4'!C20&gt;0,Résultats!B$21&gt;0),IF('Ronde 4'!C20=Résultats!B$21,'Ronde 4'!$J$3+'Ronde 4'!$J$4,'Ronde 4'!$J$3),"")</f>
        <v/>
      </c>
      <c r="R79">
        <f t="shared" si="3"/>
        <v>0</v>
      </c>
    </row>
    <row r="80" spans="1:18">
      <c r="A80" t="str">
        <f>Participants!$D15</f>
        <v>André P.</v>
      </c>
      <c r="B80" s="28" t="str">
        <f>IF(AND('Ronde 4'!B21&gt;0,Résultats!A$21&gt;0),IF('Ronde 4'!B21=Résultats!A$21,'Ronde 4'!$J$3+'Ronde 4'!$J$4,'Ronde 4'!$J$3),"")</f>
        <v/>
      </c>
      <c r="C80" s="38" t="str">
        <f>IF(AND('Ronde 4'!C21&gt;0,Résultats!B$21&gt;0),IF('Ronde 4'!C21=Résultats!B$21,'Ronde 4'!$J$3+'Ronde 4'!$J$4,'Ronde 4'!$J$3),"")</f>
        <v/>
      </c>
      <c r="R80">
        <f t="shared" si="3"/>
        <v>0</v>
      </c>
    </row>
    <row r="81" spans="1:18">
      <c r="A81" t="str">
        <f>Participants!$D16</f>
        <v>Luc P.</v>
      </c>
      <c r="B81" s="28" t="str">
        <f>IF(AND('Ronde 4'!B22&gt;0,Résultats!A$21&gt;0),IF('Ronde 4'!B22=Résultats!A$21,'Ronde 4'!$J$3+'Ronde 4'!$J$4,'Ronde 4'!$J$3),"")</f>
        <v/>
      </c>
      <c r="C81" s="38" t="str">
        <f>IF(AND('Ronde 4'!C22&gt;0,Résultats!B$21&gt;0),IF('Ronde 4'!C22=Résultats!B$21,'Ronde 4'!$J$3+'Ronde 4'!$J$4,'Ronde 4'!$J$3),"")</f>
        <v/>
      </c>
      <c r="R81">
        <f t="shared" si="3"/>
        <v>0</v>
      </c>
    </row>
    <row r="82" spans="1:18">
      <c r="A82" t="str">
        <f>Participants!$D17</f>
        <v>Guy R.</v>
      </c>
      <c r="B82" s="32" t="str">
        <f>IF(AND('Ronde 4'!B23&gt;0,Résultats!A$21&gt;0),IF('Ronde 4'!B23=Résultats!A$21,'Ronde 4'!$J$3+'Ronde 4'!$J$4,'Ronde 4'!$J$3),"")</f>
        <v/>
      </c>
      <c r="C82" s="39" t="str">
        <f>IF(AND('Ronde 4'!C23&gt;0,Résultats!B$21&gt;0),IF('Ronde 4'!C23=Résultats!B$21,'Ronde 4'!$J$3+'Ronde 4'!$J$4,'Ronde 4'!$J$3),"")</f>
        <v/>
      </c>
      <c r="R82">
        <f t="shared" si="3"/>
        <v>0</v>
      </c>
    </row>
  </sheetData>
  <sheetProtection sheet="1" objects="1" scenarios="1" selectLockedCells="1" selectUnlockedCells="1"/>
  <mergeCells count="11">
    <mergeCell ref="B1:Q1"/>
    <mergeCell ref="B2:I2"/>
    <mergeCell ref="J2:Q2"/>
    <mergeCell ref="B22:Q22"/>
    <mergeCell ref="B23:E23"/>
    <mergeCell ref="F23:I23"/>
    <mergeCell ref="B64:Q64"/>
    <mergeCell ref="B65:C65"/>
    <mergeCell ref="B43:Q43"/>
    <mergeCell ref="B44:C44"/>
    <mergeCell ref="D44:E44"/>
  </mergeCells>
  <pageMargins left="0.7" right="0.7" top="0.75" bottom="0.75" header="0.3" footer="0.3"/>
  <headerFooter alignWithMargins="0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8"/>
  <sheetViews>
    <sheetView workbookViewId="0">
      <selection activeCell="D6" sqref="D6"/>
    </sheetView>
  </sheetViews>
  <sheetFormatPr baseColWidth="10" defaultRowHeight="15" x14ac:dyDescent="0"/>
  <cols>
    <col min="1" max="2" width="9.75" bestFit="1" customWidth="1"/>
    <col min="3" max="3" width="15.125" bestFit="1" customWidth="1"/>
    <col min="4" max="4" width="19.125" bestFit="1" customWidth="1"/>
    <col min="5" max="5" width="33.75" bestFit="1" customWidth="1"/>
  </cols>
  <sheetData>
    <row r="1" spans="1:7">
      <c r="A1" s="54" t="s">
        <v>80</v>
      </c>
      <c r="B1" s="54" t="s">
        <v>81</v>
      </c>
      <c r="C1" s="54" t="s">
        <v>99</v>
      </c>
      <c r="D1" s="54" t="s">
        <v>124</v>
      </c>
      <c r="E1" s="54" t="s">
        <v>82</v>
      </c>
    </row>
    <row r="2" spans="1:7">
      <c r="A2" s="54" t="s">
        <v>6</v>
      </c>
      <c r="B2" s="54" t="s">
        <v>69</v>
      </c>
      <c r="C2" s="54" t="str">
        <f t="shared" ref="C2:C17" si="0">A2&amp;" "&amp;B2</f>
        <v>Vincent Barry</v>
      </c>
      <c r="D2" s="54" t="str">
        <f t="shared" ref="D2:D17" si="1">A2&amp;" "&amp;LEFT(B2,1)&amp;"."</f>
        <v>Vincent B.</v>
      </c>
      <c r="E2" s="54" t="s">
        <v>94</v>
      </c>
      <c r="G2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('Barry','Vincent','vbarry@gmail.com',NULL);</v>
      </c>
    </row>
    <row r="3" spans="1:7">
      <c r="A3" s="54" t="s">
        <v>7</v>
      </c>
      <c r="B3" s="54" t="s">
        <v>73</v>
      </c>
      <c r="C3" s="54" t="str">
        <f t="shared" si="0"/>
        <v>Francis Beaudoin</v>
      </c>
      <c r="D3" s="54" t="str">
        <f t="shared" si="1"/>
        <v>Francis B.</v>
      </c>
      <c r="E3" s="54" t="s">
        <v>98</v>
      </c>
      <c r="G3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('Beaudoin','Francis','ledome27@gmail.com',NULL);</v>
      </c>
    </row>
    <row r="4" spans="1:7">
      <c r="A4" s="54" t="s">
        <v>9</v>
      </c>
      <c r="B4" s="54" t="s">
        <v>65</v>
      </c>
      <c r="C4" s="54" t="str">
        <f t="shared" si="0"/>
        <v>Louis Bellavance</v>
      </c>
      <c r="D4" s="54" t="str">
        <f t="shared" si="1"/>
        <v>Louis B.</v>
      </c>
      <c r="E4" s="54" t="s">
        <v>90</v>
      </c>
      <c r="G4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('Bellavance','Louis','louis.bellavance@intact.net',NULL);</v>
      </c>
    </row>
    <row r="5" spans="1:7">
      <c r="A5" s="54" t="s">
        <v>76</v>
      </c>
      <c r="B5" s="54" t="s">
        <v>62</v>
      </c>
      <c r="C5" s="54" t="str">
        <f t="shared" si="0"/>
        <v>Mario Bouchard</v>
      </c>
      <c r="D5" s="54" t="str">
        <f t="shared" si="1"/>
        <v>Mario B.</v>
      </c>
      <c r="E5" s="54" t="s">
        <v>87</v>
      </c>
      <c r="G5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('Bouchard','Mario','mario.bouchard@me.com',NULL);</v>
      </c>
    </row>
    <row r="6" spans="1:7">
      <c r="A6" s="54" t="s">
        <v>32</v>
      </c>
      <c r="B6" s="54" t="s">
        <v>72</v>
      </c>
      <c r="C6" s="54" t="str">
        <f t="shared" si="0"/>
        <v>Fred Chau</v>
      </c>
      <c r="D6" s="54" t="str">
        <f t="shared" si="1"/>
        <v>Fred C.</v>
      </c>
      <c r="E6" s="54" t="s">
        <v>97</v>
      </c>
      <c r="G6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('Chau','Fred','frederic.chau@intact.net',NULL);</v>
      </c>
    </row>
    <row r="7" spans="1:7">
      <c r="A7" s="54" t="s">
        <v>13</v>
      </c>
      <c r="B7" s="54" t="s">
        <v>66</v>
      </c>
      <c r="C7" s="54" t="str">
        <f t="shared" si="0"/>
        <v>Pierre Deslandes</v>
      </c>
      <c r="D7" s="54" t="str">
        <f t="shared" si="1"/>
        <v>Pierre D.</v>
      </c>
      <c r="E7" s="54" t="s">
        <v>91</v>
      </c>
      <c r="G7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('Deslandes','Pierre','pierre.deslandes@intact.net',NULL);</v>
      </c>
    </row>
    <row r="8" spans="1:7">
      <c r="A8" s="54" t="s">
        <v>78</v>
      </c>
      <c r="B8" s="54" t="s">
        <v>64</v>
      </c>
      <c r="C8" s="54" t="str">
        <f t="shared" si="0"/>
        <v>Guy Gagnon</v>
      </c>
      <c r="D8" s="54" t="str">
        <f t="shared" si="1"/>
        <v>Guy G.</v>
      </c>
      <c r="E8" s="54" t="s">
        <v>89</v>
      </c>
      <c r="G8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('Gagnon','Guy','guygag@gmail.com',NULL);</v>
      </c>
    </row>
    <row r="9" spans="1:7">
      <c r="A9" s="54" t="s">
        <v>0</v>
      </c>
      <c r="B9" s="54" t="s">
        <v>71</v>
      </c>
      <c r="C9" s="54" t="str">
        <f t="shared" si="0"/>
        <v>Sylvain Huppé</v>
      </c>
      <c r="D9" s="54" t="str">
        <f t="shared" si="1"/>
        <v>Sylvain H.</v>
      </c>
      <c r="E9" s="54" t="s">
        <v>96</v>
      </c>
      <c r="G9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('Huppé','Sylvain','sylvain@3csh.ca',NULL);</v>
      </c>
    </row>
    <row r="10" spans="1:7">
      <c r="A10" s="54" t="s">
        <v>74</v>
      </c>
      <c r="B10" s="54" t="s">
        <v>58</v>
      </c>
      <c r="C10" s="54" t="str">
        <f t="shared" si="0"/>
        <v>André Jutras</v>
      </c>
      <c r="D10" s="54" t="str">
        <f t="shared" si="1"/>
        <v>André J.</v>
      </c>
      <c r="E10" s="54" t="s">
        <v>83</v>
      </c>
      <c r="G10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('Jutras','André','ajjutras@gmail.com',NULL);</v>
      </c>
    </row>
    <row r="11" spans="1:7">
      <c r="A11" s="54" t="s">
        <v>5</v>
      </c>
      <c r="B11" s="54" t="s">
        <v>67</v>
      </c>
      <c r="C11" s="54" t="str">
        <f t="shared" si="0"/>
        <v>Yvon Lefebvre</v>
      </c>
      <c r="D11" s="54" t="str">
        <f t="shared" si="1"/>
        <v>Yvon L.</v>
      </c>
      <c r="E11" s="54" t="s">
        <v>92</v>
      </c>
      <c r="G11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('Lefebvre','Yvon','yvon.lefebvre@intact.net',NULL);</v>
      </c>
    </row>
    <row r="12" spans="1:7">
      <c r="A12" s="54" t="s">
        <v>79</v>
      </c>
      <c r="B12" s="54" t="s">
        <v>70</v>
      </c>
      <c r="C12" s="54" t="str">
        <f t="shared" si="0"/>
        <v>Jacques Legault</v>
      </c>
      <c r="D12" s="54" t="str">
        <f t="shared" si="1"/>
        <v>Jacques L.</v>
      </c>
      <c r="E12" s="54" t="s">
        <v>95</v>
      </c>
      <c r="G12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('Legault','Jacques','jacques.legault@desjardins.com',NULL);</v>
      </c>
    </row>
    <row r="13" spans="1:7">
      <c r="A13" s="54" t="s">
        <v>32</v>
      </c>
      <c r="B13" s="54" t="s">
        <v>60</v>
      </c>
      <c r="C13" s="54" t="str">
        <f t="shared" si="0"/>
        <v>Fred Mainville</v>
      </c>
      <c r="D13" s="54" t="str">
        <f t="shared" si="1"/>
        <v>Fred M.</v>
      </c>
      <c r="E13" s="54" t="s">
        <v>85</v>
      </c>
      <c r="G13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('Mainville','Fred','frederick.mainville@scd.desjardins.com',NULL);</v>
      </c>
    </row>
    <row r="14" spans="1:7">
      <c r="A14" s="54" t="s">
        <v>77</v>
      </c>
      <c r="B14" s="54" t="s">
        <v>63</v>
      </c>
      <c r="C14" s="54" t="str">
        <f t="shared" si="0"/>
        <v>Benoît Morin</v>
      </c>
      <c r="D14" s="54" t="str">
        <f t="shared" si="1"/>
        <v>Benoît M.</v>
      </c>
      <c r="E14" s="54" t="s">
        <v>88</v>
      </c>
      <c r="G14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('Morin','Benoît','ben.morin@videotron.ca',NULL);</v>
      </c>
    </row>
    <row r="15" spans="1:7">
      <c r="A15" s="54" t="s">
        <v>74</v>
      </c>
      <c r="B15" s="54" t="s">
        <v>59</v>
      </c>
      <c r="C15" s="54" t="str">
        <f t="shared" si="0"/>
        <v>André Parent</v>
      </c>
      <c r="D15" s="54" t="str">
        <f t="shared" si="1"/>
        <v>André P.</v>
      </c>
      <c r="E15" s="54" t="s">
        <v>84</v>
      </c>
      <c r="G15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('Parent','André','aparent@lcci.qc.ca',NULL);</v>
      </c>
    </row>
    <row r="16" spans="1:7">
      <c r="A16" s="54" t="s">
        <v>75</v>
      </c>
      <c r="B16" s="54" t="s">
        <v>61</v>
      </c>
      <c r="C16" s="54" t="str">
        <f t="shared" si="0"/>
        <v>Luc Piette</v>
      </c>
      <c r="D16" s="54" t="str">
        <f t="shared" si="1"/>
        <v>Luc P.</v>
      </c>
      <c r="E16" s="54" t="s">
        <v>86</v>
      </c>
      <c r="G16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('Piette','Luc','lpiette@groupeedc.com',NULL);</v>
      </c>
    </row>
    <row r="17" spans="1:7">
      <c r="A17" s="54" t="s">
        <v>78</v>
      </c>
      <c r="B17" s="54" t="s">
        <v>68</v>
      </c>
      <c r="C17" s="54" t="str">
        <f t="shared" si="0"/>
        <v>Guy Roy</v>
      </c>
      <c r="D17" s="54" t="str">
        <f t="shared" si="1"/>
        <v>Guy R.</v>
      </c>
      <c r="E17" s="54" t="s">
        <v>93</v>
      </c>
      <c r="G17" t="str">
        <f>"INSERT INTO `Participants`(`nom`, `prenom`, `courriel`, `telephone`) VALUES ('"&amp;Tableau1[[#This Row],[Nom]]&amp;"','"&amp;Tableau1[[#This Row],[Prénom]]&amp;"','"&amp;Tableau1[[#This Row],[Courriel]]&amp;"',NULL);"</f>
        <v>INSERT INTO `Participants`(`nom`, `prenom`, `courriel`, `telephone`) VALUES ('Roy','Guy','guy_sixpack@yahoo.fr',NULL);</v>
      </c>
    </row>
    <row r="23" spans="1:7">
      <c r="E23" t="str">
        <f>E2&amp;","</f>
        <v>vbarry@gmail.com,</v>
      </c>
    </row>
    <row r="24" spans="1:7">
      <c r="E24" t="str">
        <f t="shared" ref="E24:E37" si="2">E3&amp;","</f>
        <v>ledome27@gmail.com,</v>
      </c>
    </row>
    <row r="25" spans="1:7">
      <c r="E25" t="str">
        <f t="shared" si="2"/>
        <v>louis.bellavance@intact.net,</v>
      </c>
    </row>
    <row r="26" spans="1:7">
      <c r="E26" t="str">
        <f t="shared" si="2"/>
        <v>mario.bouchard@me.com,</v>
      </c>
    </row>
    <row r="27" spans="1:7">
      <c r="E27" t="str">
        <f t="shared" si="2"/>
        <v>frederic.chau@intact.net,</v>
      </c>
    </row>
    <row r="28" spans="1:7">
      <c r="E28" t="str">
        <f t="shared" si="2"/>
        <v>pierre.deslandes@intact.net,</v>
      </c>
    </row>
    <row r="29" spans="1:7">
      <c r="E29" t="str">
        <f t="shared" si="2"/>
        <v>guygag@gmail.com,</v>
      </c>
    </row>
    <row r="30" spans="1:7">
      <c r="E30" t="str">
        <f t="shared" si="2"/>
        <v>sylvain@3csh.ca,</v>
      </c>
    </row>
    <row r="31" spans="1:7">
      <c r="E31" t="str">
        <f t="shared" si="2"/>
        <v>ajjutras@gmail.com,</v>
      </c>
    </row>
    <row r="32" spans="1:7">
      <c r="E32" t="str">
        <f t="shared" si="2"/>
        <v>yvon.lefebvre@intact.net,</v>
      </c>
    </row>
    <row r="33" spans="5:5">
      <c r="E33" t="str">
        <f t="shared" si="2"/>
        <v>jacques.legault@desjardins.com,</v>
      </c>
    </row>
    <row r="34" spans="5:5">
      <c r="E34" t="str">
        <f t="shared" si="2"/>
        <v>frederick.mainville@scd.desjardins.com,</v>
      </c>
    </row>
    <row r="35" spans="5:5">
      <c r="E35" t="str">
        <f t="shared" si="2"/>
        <v>ben.morin@videotron.ca,</v>
      </c>
    </row>
    <row r="36" spans="5:5">
      <c r="E36" t="str">
        <f t="shared" si="2"/>
        <v>aparent@lcci.qc.ca,</v>
      </c>
    </row>
    <row r="37" spans="5:5">
      <c r="E37" t="str">
        <f t="shared" si="2"/>
        <v>lpiette@groupeedc.com,</v>
      </c>
    </row>
    <row r="38" spans="5:5">
      <c r="E38" t="str">
        <f>E17</f>
        <v>guy_sixpack@yahoo.fr</v>
      </c>
    </row>
  </sheetData>
  <pageMargins left="0.7" right="0.7" top="0.75" bottom="0.75" header="0.3" footer="0.3"/>
  <pageSetup orientation="portrait"/>
  <tableParts count="1">
    <tablePart r:id="rId1"/>
  </tableParts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616</TotalTime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10</vt:i4>
      </vt:variant>
    </vt:vector>
  </HeadingPairs>
  <TitlesOfParts>
    <vt:vector size="10" baseType="lpstr">
      <vt:lpstr>Ronde 1</vt:lpstr>
      <vt:lpstr>Ronde 2</vt:lpstr>
      <vt:lpstr>Ronde 3</vt:lpstr>
      <vt:lpstr>Ronde 4</vt:lpstr>
      <vt:lpstr>Sélection</vt:lpstr>
      <vt:lpstr>Sommaire</vt:lpstr>
      <vt:lpstr>Résultats</vt:lpstr>
      <vt:lpstr>Pointages</vt:lpstr>
      <vt:lpstr>Participants</vt:lpstr>
      <vt:lpstr>Paiements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Francis Beaudoin</dc:creator>
  <cp:keywords/>
  <cp:lastModifiedBy>Sylvain Huppe</cp:lastModifiedBy>
  <cp:revision>5</cp:revision>
  <dcterms:created xsi:type="dcterms:W3CDTF">2012-04-10T23:08:17Z</dcterms:created>
  <dcterms:modified xsi:type="dcterms:W3CDTF">2015-05-17T11:54:57Z</dcterms:modified>
</cp:coreProperties>
</file>