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21"/>
  <workbookPr codeName="ThisWorkbook"/>
  <mc:AlternateContent xmlns:mc="http://schemas.openxmlformats.org/markup-compatibility/2006">
    <mc:Choice Requires="x15">
      <x15ac:absPath xmlns:x15ac="http://schemas.microsoft.com/office/spreadsheetml/2010/11/ac" url="D:\Monsieur Hugo\Simulateur finance\"/>
    </mc:Choice>
  </mc:AlternateContent>
  <xr:revisionPtr revIDLastSave="0" documentId="8_{5BE53522-5995-4E8F-9FA5-27265C52F632}" xr6:coauthVersionLast="47" xr6:coauthVersionMax="47" xr10:uidLastSave="{00000000-0000-0000-0000-000000000000}"/>
  <bookViews>
    <workbookView xWindow="-120" yWindow="-120" windowWidth="29040" windowHeight="15840" tabRatio="688" firstSheet="3" activeTab="4" xr2:uid="{00000000-000D-0000-FFFF-FFFF00000000}"/>
  </bookViews>
  <sheets>
    <sheet name="Informations" sheetId="4" r:id="rId1"/>
    <sheet name="Frais de notaire" sheetId="5" r:id="rId2"/>
    <sheet name="Coûts et rendement" sheetId="1" r:id="rId3"/>
    <sheet name="Nom propre - Fiscalité" sheetId="11" r:id="rId4"/>
    <sheet name="SCI" sheetId="13" r:id="rId5"/>
    <sheet name="Calcul" sheetId="10" state="hidden" r:id="rId6"/>
    <sheet name="Plus value" sheetId="14" r:id="rId7"/>
    <sheet name="Amortissement" sheetId="6" r:id="rId8"/>
    <sheet name="Source 1" sheetId="7" state="hidden" r:id="rId9"/>
  </sheets>
  <definedNames>
    <definedName name="AP">'Source 1'!$I$1:$I$289</definedName>
    <definedName name="CHOIX">'Source 1'!$V$1:$V$2</definedName>
    <definedName name="COMPT">'Source 1'!$U$1:$U$21</definedName>
    <definedName name="DE">'Source 1'!$H$1:$H$68</definedName>
    <definedName name="FAI">'Source 1'!$R$1:$R$438</definedName>
    <definedName name="FG">'Source 1'!$B$1:$B$7</definedName>
    <definedName name="FH">'Source 1'!$O$1:$O$74</definedName>
    <definedName name="FHG">'Source 1'!$T$1:$T$17</definedName>
    <definedName name="FO">'Source 1'!$S$1:$S$107</definedName>
    <definedName name="IS">'Source 1'!#REF!</definedName>
    <definedName name="LCC">'Source 1'!$F$1:$F$346</definedName>
    <definedName name="LI">'Source 1'!$A$1:$A$7</definedName>
    <definedName name="LII">'Source 1'!$A$1:$A$33</definedName>
    <definedName name="LOHC">'Source 1'!$D$1:$D$199</definedName>
    <definedName name="LOHE">'Source 1'!$D$1:$D$736</definedName>
    <definedName name="LOHEE">'Source 1'!$F$1:$F$945</definedName>
    <definedName name="MAX">#REF!</definedName>
    <definedName name="ME">'Source 1'!$N$1:$N$245</definedName>
    <definedName name="MEU">'Source 1'!$N$1:$N$245</definedName>
    <definedName name="PNO">'Source 1'!#REF!</definedName>
    <definedName name="RCC">'Source 1'!$Q$1:$Q$439</definedName>
    <definedName name="RI">'Source 1'!#REF!</definedName>
    <definedName name="SA">'Source 1'!$J$1:$J$544</definedName>
    <definedName name="ST">'Source 1'!$E$1:$E$538</definedName>
    <definedName name="TA">'Source 1'!$L$1:$L$173</definedName>
    <definedName name="TC">'Source 1'!$K$1:$K$45</definedName>
    <definedName name="TCR">'Source 1'!$K$1:$K$304</definedName>
    <definedName name="TF">'Source 1'!$P$1:$P$60</definedName>
    <definedName name="TFF">'Source 1'!$P$1:$P$508</definedName>
    <definedName name="TMI">'Source 1'!$C$1:$C$5</definedName>
    <definedName name="TR">'Source 1'!$M$1:$M$1000</definedName>
    <definedName name="VAL">'Source 1'!$G$1:$G$8</definedName>
    <definedName name="VL">'Source 1'!$G$1:$G$5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1" l="1"/>
  <c r="D10" i="11"/>
  <c r="G26" i="1"/>
  <c r="D25" i="1"/>
  <c r="E6" i="14"/>
  <c r="J76" i="11"/>
  <c r="J75" i="11"/>
  <c r="J10" i="1"/>
  <c r="J11" i="1" s="1"/>
  <c r="J8" i="1"/>
  <c r="G27" i="1"/>
  <c r="G25" i="1"/>
  <c r="G23" i="1"/>
  <c r="G21" i="1"/>
  <c r="G13" i="1"/>
  <c r="D32" i="1"/>
  <c r="G24" i="1" s="1"/>
  <c r="D30" i="1"/>
  <c r="G22" i="1" s="1"/>
  <c r="D44" i="1"/>
  <c r="D38" i="1" s="1"/>
  <c r="D52" i="13" s="1"/>
  <c r="D34" i="1"/>
  <c r="G9" i="1"/>
  <c r="O8" i="5"/>
  <c r="F12" i="5"/>
  <c r="F7" i="5"/>
  <c r="F6" i="5"/>
  <c r="D20" i="1"/>
  <c r="E8" i="14"/>
  <c r="Q58" i="11"/>
  <c r="J58" i="11"/>
  <c r="J13" i="1"/>
  <c r="J12" i="1"/>
  <c r="Q26" i="13"/>
  <c r="D60" i="13"/>
  <c r="G9" i="13"/>
  <c r="F9" i="13"/>
  <c r="E9" i="13"/>
  <c r="D9" i="13"/>
  <c r="G11" i="1"/>
  <c r="H9" i="13"/>
  <c r="AO66" i="11"/>
  <c r="AO77" i="11"/>
  <c r="AO88" i="11"/>
  <c r="AN66" i="11"/>
  <c r="AI66" i="11"/>
  <c r="AI77" i="11"/>
  <c r="AI88" i="11"/>
  <c r="AH66" i="11"/>
  <c r="AC66" i="11"/>
  <c r="AC77" i="11"/>
  <c r="AC88" i="11"/>
  <c r="AB66" i="11"/>
  <c r="W66" i="11"/>
  <c r="W77" i="11"/>
  <c r="W88" i="11"/>
  <c r="V66" i="11"/>
  <c r="H8" i="13"/>
  <c r="G14" i="13"/>
  <c r="AL66" i="11"/>
  <c r="AM68" i="11"/>
  <c r="G13" i="13"/>
  <c r="AM66" i="11"/>
  <c r="AM77" i="11"/>
  <c r="AM88" i="11"/>
  <c r="F14" i="13"/>
  <c r="AF66" i="11"/>
  <c r="AH68" i="11"/>
  <c r="F13" i="13"/>
  <c r="AG66" i="11"/>
  <c r="AG77" i="11"/>
  <c r="AG88" i="11"/>
  <c r="E14" i="13"/>
  <c r="E13" i="13"/>
  <c r="AA66" i="11"/>
  <c r="AA77" i="11"/>
  <c r="AA88" i="11"/>
  <c r="D14" i="13"/>
  <c r="T66" i="11"/>
  <c r="D13" i="13"/>
  <c r="U66" i="11"/>
  <c r="AF74" i="11"/>
  <c r="V77" i="11"/>
  <c r="V88" i="11"/>
  <c r="Z66" i="11"/>
  <c r="AA68" i="11"/>
  <c r="V68" i="11"/>
  <c r="U68" i="11"/>
  <c r="T74" i="11"/>
  <c r="AL68" i="11"/>
  <c r="U77" i="11"/>
  <c r="U88" i="11"/>
  <c r="T68" i="11"/>
  <c r="AN77" i="11"/>
  <c r="AN88" i="11"/>
  <c r="AN68" i="11"/>
  <c r="AL74" i="11"/>
  <c r="AF68" i="11"/>
  <c r="AG68" i="11"/>
  <c r="AH77" i="11"/>
  <c r="AH88" i="11"/>
  <c r="AB77" i="11"/>
  <c r="AB88" i="11"/>
  <c r="BE58" i="11"/>
  <c r="BE57" i="11"/>
  <c r="AZ53" i="11"/>
  <c r="AZ54" i="11"/>
  <c r="AZ55" i="11"/>
  <c r="AZ56" i="11"/>
  <c r="AZ52" i="11"/>
  <c r="AY53" i="11"/>
  <c r="AY54" i="11"/>
  <c r="AY55" i="11"/>
  <c r="AY52" i="11"/>
  <c r="AX53" i="11"/>
  <c r="AX54" i="11"/>
  <c r="AX55" i="11"/>
  <c r="AX56" i="11"/>
  <c r="AX52" i="11"/>
  <c r="AU58" i="11"/>
  <c r="AU57" i="11"/>
  <c r="AP53" i="11"/>
  <c r="AP54" i="11"/>
  <c r="AP55" i="11"/>
  <c r="AP56" i="11"/>
  <c r="AP52" i="11"/>
  <c r="AO53" i="11"/>
  <c r="AO54" i="11"/>
  <c r="AO55" i="11"/>
  <c r="AO52" i="11"/>
  <c r="AN53" i="11"/>
  <c r="AN54" i="11"/>
  <c r="AN55" i="11"/>
  <c r="AN56" i="11"/>
  <c r="AN52" i="11"/>
  <c r="AK58" i="11"/>
  <c r="AK57" i="11"/>
  <c r="AF53" i="11"/>
  <c r="AF54" i="11"/>
  <c r="AF55" i="11"/>
  <c r="AF56" i="11"/>
  <c r="AF52" i="11"/>
  <c r="AE53" i="11"/>
  <c r="AE54" i="11"/>
  <c r="AE55" i="11"/>
  <c r="AE52" i="11"/>
  <c r="AD53" i="11"/>
  <c r="AD54" i="11"/>
  <c r="AD55" i="11"/>
  <c r="AD56" i="11"/>
  <c r="AD52" i="11"/>
  <c r="AA58" i="11"/>
  <c r="AA57" i="11"/>
  <c r="V53" i="11"/>
  <c r="V54" i="11"/>
  <c r="V55" i="11"/>
  <c r="V56" i="11"/>
  <c r="V52" i="11"/>
  <c r="U53" i="11"/>
  <c r="U54" i="11"/>
  <c r="U55" i="11"/>
  <c r="U52" i="11"/>
  <c r="T53" i="11"/>
  <c r="T54" i="11"/>
  <c r="T55" i="11"/>
  <c r="T56" i="11"/>
  <c r="T52" i="11"/>
  <c r="D16" i="13"/>
  <c r="AB68" i="11"/>
  <c r="AB69" i="11"/>
  <c r="AB70" i="11"/>
  <c r="Z68" i="11"/>
  <c r="AH69" i="11"/>
  <c r="AH70" i="11"/>
  <c r="V69" i="11"/>
  <c r="V70" i="11"/>
  <c r="AG69" i="11"/>
  <c r="AG70" i="11"/>
  <c r="AL69" i="11"/>
  <c r="AL70" i="11"/>
  <c r="AL71" i="11"/>
  <c r="AM69" i="11"/>
  <c r="AM70" i="11"/>
  <c r="U69" i="11"/>
  <c r="U70" i="11"/>
  <c r="AN69" i="11"/>
  <c r="AN70" i="11"/>
  <c r="AA69" i="11"/>
  <c r="AA70" i="11"/>
  <c r="G16" i="13"/>
  <c r="T69" i="11"/>
  <c r="T70" i="11"/>
  <c r="F16" i="13"/>
  <c r="AF69" i="11"/>
  <c r="AF70" i="11"/>
  <c r="AF71" i="11"/>
  <c r="Z74" i="11"/>
  <c r="E16" i="13"/>
  <c r="AF72" i="11"/>
  <c r="AF73" i="11"/>
  <c r="F15" i="13"/>
  <c r="AL72" i="11"/>
  <c r="AL73" i="11"/>
  <c r="Z69" i="11"/>
  <c r="Z70" i="11"/>
  <c r="Z71" i="11"/>
  <c r="Q61" i="11"/>
  <c r="Q60" i="11"/>
  <c r="Q59" i="11"/>
  <c r="Z72" i="11"/>
  <c r="Z73" i="11"/>
  <c r="BE60" i="11"/>
  <c r="AU60" i="11"/>
  <c r="AK60" i="11"/>
  <c r="AA60" i="11"/>
  <c r="AA61" i="11"/>
  <c r="BE61" i="11"/>
  <c r="AU61" i="11"/>
  <c r="AK61" i="11"/>
  <c r="BE59" i="11"/>
  <c r="AK59" i="11"/>
  <c r="AA59" i="11"/>
  <c r="AU59" i="11"/>
  <c r="J22" i="1"/>
  <c r="G8" i="1"/>
  <c r="J70" i="11"/>
  <c r="E15" i="13"/>
  <c r="T71" i="11"/>
  <c r="G15" i="13"/>
  <c r="T72" i="11"/>
  <c r="T73" i="11"/>
  <c r="D15" i="13"/>
  <c r="L58" i="11"/>
  <c r="D12" i="11" s="1"/>
  <c r="K58" i="11"/>
  <c r="K59" i="11"/>
  <c r="K60" i="11"/>
  <c r="L59" i="11"/>
  <c r="L60" i="11"/>
  <c r="D6" i="6"/>
  <c r="N9" i="5"/>
  <c r="O9" i="5" s="1"/>
  <c r="C16" i="5"/>
  <c r="E16" i="5" s="1"/>
  <c r="C17" i="5"/>
  <c r="E17" i="5" s="1"/>
  <c r="I11" i="5"/>
  <c r="G12" i="1"/>
  <c r="D10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 s="1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D7" i="6"/>
  <c r="C18" i="5"/>
  <c r="E18" i="5" s="1"/>
  <c r="D8" i="6"/>
  <c r="D9" i="6"/>
  <c r="C19" i="5"/>
  <c r="E19" i="5" s="1"/>
  <c r="J59" i="11"/>
  <c r="J60" i="11"/>
  <c r="J63" i="11"/>
  <c r="J64" i="11"/>
  <c r="D11" i="11" l="1"/>
  <c r="D28" i="1"/>
  <c r="G20" i="1" s="1"/>
  <c r="D26" i="1"/>
  <c r="G14" i="1" s="1"/>
  <c r="J24" i="1"/>
  <c r="J23" i="1"/>
  <c r="E20" i="5"/>
  <c r="E22" i="5" s="1"/>
  <c r="N10" i="5" s="1"/>
  <c r="O10" i="5" s="1"/>
  <c r="O11" i="5" s="1"/>
  <c r="J71" i="11"/>
  <c r="J72" i="11" s="1"/>
  <c r="J73" i="11" s="1"/>
  <c r="F8" i="5"/>
  <c r="J65" i="11"/>
  <c r="D84" i="13" l="1"/>
  <c r="K84" i="13" s="1"/>
  <c r="D133" i="11"/>
  <c r="E133" i="11" s="1"/>
  <c r="F133" i="11" s="1"/>
  <c r="G133" i="11" s="1"/>
  <c r="D48" i="11"/>
  <c r="G31" i="1"/>
  <c r="D69" i="11"/>
  <c r="D132" i="11"/>
  <c r="E132" i="11" s="1"/>
  <c r="F132" i="11" s="1"/>
  <c r="G132" i="11" s="1"/>
  <c r="D45" i="13"/>
  <c r="D25" i="13"/>
  <c r="D83" i="13" s="1"/>
  <c r="K83" i="13" s="1"/>
  <c r="G48" i="11"/>
  <c r="G69" i="11"/>
  <c r="G147" i="11" s="1"/>
  <c r="N8" i="5"/>
  <c r="N11" i="5" s="1"/>
  <c r="N12" i="5" s="1"/>
  <c r="J15" i="5"/>
  <c r="K15" i="5"/>
  <c r="O12" i="5"/>
  <c r="D122" i="11"/>
  <c r="E147" i="11" l="1"/>
  <c r="C5" i="10"/>
  <c r="C18" i="10" s="1"/>
  <c r="F147" i="11"/>
  <c r="D70" i="11"/>
  <c r="F140" i="11" s="1"/>
  <c r="F144" i="11" s="1"/>
  <c r="D71" i="11"/>
  <c r="D49" i="11"/>
  <c r="D147" i="11"/>
  <c r="G10" i="1"/>
  <c r="K16" i="5"/>
  <c r="J16" i="5"/>
  <c r="E9" i="14"/>
  <c r="D140" i="11" l="1"/>
  <c r="D144" i="11" s="1"/>
  <c r="D50" i="11"/>
  <c r="D79" i="11"/>
  <c r="AP58" i="11"/>
  <c r="AP59" i="11" s="1"/>
  <c r="AP60" i="11" s="1"/>
  <c r="AO58" i="11"/>
  <c r="AO59" i="11" s="1"/>
  <c r="AO60" i="11" s="1"/>
  <c r="AN58" i="11"/>
  <c r="AN59" i="11" s="1"/>
  <c r="AN60" i="11" s="1"/>
  <c r="K26" i="14"/>
  <c r="F37" i="14"/>
  <c r="H37" i="14"/>
  <c r="E37" i="14"/>
  <c r="AL37" i="14"/>
  <c r="AE37" i="14"/>
  <c r="AD37" i="14"/>
  <c r="AC37" i="14"/>
  <c r="AH37" i="14"/>
  <c r="AG37" i="14"/>
  <c r="AF37" i="14"/>
  <c r="Y37" i="14"/>
  <c r="X37" i="14"/>
  <c r="AI37" i="14"/>
  <c r="AB37" i="14"/>
  <c r="AA37" i="14"/>
  <c r="Z37" i="14"/>
  <c r="S37" i="14"/>
  <c r="R37" i="14"/>
  <c r="W37" i="14"/>
  <c r="V37" i="14"/>
  <c r="U37" i="14"/>
  <c r="T37" i="14"/>
  <c r="M37" i="14"/>
  <c r="L37" i="14"/>
  <c r="P37" i="14"/>
  <c r="O37" i="14"/>
  <c r="N37" i="14"/>
  <c r="G37" i="14"/>
  <c r="T26" i="14"/>
  <c r="K37" i="14"/>
  <c r="J37" i="14"/>
  <c r="I37" i="14"/>
  <c r="AK37" i="14"/>
  <c r="AJ37" i="14"/>
  <c r="Q37" i="14"/>
  <c r="R26" i="14"/>
  <c r="R30" i="14"/>
  <c r="L26" i="14"/>
  <c r="W30" i="14"/>
  <c r="Z30" i="14"/>
  <c r="S26" i="14"/>
  <c r="X26" i="14"/>
  <c r="AI30" i="14"/>
  <c r="AE30" i="14"/>
  <c r="AG26" i="14"/>
  <c r="O30" i="14"/>
  <c r="AB30" i="14"/>
  <c r="G30" i="14"/>
  <c r="K30" i="14"/>
  <c r="I30" i="14"/>
  <c r="U30" i="14"/>
  <c r="O26" i="14"/>
  <c r="J26" i="14"/>
  <c r="Z26" i="14"/>
  <c r="AC26" i="14"/>
  <c r="AC30" i="14"/>
  <c r="AJ30" i="14"/>
  <c r="F30" i="14"/>
  <c r="J30" i="14"/>
  <c r="S30" i="14"/>
  <c r="V30" i="14"/>
  <c r="E30" i="14"/>
  <c r="E31" i="14" s="1"/>
  <c r="F31" i="14" s="1"/>
  <c r="G31" i="14" s="1"/>
  <c r="N30" i="14"/>
  <c r="E26" i="14"/>
  <c r="E27" i="14" s="1"/>
  <c r="AL30" i="14"/>
  <c r="AH26" i="14"/>
  <c r="AF30" i="14"/>
  <c r="AB26" i="14"/>
  <c r="AA26" i="14"/>
  <c r="I26" i="14"/>
  <c r="T30" i="14"/>
  <c r="Y26" i="14"/>
  <c r="M30" i="14"/>
  <c r="G26" i="14"/>
  <c r="H30" i="14"/>
  <c r="AH30" i="14"/>
  <c r="AI26" i="14"/>
  <c r="AG30" i="14"/>
  <c r="AD26" i="14"/>
  <c r="P26" i="14"/>
  <c r="M26" i="14"/>
  <c r="H26" i="14"/>
  <c r="Q26" i="14"/>
  <c r="X30" i="14"/>
  <c r="AL26" i="14"/>
  <c r="AK26" i="14"/>
  <c r="AA30" i="14"/>
  <c r="U26" i="14"/>
  <c r="F26" i="14"/>
  <c r="W26" i="14"/>
  <c r="V26" i="14"/>
  <c r="N26" i="14"/>
  <c r="AF26" i="14"/>
  <c r="AK30" i="14"/>
  <c r="AE26" i="14"/>
  <c r="AJ26" i="14"/>
  <c r="Y30" i="14"/>
  <c r="P30" i="14"/>
  <c r="Q30" i="14"/>
  <c r="AD30" i="14"/>
  <c r="L30" i="14"/>
  <c r="E28" i="14"/>
  <c r="E29" i="14" s="1"/>
  <c r="E32" i="14"/>
  <c r="E33" i="14" s="1"/>
  <c r="F32" i="14"/>
  <c r="F33" i="14" s="1"/>
  <c r="G32" i="14"/>
  <c r="G33" i="14" s="1"/>
  <c r="J74" i="11"/>
  <c r="J77" i="11" s="1"/>
  <c r="G72" i="11" s="1"/>
  <c r="G15" i="1"/>
  <c r="AN61" i="11" l="1"/>
  <c r="D57" i="11"/>
  <c r="V58" i="11"/>
  <c r="V59" i="11" s="1"/>
  <c r="V60" i="11" s="1"/>
  <c r="U58" i="11"/>
  <c r="U59" i="11" s="1"/>
  <c r="U60" i="11" s="1"/>
  <c r="T58" i="11"/>
  <c r="T59" i="11" s="1"/>
  <c r="T60" i="11" s="1"/>
  <c r="J33" i="1"/>
  <c r="J30" i="1"/>
  <c r="G122" i="11" s="1"/>
  <c r="J9" i="1"/>
  <c r="D48" i="13"/>
  <c r="G142" i="11"/>
  <c r="E35" i="14"/>
  <c r="E36" i="14" s="1"/>
  <c r="F27" i="14"/>
  <c r="H31" i="14"/>
  <c r="T61" i="11" l="1"/>
  <c r="AN62" i="11"/>
  <c r="AN63" i="11"/>
  <c r="D80" i="11" s="1"/>
  <c r="D81" i="11" s="1"/>
  <c r="I31" i="14"/>
  <c r="H32" i="14"/>
  <c r="H33" i="14" s="1"/>
  <c r="G27" i="14"/>
  <c r="F28" i="14"/>
  <c r="F29" i="14" s="1"/>
  <c r="F35" i="14" s="1"/>
  <c r="F36" i="14" s="1"/>
  <c r="D5" i="6"/>
  <c r="D13" i="6" s="1"/>
  <c r="J15" i="1"/>
  <c r="J18" i="1" s="1"/>
  <c r="K8" i="6" s="1"/>
  <c r="J14" i="1"/>
  <c r="D125" i="11" l="1"/>
  <c r="F135" i="11" s="1"/>
  <c r="F145" i="11"/>
  <c r="T62" i="11"/>
  <c r="T63" i="11"/>
  <c r="D58" i="11" s="1"/>
  <c r="D59" i="11" s="1"/>
  <c r="J17" i="1"/>
  <c r="J16" i="1"/>
  <c r="J19" i="1" s="1"/>
  <c r="K9" i="6" s="1"/>
  <c r="G18" i="1"/>
  <c r="E13" i="6"/>
  <c r="G13" i="6"/>
  <c r="H27" i="14"/>
  <c r="G28" i="14"/>
  <c r="G29" i="14" s="1"/>
  <c r="G35" i="14" s="1"/>
  <c r="G36" i="14" s="1"/>
  <c r="J31" i="14"/>
  <c r="I32" i="14"/>
  <c r="I33" i="14" s="1"/>
  <c r="D123" i="11" l="1"/>
  <c r="D135" i="11" s="1"/>
  <c r="D145" i="11"/>
  <c r="K31" i="14"/>
  <c r="J32" i="14"/>
  <c r="J33" i="14" s="1"/>
  <c r="I27" i="14"/>
  <c r="H28" i="14"/>
  <c r="H29" i="14" s="1"/>
  <c r="H35" i="14" s="1"/>
  <c r="H36" i="14" s="1"/>
  <c r="K13" i="6"/>
  <c r="H13" i="6"/>
  <c r="F13" i="6"/>
  <c r="G70" i="11"/>
  <c r="D26" i="13"/>
  <c r="G49" i="11"/>
  <c r="D46" i="13"/>
  <c r="E140" i="11" l="1"/>
  <c r="C7" i="10"/>
  <c r="C20" i="10" s="1"/>
  <c r="G140" i="11"/>
  <c r="J13" i="6"/>
  <c r="I13" i="6"/>
  <c r="D14" i="6" s="1"/>
  <c r="J27" i="14"/>
  <c r="I28" i="14"/>
  <c r="I29" i="14" s="1"/>
  <c r="I35" i="14" s="1"/>
  <c r="I36" i="14" s="1"/>
  <c r="L31" i="14"/>
  <c r="K32" i="14"/>
  <c r="K33" i="14" s="1"/>
  <c r="M31" i="14" l="1"/>
  <c r="L32" i="14"/>
  <c r="L33" i="14" s="1"/>
  <c r="K27" i="14"/>
  <c r="J28" i="14"/>
  <c r="J29" i="14" s="1"/>
  <c r="J35" i="14" s="1"/>
  <c r="J36" i="14" s="1"/>
  <c r="G14" i="6"/>
  <c r="E14" i="6"/>
  <c r="H14" i="6" l="1"/>
  <c r="F14" i="6"/>
  <c r="K14" i="6"/>
  <c r="L27" i="14"/>
  <c r="K28" i="14"/>
  <c r="K29" i="14" s="1"/>
  <c r="K35" i="14" s="1"/>
  <c r="K36" i="14" s="1"/>
  <c r="N31" i="14"/>
  <c r="M32" i="14"/>
  <c r="M33" i="14" s="1"/>
  <c r="O31" i="14" l="1"/>
  <c r="N32" i="14"/>
  <c r="N33" i="14" s="1"/>
  <c r="M27" i="14"/>
  <c r="L28" i="14"/>
  <c r="L29" i="14" s="1"/>
  <c r="L35" i="14" s="1"/>
  <c r="L36" i="14" s="1"/>
  <c r="I14" i="6"/>
  <c r="D15" i="6" s="1"/>
  <c r="J14" i="6"/>
  <c r="E15" i="6" l="1"/>
  <c r="G15" i="6"/>
  <c r="N27" i="14"/>
  <c r="M28" i="14"/>
  <c r="M29" i="14" s="1"/>
  <c r="M35" i="14" s="1"/>
  <c r="M36" i="14" s="1"/>
  <c r="P31" i="14"/>
  <c r="O32" i="14"/>
  <c r="O33" i="14" s="1"/>
  <c r="Q31" i="14" l="1"/>
  <c r="P32" i="14"/>
  <c r="P33" i="14" s="1"/>
  <c r="O27" i="14"/>
  <c r="N28" i="14"/>
  <c r="N29" i="14" s="1"/>
  <c r="N35" i="14" s="1"/>
  <c r="N36" i="14" s="1"/>
  <c r="K15" i="6"/>
  <c r="H15" i="6"/>
  <c r="F15" i="6"/>
  <c r="J15" i="6" l="1"/>
  <c r="I15" i="6"/>
  <c r="D16" i="6" s="1"/>
  <c r="P27" i="14"/>
  <c r="O28" i="14"/>
  <c r="O29" i="14" s="1"/>
  <c r="O35" i="14" s="1"/>
  <c r="O36" i="14" s="1"/>
  <c r="R31" i="14"/>
  <c r="Q32" i="14"/>
  <c r="Q33" i="14" s="1"/>
  <c r="S31" i="14" l="1"/>
  <c r="R32" i="14"/>
  <c r="R33" i="14" s="1"/>
  <c r="Q27" i="14"/>
  <c r="P28" i="14"/>
  <c r="P29" i="14" s="1"/>
  <c r="P35" i="14" s="1"/>
  <c r="P36" i="14" s="1"/>
  <c r="E16" i="6"/>
  <c r="G16" i="6"/>
  <c r="K16" i="6" l="1"/>
  <c r="H16" i="6"/>
  <c r="F16" i="6"/>
  <c r="R27" i="14"/>
  <c r="Q28" i="14"/>
  <c r="Q29" i="14" s="1"/>
  <c r="Q35" i="14" s="1"/>
  <c r="Q36" i="14" s="1"/>
  <c r="T31" i="14"/>
  <c r="S32" i="14"/>
  <c r="S33" i="14" s="1"/>
  <c r="U31" i="14" l="1"/>
  <c r="T32" i="14"/>
  <c r="T33" i="14" s="1"/>
  <c r="S27" i="14"/>
  <c r="R28" i="14"/>
  <c r="R29" i="14" s="1"/>
  <c r="R35" i="14" s="1"/>
  <c r="R36" i="14" s="1"/>
  <c r="I16" i="6"/>
  <c r="D17" i="6" s="1"/>
  <c r="J16" i="6"/>
  <c r="E17" i="6" l="1"/>
  <c r="G17" i="6"/>
  <c r="T27" i="14"/>
  <c r="S28" i="14"/>
  <c r="S29" i="14" s="1"/>
  <c r="S35" i="14" s="1"/>
  <c r="S36" i="14" s="1"/>
  <c r="V31" i="14"/>
  <c r="U32" i="14"/>
  <c r="U33" i="14" s="1"/>
  <c r="W31" i="14" l="1"/>
  <c r="V32" i="14"/>
  <c r="V33" i="14" s="1"/>
  <c r="U27" i="14"/>
  <c r="T28" i="14"/>
  <c r="T29" i="14" s="1"/>
  <c r="T35" i="14" s="1"/>
  <c r="T36" i="14" s="1"/>
  <c r="K17" i="6"/>
  <c r="H17" i="6"/>
  <c r="F17" i="6"/>
  <c r="J17" i="6" l="1"/>
  <c r="I17" i="6"/>
  <c r="D18" i="6" s="1"/>
  <c r="V27" i="14"/>
  <c r="U28" i="14"/>
  <c r="U29" i="14" s="1"/>
  <c r="U35" i="14" s="1"/>
  <c r="U36" i="14" s="1"/>
  <c r="X31" i="14"/>
  <c r="W32" i="14"/>
  <c r="W33" i="14" s="1"/>
  <c r="Y31" i="14" l="1"/>
  <c r="X32" i="14"/>
  <c r="X33" i="14" s="1"/>
  <c r="W27" i="14"/>
  <c r="V28" i="14"/>
  <c r="V29" i="14" s="1"/>
  <c r="V35" i="14" s="1"/>
  <c r="V36" i="14" s="1"/>
  <c r="G18" i="6"/>
  <c r="E18" i="6"/>
  <c r="H18" i="6" l="1"/>
  <c r="F18" i="6"/>
  <c r="K18" i="6"/>
  <c r="X27" i="14"/>
  <c r="W28" i="14"/>
  <c r="W29" i="14" s="1"/>
  <c r="W35" i="14" s="1"/>
  <c r="W36" i="14" s="1"/>
  <c r="Z31" i="14"/>
  <c r="Y32" i="14"/>
  <c r="Y33" i="14" s="1"/>
  <c r="AA31" i="14" l="1"/>
  <c r="Z32" i="14"/>
  <c r="Z33" i="14" s="1"/>
  <c r="Y27" i="14"/>
  <c r="X28" i="14"/>
  <c r="X29" i="14" s="1"/>
  <c r="X35" i="14" s="1"/>
  <c r="X36" i="14" s="1"/>
  <c r="I18" i="6"/>
  <c r="D19" i="6" s="1"/>
  <c r="J18" i="6"/>
  <c r="G19" i="6" l="1"/>
  <c r="E19" i="6"/>
  <c r="Z27" i="14"/>
  <c r="Y28" i="14"/>
  <c r="Y29" i="14" s="1"/>
  <c r="Y35" i="14" s="1"/>
  <c r="Y36" i="14" s="1"/>
  <c r="AB31" i="14"/>
  <c r="AA32" i="14"/>
  <c r="AA33" i="14" s="1"/>
  <c r="AC31" i="14" l="1"/>
  <c r="AB32" i="14"/>
  <c r="AB33" i="14" s="1"/>
  <c r="AA27" i="14"/>
  <c r="Z28" i="14"/>
  <c r="Z29" i="14" s="1"/>
  <c r="Z35" i="14" s="1"/>
  <c r="Z36" i="14" s="1"/>
  <c r="H19" i="6"/>
  <c r="F19" i="6"/>
  <c r="K19" i="6"/>
  <c r="J19" i="6" l="1"/>
  <c r="I19" i="6"/>
  <c r="D20" i="6" s="1"/>
  <c r="AB27" i="14"/>
  <c r="AA28" i="14"/>
  <c r="AA29" i="14" s="1"/>
  <c r="AA35" i="14" s="1"/>
  <c r="AA36" i="14" s="1"/>
  <c r="AD31" i="14"/>
  <c r="AC32" i="14"/>
  <c r="AC33" i="14" s="1"/>
  <c r="AE31" i="14" l="1"/>
  <c r="AD32" i="14"/>
  <c r="AD33" i="14" s="1"/>
  <c r="AC27" i="14"/>
  <c r="AB28" i="14"/>
  <c r="AB29" i="14" s="1"/>
  <c r="AB35" i="14" s="1"/>
  <c r="AB36" i="14" s="1"/>
  <c r="E20" i="6"/>
  <c r="G20" i="6"/>
  <c r="K20" i="6" l="1"/>
  <c r="H20" i="6"/>
  <c r="F20" i="6"/>
  <c r="AD27" i="14"/>
  <c r="AC28" i="14"/>
  <c r="AC29" i="14" s="1"/>
  <c r="AC35" i="14" s="1"/>
  <c r="AC36" i="14" s="1"/>
  <c r="AF31" i="14"/>
  <c r="AE32" i="14"/>
  <c r="AE33" i="14" s="1"/>
  <c r="AG31" i="14" l="1"/>
  <c r="AF32" i="14"/>
  <c r="AF33" i="14" s="1"/>
  <c r="AE27" i="14"/>
  <c r="AD28" i="14"/>
  <c r="AD29" i="14" s="1"/>
  <c r="AD35" i="14" s="1"/>
  <c r="AD36" i="14" s="1"/>
  <c r="I20" i="6"/>
  <c r="D21" i="6" s="1"/>
  <c r="J20" i="6"/>
  <c r="E21" i="6" l="1"/>
  <c r="G21" i="6"/>
  <c r="AF27" i="14"/>
  <c r="AE28" i="14"/>
  <c r="AE29" i="14" s="1"/>
  <c r="AE35" i="14" s="1"/>
  <c r="AE36" i="14" s="1"/>
  <c r="AH31" i="14"/>
  <c r="AG32" i="14"/>
  <c r="AG33" i="14" s="1"/>
  <c r="AI31" i="14" l="1"/>
  <c r="AH32" i="14"/>
  <c r="AH33" i="14" s="1"/>
  <c r="AG27" i="14"/>
  <c r="AF28" i="14"/>
  <c r="AF29" i="14" s="1"/>
  <c r="AF35" i="14" s="1"/>
  <c r="AF36" i="14" s="1"/>
  <c r="K21" i="6"/>
  <c r="H21" i="6"/>
  <c r="F21" i="6"/>
  <c r="J21" i="6" l="1"/>
  <c r="I21" i="6"/>
  <c r="D22" i="6" s="1"/>
  <c r="AH27" i="14"/>
  <c r="AG28" i="14"/>
  <c r="AG29" i="14" s="1"/>
  <c r="AG35" i="14" s="1"/>
  <c r="AG36" i="14" s="1"/>
  <c r="AJ31" i="14"/>
  <c r="AI32" i="14"/>
  <c r="AI33" i="14" s="1"/>
  <c r="AK31" i="14" l="1"/>
  <c r="AJ32" i="14"/>
  <c r="AJ33" i="14" s="1"/>
  <c r="AI27" i="14"/>
  <c r="AH28" i="14"/>
  <c r="AH29" i="14" s="1"/>
  <c r="AH35" i="14" s="1"/>
  <c r="AH36" i="14" s="1"/>
  <c r="E22" i="6"/>
  <c r="G22" i="6"/>
  <c r="K22" i="6" l="1"/>
  <c r="H22" i="6"/>
  <c r="F22" i="6"/>
  <c r="AJ27" i="14"/>
  <c r="AI28" i="14"/>
  <c r="AI29" i="14" s="1"/>
  <c r="AI35" i="14" s="1"/>
  <c r="AI36" i="14" s="1"/>
  <c r="AL31" i="14"/>
  <c r="AL32" i="14" s="1"/>
  <c r="AL33" i="14" s="1"/>
  <c r="AK32" i="14"/>
  <c r="AK33" i="14" s="1"/>
  <c r="AK27" i="14" l="1"/>
  <c r="AJ28" i="14"/>
  <c r="AJ29" i="14" s="1"/>
  <c r="AJ35" i="14" s="1"/>
  <c r="AJ36" i="14" s="1"/>
  <c r="I22" i="6"/>
  <c r="D23" i="6" s="1"/>
  <c r="J22" i="6"/>
  <c r="G23" i="6" l="1"/>
  <c r="E23" i="6"/>
  <c r="AL27" i="14"/>
  <c r="AL28" i="14" s="1"/>
  <c r="AL29" i="14" s="1"/>
  <c r="AL35" i="14" s="1"/>
  <c r="AL36" i="14" s="1"/>
  <c r="AK28" i="14"/>
  <c r="AK29" i="14" s="1"/>
  <c r="AK35" i="14" s="1"/>
  <c r="AK36" i="14" s="1"/>
  <c r="H23" i="6" l="1"/>
  <c r="F23" i="6"/>
  <c r="K23" i="6"/>
  <c r="J23" i="6" l="1"/>
  <c r="I23" i="6"/>
  <c r="D24" i="6" s="1"/>
  <c r="E24" i="6" l="1"/>
  <c r="G24" i="6"/>
  <c r="G19" i="1" s="1"/>
  <c r="H8" i="6" l="1"/>
  <c r="G28" i="1"/>
  <c r="K24" i="6"/>
  <c r="H24" i="6"/>
  <c r="F24" i="6"/>
  <c r="D85" i="13"/>
  <c r="D134" i="11"/>
  <c r="E134" i="11" l="1"/>
  <c r="F134" i="11" s="1"/>
  <c r="D131" i="11"/>
  <c r="D146" i="11" s="1"/>
  <c r="K85" i="13"/>
  <c r="D87" i="13"/>
  <c r="H9" i="6"/>
  <c r="I24" i="6"/>
  <c r="D25" i="6" s="1"/>
  <c r="J24" i="6"/>
  <c r="J31" i="1"/>
  <c r="G123" i="11" s="1"/>
  <c r="G32" i="1"/>
  <c r="G33" i="1" s="1"/>
  <c r="J26" i="1" s="1"/>
  <c r="G124" i="11"/>
  <c r="G126" i="11"/>
  <c r="D47" i="13"/>
  <c r="D49" i="13" s="1"/>
  <c r="G71" i="11"/>
  <c r="D27" i="13"/>
  <c r="D28" i="13" s="1"/>
  <c r="G50" i="11"/>
  <c r="C6" i="10" l="1"/>
  <c r="G51" i="11"/>
  <c r="C32" i="13"/>
  <c r="D29" i="13"/>
  <c r="C29" i="13"/>
  <c r="G141" i="11"/>
  <c r="G144" i="11" s="1"/>
  <c r="E141" i="11"/>
  <c r="E144" i="11" s="1"/>
  <c r="G73" i="11"/>
  <c r="C50" i="13"/>
  <c r="D50" i="13"/>
  <c r="D51" i="13" s="1"/>
  <c r="D53" i="13" s="1"/>
  <c r="K86" i="13" s="1"/>
  <c r="D54" i="13"/>
  <c r="G25" i="6"/>
  <c r="K25" i="6" s="1"/>
  <c r="E25" i="6"/>
  <c r="K87" i="13"/>
  <c r="G134" i="11"/>
  <c r="F131" i="11"/>
  <c r="F146" i="11" s="1"/>
  <c r="G60" i="13" l="1"/>
  <c r="N91" i="13"/>
  <c r="G100" i="13" s="1"/>
  <c r="L91" i="13"/>
  <c r="E100" i="13" s="1"/>
  <c r="K91" i="13"/>
  <c r="D100" i="13" s="1"/>
  <c r="M91" i="13"/>
  <c r="F100" i="13" s="1"/>
  <c r="N92" i="13"/>
  <c r="M92" i="13"/>
  <c r="L92" i="13"/>
  <c r="K92" i="13"/>
  <c r="H25" i="6"/>
  <c r="F25" i="6"/>
  <c r="D56" i="13"/>
  <c r="D57" i="13"/>
  <c r="G76" i="11"/>
  <c r="F74" i="11"/>
  <c r="G75" i="11"/>
  <c r="G74" i="11"/>
  <c r="AZ58" i="11"/>
  <c r="AZ59" i="11" s="1"/>
  <c r="AZ60" i="11" s="1"/>
  <c r="AY58" i="11"/>
  <c r="AY59" i="11" s="1"/>
  <c r="AY60" i="11" s="1"/>
  <c r="E32" i="13"/>
  <c r="F32" i="13"/>
  <c r="G32" i="13"/>
  <c r="D32" i="13"/>
  <c r="AL77" i="11"/>
  <c r="AF77" i="11"/>
  <c r="Z77" i="11"/>
  <c r="T77" i="11"/>
  <c r="G52" i="11"/>
  <c r="F52" i="11"/>
  <c r="K3" i="10"/>
  <c r="C19" i="10"/>
  <c r="C9" i="10"/>
  <c r="K2" i="10"/>
  <c r="M2" i="10"/>
  <c r="M3" i="10"/>
  <c r="I8" i="10" l="1"/>
  <c r="I2" i="10"/>
  <c r="B11" i="10"/>
  <c r="C11" i="10"/>
  <c r="K16" i="10"/>
  <c r="C22" i="10"/>
  <c r="K15" i="10"/>
  <c r="M16" i="10"/>
  <c r="M15" i="10"/>
  <c r="G53" i="11"/>
  <c r="G54" i="11"/>
  <c r="V79" i="11"/>
  <c r="V80" i="11" s="1"/>
  <c r="V81" i="11" s="1"/>
  <c r="U79" i="11"/>
  <c r="U80" i="11" s="1"/>
  <c r="U81" i="11" s="1"/>
  <c r="T79" i="11"/>
  <c r="T80" i="11" s="1"/>
  <c r="T81" i="11" s="1"/>
  <c r="AB79" i="11"/>
  <c r="AB80" i="11" s="1"/>
  <c r="AB81" i="11" s="1"/>
  <c r="AA79" i="11"/>
  <c r="AA80" i="11" s="1"/>
  <c r="AA81" i="11" s="1"/>
  <c r="Z79" i="11"/>
  <c r="Z80" i="11" s="1"/>
  <c r="Z81" i="11" s="1"/>
  <c r="Z82" i="11" s="1"/>
  <c r="AG79" i="11"/>
  <c r="AG80" i="11" s="1"/>
  <c r="AG81" i="11" s="1"/>
  <c r="AF79" i="11"/>
  <c r="AF80" i="11" s="1"/>
  <c r="AF81" i="11" s="1"/>
  <c r="AF82" i="11" s="1"/>
  <c r="AH79" i="11"/>
  <c r="AH80" i="11" s="1"/>
  <c r="AH81" i="11" s="1"/>
  <c r="AM79" i="11"/>
  <c r="AM80" i="11" s="1"/>
  <c r="AM81" i="11" s="1"/>
  <c r="AN79" i="11"/>
  <c r="AN80" i="11" s="1"/>
  <c r="AN81" i="11" s="1"/>
  <c r="AL79" i="11"/>
  <c r="AL80" i="11" s="1"/>
  <c r="AL81" i="11" s="1"/>
  <c r="AL82" i="11" s="1"/>
  <c r="D33" i="13"/>
  <c r="D34" i="13"/>
  <c r="D35" i="13"/>
  <c r="H32" i="13"/>
  <c r="G33" i="13"/>
  <c r="G35" i="13"/>
  <c r="G34" i="13"/>
  <c r="F33" i="13"/>
  <c r="F35" i="13"/>
  <c r="F34" i="13"/>
  <c r="E33" i="13"/>
  <c r="E35" i="13"/>
  <c r="E34" i="13"/>
  <c r="G79" i="11"/>
  <c r="AX58" i="11"/>
  <c r="AX59" i="11" s="1"/>
  <c r="AX60" i="11" s="1"/>
  <c r="AX61" i="11" s="1"/>
  <c r="E59" i="13"/>
  <c r="E60" i="13"/>
  <c r="F64" i="13"/>
  <c r="G64" i="13"/>
  <c r="D64" i="13"/>
  <c r="E64" i="13"/>
  <c r="J25" i="6"/>
  <c r="I25" i="6"/>
  <c r="D26" i="6" s="1"/>
  <c r="G26" i="6" l="1"/>
  <c r="K26" i="6" s="1"/>
  <c r="E26" i="6"/>
  <c r="E65" i="13"/>
  <c r="E66" i="13"/>
  <c r="E69" i="13"/>
  <c r="D65" i="13"/>
  <c r="D66" i="13"/>
  <c r="D69" i="13"/>
  <c r="H64" i="13"/>
  <c r="G69" i="13"/>
  <c r="G65" i="13"/>
  <c r="G66" i="13"/>
  <c r="F65" i="13"/>
  <c r="F66" i="13"/>
  <c r="F69" i="13"/>
  <c r="AX62" i="11"/>
  <c r="AX63" i="11"/>
  <c r="G80" i="11" s="1"/>
  <c r="G81" i="11"/>
  <c r="H34" i="13"/>
  <c r="H33" i="13"/>
  <c r="AL83" i="11"/>
  <c r="AL84" i="11"/>
  <c r="G37" i="13" s="1"/>
  <c r="G36" i="13" s="1"/>
  <c r="G38" i="13" s="1"/>
  <c r="G90" i="13" s="1"/>
  <c r="G91" i="13" s="1"/>
  <c r="G99" i="13" s="1"/>
  <c r="AF83" i="11"/>
  <c r="AF84" i="11"/>
  <c r="F37" i="13" s="1"/>
  <c r="F36" i="13" s="1"/>
  <c r="F38" i="13" s="1"/>
  <c r="F90" i="13" s="1"/>
  <c r="F91" i="13" s="1"/>
  <c r="F99" i="13" s="1"/>
  <c r="Z83" i="11"/>
  <c r="Z84" i="11"/>
  <c r="E37" i="13" s="1"/>
  <c r="E36" i="13" s="1"/>
  <c r="E38" i="13" s="1"/>
  <c r="E90" i="13" s="1"/>
  <c r="E91" i="13" s="1"/>
  <c r="E99" i="13" s="1"/>
  <c r="T82" i="11"/>
  <c r="G57" i="11"/>
  <c r="AD58" i="11"/>
  <c r="AD59" i="11" s="1"/>
  <c r="AD60" i="11" s="1"/>
  <c r="AE58" i="11"/>
  <c r="AE59" i="11" s="1"/>
  <c r="AE60" i="11" s="1"/>
  <c r="AF58" i="11"/>
  <c r="AF59" i="11" s="1"/>
  <c r="AF60" i="11" s="1"/>
  <c r="B24" i="10"/>
  <c r="I21" i="10"/>
  <c r="I15" i="10"/>
  <c r="C24" i="10"/>
  <c r="I6" i="10"/>
  <c r="I5" i="10"/>
  <c r="AD61" i="11" l="1"/>
  <c r="I18" i="10"/>
  <c r="I19" i="10"/>
  <c r="AD62" i="11"/>
  <c r="AD63" i="11"/>
  <c r="G58" i="11" s="1"/>
  <c r="G59" i="11" s="1"/>
  <c r="T83" i="11"/>
  <c r="T84" i="11"/>
  <c r="D37" i="13" s="1"/>
  <c r="D36" i="13" s="1"/>
  <c r="D38" i="13" s="1"/>
  <c r="D90" i="13" s="1"/>
  <c r="D91" i="13" s="1"/>
  <c r="D99" i="13" s="1"/>
  <c r="C85" i="11"/>
  <c r="D126" i="11"/>
  <c r="G145" i="11"/>
  <c r="F70" i="13"/>
  <c r="F71" i="13"/>
  <c r="AF88" i="11" s="1"/>
  <c r="F72" i="13"/>
  <c r="G72" i="13"/>
  <c r="G70" i="13"/>
  <c r="G71" i="13"/>
  <c r="AL88" i="11" s="1"/>
  <c r="D70" i="13"/>
  <c r="D71" i="13"/>
  <c r="T88" i="11" s="1"/>
  <c r="D72" i="13"/>
  <c r="H69" i="13"/>
  <c r="E70" i="13"/>
  <c r="E71" i="13"/>
  <c r="Z88" i="11" s="1"/>
  <c r="E72" i="13"/>
  <c r="H26" i="6"/>
  <c r="F26" i="6"/>
  <c r="I26" i="6" l="1"/>
  <c r="D27" i="6" s="1"/>
  <c r="J26" i="6"/>
  <c r="AB90" i="11"/>
  <c r="AB91" i="11" s="1"/>
  <c r="AB92" i="11" s="1"/>
  <c r="AA90" i="11"/>
  <c r="AA91" i="11" s="1"/>
  <c r="AA92" i="11" s="1"/>
  <c r="Z90" i="11"/>
  <c r="Z91" i="11" s="1"/>
  <c r="Z92" i="11" s="1"/>
  <c r="Z93" i="11" s="1"/>
  <c r="T90" i="11"/>
  <c r="T91" i="11" s="1"/>
  <c r="T92" i="11" s="1"/>
  <c r="V90" i="11"/>
  <c r="V91" i="11" s="1"/>
  <c r="V92" i="11" s="1"/>
  <c r="T93" i="11" s="1"/>
  <c r="U90" i="11"/>
  <c r="U91" i="11" s="1"/>
  <c r="U92" i="11" s="1"/>
  <c r="AL90" i="11"/>
  <c r="AL91" i="11" s="1"/>
  <c r="AL92" i="11" s="1"/>
  <c r="AL93" i="11" s="1"/>
  <c r="AN90" i="11"/>
  <c r="AN91" i="11" s="1"/>
  <c r="AN92" i="11" s="1"/>
  <c r="AM90" i="11"/>
  <c r="AM91" i="11" s="1"/>
  <c r="AM92" i="11" s="1"/>
  <c r="AF90" i="11"/>
  <c r="AF91" i="11" s="1"/>
  <c r="AF92" i="11" s="1"/>
  <c r="AF93" i="11" s="1"/>
  <c r="AG90" i="11"/>
  <c r="AG91" i="11" s="1"/>
  <c r="AG92" i="11" s="1"/>
  <c r="AH90" i="11"/>
  <c r="AH91" i="11" s="1"/>
  <c r="AH92" i="11" s="1"/>
  <c r="G135" i="11"/>
  <c r="G131" i="11" s="1"/>
  <c r="G146" i="11" s="1"/>
  <c r="G127" i="11"/>
  <c r="C63" i="11"/>
  <c r="D124" i="11"/>
  <c r="E145" i="11"/>
  <c r="E135" i="11" l="1"/>
  <c r="E131" i="11" s="1"/>
  <c r="E146" i="11" s="1"/>
  <c r="G125" i="11"/>
  <c r="AF94" i="11"/>
  <c r="AF95" i="11"/>
  <c r="F73" i="13" s="1"/>
  <c r="F74" i="13" s="1"/>
  <c r="AL94" i="11"/>
  <c r="AL95" i="11"/>
  <c r="G73" i="13" s="1"/>
  <c r="G74" i="13" s="1"/>
  <c r="T94" i="11"/>
  <c r="T95" i="11"/>
  <c r="D73" i="13" s="1"/>
  <c r="D74" i="13" s="1"/>
  <c r="Z94" i="11"/>
  <c r="Z95" i="11"/>
  <c r="E73" i="13" s="1"/>
  <c r="E74" i="13" s="1"/>
  <c r="G27" i="6"/>
  <c r="K27" i="6" s="1"/>
  <c r="E27" i="6"/>
  <c r="H27" i="6" l="1"/>
  <c r="F27" i="6"/>
  <c r="J27" i="6" l="1"/>
  <c r="I27" i="6"/>
  <c r="D28" i="6" s="1"/>
  <c r="E28" i="6" l="1"/>
  <c r="G28" i="6"/>
  <c r="K28" i="6" s="1"/>
  <c r="H28" i="6" l="1"/>
  <c r="F28" i="6"/>
  <c r="I28" i="6" l="1"/>
  <c r="D29" i="6" s="1"/>
  <c r="J28" i="6"/>
  <c r="G29" i="6" l="1"/>
  <c r="K29" i="6" s="1"/>
  <c r="E29" i="6"/>
  <c r="H29" i="6" l="1"/>
  <c r="F29" i="6"/>
  <c r="J29" i="6" l="1"/>
  <c r="I29" i="6"/>
  <c r="D30" i="6" s="1"/>
  <c r="E30" i="6" l="1"/>
  <c r="G30" i="6"/>
  <c r="K30" i="6" s="1"/>
  <c r="H30" i="6" l="1"/>
  <c r="F30" i="6"/>
  <c r="I30" i="6" l="1"/>
  <c r="D31" i="6" s="1"/>
  <c r="J30" i="6"/>
  <c r="G31" i="6" l="1"/>
  <c r="K31" i="6" s="1"/>
  <c r="E31" i="6"/>
  <c r="H31" i="6" l="1"/>
  <c r="F31" i="6"/>
  <c r="J31" i="6" l="1"/>
  <c r="I31" i="6"/>
  <c r="D32" i="6" s="1"/>
  <c r="G32" i="6" l="1"/>
  <c r="K32" i="6" s="1"/>
  <c r="E32" i="6"/>
  <c r="H32" i="6" l="1"/>
  <c r="F32" i="6"/>
  <c r="I32" i="6" l="1"/>
  <c r="D33" i="6" s="1"/>
  <c r="J32" i="6"/>
  <c r="G33" i="6" l="1"/>
  <c r="K33" i="6" s="1"/>
  <c r="E33" i="6"/>
  <c r="H33" i="6" l="1"/>
  <c r="F33" i="6"/>
  <c r="J33" i="6" l="1"/>
  <c r="I33" i="6"/>
  <c r="D34" i="6" s="1"/>
  <c r="E34" i="6" l="1"/>
  <c r="G34" i="6"/>
  <c r="K34" i="6" s="1"/>
  <c r="H34" i="6" l="1"/>
  <c r="F34" i="6"/>
  <c r="I34" i="6" l="1"/>
  <c r="D35" i="6" s="1"/>
  <c r="J34" i="6"/>
  <c r="E35" i="6" l="1"/>
  <c r="G35" i="6"/>
  <c r="K35" i="6" s="1"/>
  <c r="H35" i="6" l="1"/>
  <c r="F35" i="6"/>
  <c r="J35" i="6" l="1"/>
  <c r="I35" i="6"/>
  <c r="D36" i="6" s="1"/>
  <c r="E36" i="6" l="1"/>
  <c r="G36" i="6"/>
  <c r="K36" i="6" s="1"/>
  <c r="H36" i="6" l="1"/>
  <c r="F36" i="6"/>
  <c r="I36" i="6" l="1"/>
  <c r="D37" i="6" s="1"/>
  <c r="J36" i="6"/>
  <c r="E37" i="6" l="1"/>
  <c r="G37" i="6"/>
  <c r="K37" i="6" s="1"/>
  <c r="H37" i="6" l="1"/>
  <c r="F37" i="6"/>
  <c r="J37" i="6" l="1"/>
  <c r="I37" i="6"/>
  <c r="D38" i="6" s="1"/>
  <c r="E38" i="6" l="1"/>
  <c r="G38" i="6"/>
  <c r="K38" i="6" s="1"/>
  <c r="H38" i="6" l="1"/>
  <c r="F38" i="6"/>
  <c r="I38" i="6" l="1"/>
  <c r="D39" i="6" s="1"/>
  <c r="J38" i="6"/>
  <c r="E39" i="6" l="1"/>
  <c r="G39" i="6"/>
  <c r="K39" i="6" s="1"/>
  <c r="H39" i="6" l="1"/>
  <c r="F39" i="6"/>
  <c r="J39" i="6" l="1"/>
  <c r="I39" i="6"/>
  <c r="D40" i="6" s="1"/>
  <c r="E40" i="6" l="1"/>
  <c r="G40" i="6"/>
  <c r="K40" i="6" s="1"/>
  <c r="H40" i="6" l="1"/>
  <c r="F40" i="6"/>
  <c r="I40" i="6" l="1"/>
  <c r="D41" i="6" s="1"/>
  <c r="J40" i="6"/>
  <c r="E41" i="6" l="1"/>
  <c r="G41" i="6"/>
  <c r="K41" i="6" s="1"/>
  <c r="H41" i="6" l="1"/>
  <c r="F41" i="6"/>
  <c r="J41" i="6" l="1"/>
  <c r="I41" i="6"/>
  <c r="D42" i="6" s="1"/>
  <c r="E42" i="6" l="1"/>
  <c r="G42" i="6"/>
  <c r="K42" i="6" s="1"/>
  <c r="H42" i="6" l="1"/>
  <c r="F42" i="6"/>
  <c r="I42" i="6" l="1"/>
  <c r="D43" i="6" s="1"/>
  <c r="J42" i="6"/>
  <c r="E43" i="6" l="1"/>
  <c r="G43" i="6"/>
  <c r="K43" i="6" s="1"/>
  <c r="H43" i="6" l="1"/>
  <c r="F43" i="6"/>
  <c r="J43" i="6" l="1"/>
  <c r="I43" i="6"/>
  <c r="D44" i="6" s="1"/>
  <c r="E44" i="6" l="1"/>
  <c r="G44" i="6"/>
  <c r="K44" i="6" s="1"/>
  <c r="H44" i="6" l="1"/>
  <c r="F44" i="6"/>
  <c r="I44" i="6" l="1"/>
  <c r="D45" i="6" s="1"/>
  <c r="J44" i="6"/>
  <c r="E45" i="6" l="1"/>
  <c r="G45" i="6"/>
  <c r="K45" i="6" s="1"/>
  <c r="H45" i="6" l="1"/>
  <c r="F45" i="6"/>
  <c r="J45" i="6" l="1"/>
  <c r="I45" i="6"/>
  <c r="D46" i="6" s="1"/>
  <c r="E46" i="6" l="1"/>
  <c r="G46" i="6"/>
  <c r="K46" i="6" s="1"/>
  <c r="H46" i="6" l="1"/>
  <c r="F46" i="6"/>
  <c r="I46" i="6" l="1"/>
  <c r="D47" i="6" s="1"/>
  <c r="J46" i="6"/>
  <c r="E47" i="6" l="1"/>
  <c r="G47" i="6"/>
  <c r="K47" i="6" s="1"/>
  <c r="H47" i="6" l="1"/>
  <c r="F47" i="6"/>
  <c r="J47" i="6" l="1"/>
  <c r="I47" i="6"/>
  <c r="D48" i="6" s="1"/>
  <c r="E48" i="6" l="1"/>
  <c r="G48" i="6"/>
  <c r="K48" i="6" s="1"/>
  <c r="H48" i="6" l="1"/>
  <c r="F48" i="6"/>
  <c r="I48" i="6" l="1"/>
  <c r="D49" i="6" s="1"/>
  <c r="J48" i="6"/>
  <c r="E49" i="6" l="1"/>
  <c r="G49" i="6"/>
  <c r="K49" i="6" s="1"/>
  <c r="H49" i="6" l="1"/>
  <c r="F49" i="6"/>
  <c r="J49" i="6" l="1"/>
  <c r="I49" i="6"/>
  <c r="D50" i="6" s="1"/>
  <c r="E50" i="6" l="1"/>
  <c r="G50" i="6"/>
  <c r="K50" i="6" s="1"/>
  <c r="H50" i="6" l="1"/>
  <c r="F50" i="6"/>
  <c r="I50" i="6" l="1"/>
  <c r="D51" i="6" s="1"/>
  <c r="J50" i="6"/>
  <c r="E51" i="6" l="1"/>
  <c r="G51" i="6"/>
  <c r="K51" i="6" s="1"/>
  <c r="H51" i="6" l="1"/>
  <c r="F51" i="6"/>
  <c r="J51" i="6" l="1"/>
  <c r="I51" i="6"/>
  <c r="D52" i="6" s="1"/>
  <c r="E52" i="6" l="1"/>
  <c r="G52" i="6"/>
  <c r="K52" i="6" s="1"/>
  <c r="H52" i="6" l="1"/>
  <c r="F52" i="6"/>
  <c r="I52" i="6" l="1"/>
  <c r="D53" i="6" s="1"/>
  <c r="J52" i="6"/>
  <c r="E53" i="6" l="1"/>
  <c r="G53" i="6"/>
  <c r="K53" i="6" s="1"/>
  <c r="H53" i="6" l="1"/>
  <c r="F53" i="6"/>
  <c r="J53" i="6" l="1"/>
  <c r="I53" i="6"/>
  <c r="D54" i="6" s="1"/>
  <c r="E54" i="6" l="1"/>
  <c r="G54" i="6"/>
  <c r="K54" i="6" s="1"/>
  <c r="H54" i="6" l="1"/>
  <c r="F54" i="6"/>
  <c r="I54" i="6" l="1"/>
  <c r="D55" i="6" s="1"/>
  <c r="J54" i="6"/>
  <c r="E55" i="6" l="1"/>
  <c r="G55" i="6"/>
  <c r="K55" i="6" s="1"/>
  <c r="H55" i="6" l="1"/>
  <c r="F55" i="6"/>
  <c r="J55" i="6" l="1"/>
  <c r="I55" i="6"/>
  <c r="D56" i="6" s="1"/>
  <c r="E56" i="6" l="1"/>
  <c r="G56" i="6"/>
  <c r="K56" i="6" s="1"/>
  <c r="H56" i="6" l="1"/>
  <c r="F56" i="6"/>
  <c r="I56" i="6" l="1"/>
  <c r="D57" i="6" s="1"/>
  <c r="J56" i="6"/>
  <c r="E57" i="6" l="1"/>
  <c r="G57" i="6"/>
  <c r="K57" i="6" s="1"/>
  <c r="H57" i="6" l="1"/>
  <c r="F57" i="6"/>
  <c r="J57" i="6" l="1"/>
  <c r="I57" i="6"/>
  <c r="D58" i="6" s="1"/>
  <c r="E58" i="6" l="1"/>
  <c r="G58" i="6"/>
  <c r="K58" i="6" s="1"/>
  <c r="H58" i="6" l="1"/>
  <c r="F58" i="6"/>
  <c r="I58" i="6" l="1"/>
  <c r="D59" i="6" s="1"/>
  <c r="J58" i="6"/>
  <c r="E59" i="6" l="1"/>
  <c r="G59" i="6"/>
  <c r="K59" i="6" s="1"/>
  <c r="H59" i="6" l="1"/>
  <c r="F59" i="6"/>
  <c r="J59" i="6" l="1"/>
  <c r="I59" i="6"/>
  <c r="D60" i="6" s="1"/>
  <c r="E60" i="6" l="1"/>
  <c r="G60" i="6"/>
  <c r="K60" i="6" s="1"/>
  <c r="H60" i="6" l="1"/>
  <c r="F60" i="6"/>
  <c r="I60" i="6" l="1"/>
  <c r="D61" i="6" s="1"/>
  <c r="J60" i="6"/>
  <c r="E61" i="6" l="1"/>
  <c r="G61" i="6"/>
  <c r="K61" i="6" s="1"/>
  <c r="H61" i="6" l="1"/>
  <c r="F61" i="6"/>
  <c r="J61" i="6" l="1"/>
  <c r="I61" i="6"/>
  <c r="D62" i="6" s="1"/>
  <c r="E62" i="6" l="1"/>
  <c r="G62" i="6"/>
  <c r="K62" i="6" s="1"/>
  <c r="H62" i="6" l="1"/>
  <c r="F62" i="6"/>
  <c r="I62" i="6" l="1"/>
  <c r="D63" i="6" s="1"/>
  <c r="J62" i="6"/>
  <c r="E63" i="6" l="1"/>
  <c r="G63" i="6"/>
  <c r="K63" i="6" s="1"/>
  <c r="H63" i="6" l="1"/>
  <c r="F63" i="6"/>
  <c r="J63" i="6" l="1"/>
  <c r="I63" i="6"/>
  <c r="D64" i="6" s="1"/>
  <c r="E64" i="6" l="1"/>
  <c r="G64" i="6"/>
  <c r="K64" i="6" s="1"/>
  <c r="H64" i="6" l="1"/>
  <c r="F64" i="6"/>
  <c r="I64" i="6" l="1"/>
  <c r="D65" i="6" s="1"/>
  <c r="J64" i="6"/>
  <c r="E65" i="6" l="1"/>
  <c r="G65" i="6"/>
  <c r="K65" i="6" s="1"/>
  <c r="H65" i="6" l="1"/>
  <c r="F65" i="6"/>
  <c r="J65" i="6" l="1"/>
  <c r="I65" i="6"/>
  <c r="D66" i="6" s="1"/>
  <c r="E66" i="6" l="1"/>
  <c r="G66" i="6"/>
  <c r="K66" i="6" s="1"/>
  <c r="H66" i="6" l="1"/>
  <c r="F66" i="6"/>
  <c r="I66" i="6" l="1"/>
  <c r="D67" i="6" s="1"/>
  <c r="J66" i="6"/>
  <c r="E67" i="6" l="1"/>
  <c r="G67" i="6"/>
  <c r="K67" i="6" s="1"/>
  <c r="H67" i="6" l="1"/>
  <c r="F67" i="6"/>
  <c r="J67" i="6" l="1"/>
  <c r="I67" i="6"/>
  <c r="D68" i="6" s="1"/>
  <c r="E68" i="6" l="1"/>
  <c r="G68" i="6"/>
  <c r="K68" i="6" s="1"/>
  <c r="H68" i="6" l="1"/>
  <c r="F68" i="6"/>
  <c r="I68" i="6" l="1"/>
  <c r="D69" i="6" s="1"/>
  <c r="J68" i="6"/>
  <c r="E69" i="6" l="1"/>
  <c r="G69" i="6"/>
  <c r="K69" i="6" s="1"/>
  <c r="H69" i="6" l="1"/>
  <c r="F69" i="6"/>
  <c r="J69" i="6" l="1"/>
  <c r="I69" i="6"/>
  <c r="D70" i="6" s="1"/>
  <c r="E70" i="6" l="1"/>
  <c r="G70" i="6"/>
  <c r="K70" i="6" s="1"/>
  <c r="H70" i="6" l="1"/>
  <c r="F70" i="6"/>
  <c r="I70" i="6" l="1"/>
  <c r="D71" i="6" s="1"/>
  <c r="J70" i="6"/>
  <c r="E71" i="6" l="1"/>
  <c r="G71" i="6"/>
  <c r="K71" i="6" s="1"/>
  <c r="H71" i="6" l="1"/>
  <c r="F71" i="6"/>
  <c r="J71" i="6" l="1"/>
  <c r="I71" i="6"/>
  <c r="D72" i="6" s="1"/>
  <c r="E72" i="6" l="1"/>
  <c r="G72" i="6"/>
  <c r="K72" i="6" s="1"/>
  <c r="H72" i="6" l="1"/>
  <c r="F72" i="6"/>
  <c r="I72" i="6" l="1"/>
  <c r="D73" i="6" s="1"/>
  <c r="J72" i="6"/>
  <c r="E73" i="6" l="1"/>
  <c r="G73" i="6"/>
  <c r="K73" i="6" s="1"/>
  <c r="H73" i="6" l="1"/>
  <c r="F73" i="6"/>
  <c r="J73" i="6" l="1"/>
  <c r="I73" i="6"/>
  <c r="D74" i="6" s="1"/>
  <c r="E74" i="6" l="1"/>
  <c r="G74" i="6"/>
  <c r="K74" i="6" s="1"/>
  <c r="H74" i="6" l="1"/>
  <c r="F74" i="6"/>
  <c r="I74" i="6" l="1"/>
  <c r="D75" i="6" s="1"/>
  <c r="J74" i="6"/>
  <c r="E75" i="6" l="1"/>
  <c r="G75" i="6"/>
  <c r="K75" i="6" s="1"/>
  <c r="H75" i="6" l="1"/>
  <c r="F75" i="6"/>
  <c r="J75" i="6" l="1"/>
  <c r="I75" i="6"/>
  <c r="D76" i="6" s="1"/>
  <c r="E76" i="6" l="1"/>
  <c r="G76" i="6"/>
  <c r="K76" i="6" s="1"/>
  <c r="H76" i="6" l="1"/>
  <c r="F76" i="6"/>
  <c r="I76" i="6" l="1"/>
  <c r="D77" i="6" s="1"/>
  <c r="J76" i="6"/>
  <c r="E77" i="6" l="1"/>
  <c r="G77" i="6"/>
  <c r="K77" i="6" s="1"/>
  <c r="H77" i="6" l="1"/>
  <c r="F77" i="6"/>
  <c r="J77" i="6" l="1"/>
  <c r="I77" i="6"/>
  <c r="D78" i="6" s="1"/>
  <c r="E78" i="6" l="1"/>
  <c r="G78" i="6"/>
  <c r="K78" i="6" s="1"/>
  <c r="H78" i="6" l="1"/>
  <c r="F78" i="6"/>
  <c r="I78" i="6" l="1"/>
  <c r="D79" i="6" s="1"/>
  <c r="J78" i="6"/>
  <c r="E79" i="6" l="1"/>
  <c r="G79" i="6"/>
  <c r="K79" i="6" s="1"/>
  <c r="H79" i="6" l="1"/>
  <c r="F79" i="6"/>
  <c r="J79" i="6" l="1"/>
  <c r="I79" i="6"/>
  <c r="D80" i="6" s="1"/>
  <c r="E80" i="6" l="1"/>
  <c r="G80" i="6"/>
  <c r="K80" i="6" s="1"/>
  <c r="H80" i="6" l="1"/>
  <c r="F80" i="6"/>
  <c r="I80" i="6" l="1"/>
  <c r="D81" i="6" s="1"/>
  <c r="J80" i="6"/>
  <c r="E81" i="6" l="1"/>
  <c r="G81" i="6"/>
  <c r="K81" i="6" s="1"/>
  <c r="H81" i="6" l="1"/>
  <c r="F81" i="6"/>
  <c r="J81" i="6" l="1"/>
  <c r="I81" i="6"/>
  <c r="D82" i="6" s="1"/>
  <c r="E82" i="6" l="1"/>
  <c r="G82" i="6"/>
  <c r="K82" i="6" s="1"/>
  <c r="H82" i="6" l="1"/>
  <c r="F82" i="6"/>
  <c r="I82" i="6" l="1"/>
  <c r="D83" i="6" s="1"/>
  <c r="J82" i="6"/>
  <c r="E83" i="6" l="1"/>
  <c r="G83" i="6"/>
  <c r="K83" i="6" s="1"/>
  <c r="H83" i="6" l="1"/>
  <c r="F83" i="6"/>
  <c r="J83" i="6" l="1"/>
  <c r="I83" i="6"/>
  <c r="D84" i="6" s="1"/>
  <c r="E84" i="6" l="1"/>
  <c r="G84" i="6"/>
  <c r="K84" i="6" s="1"/>
  <c r="H84" i="6" l="1"/>
  <c r="F84" i="6"/>
  <c r="I84" i="6" l="1"/>
  <c r="D85" i="6" s="1"/>
  <c r="J84" i="6"/>
  <c r="E85" i="6" l="1"/>
  <c r="G85" i="6"/>
  <c r="K85" i="6" s="1"/>
  <c r="H85" i="6" l="1"/>
  <c r="F85" i="6"/>
  <c r="J85" i="6" l="1"/>
  <c r="I85" i="6"/>
  <c r="D86" i="6" s="1"/>
  <c r="E86" i="6" l="1"/>
  <c r="G86" i="6"/>
  <c r="K86" i="6" s="1"/>
  <c r="H86" i="6" l="1"/>
  <c r="F86" i="6"/>
  <c r="I86" i="6" l="1"/>
  <c r="D87" i="6" s="1"/>
  <c r="J86" i="6"/>
  <c r="E87" i="6" l="1"/>
  <c r="G87" i="6"/>
  <c r="K87" i="6" s="1"/>
  <c r="H87" i="6" l="1"/>
  <c r="F87" i="6"/>
  <c r="J87" i="6" l="1"/>
  <c r="I87" i="6"/>
  <c r="D88" i="6" s="1"/>
  <c r="E88" i="6" l="1"/>
  <c r="G88" i="6"/>
  <c r="K88" i="6" s="1"/>
  <c r="H88" i="6" l="1"/>
  <c r="F88" i="6"/>
  <c r="I88" i="6" l="1"/>
  <c r="D89" i="6" s="1"/>
  <c r="J88" i="6"/>
  <c r="E89" i="6" l="1"/>
  <c r="G89" i="6"/>
  <c r="K89" i="6" s="1"/>
  <c r="H89" i="6" l="1"/>
  <c r="F89" i="6"/>
  <c r="J89" i="6" l="1"/>
  <c r="I89" i="6"/>
  <c r="D90" i="6" s="1"/>
  <c r="E90" i="6" l="1"/>
  <c r="G90" i="6"/>
  <c r="K90" i="6" s="1"/>
  <c r="H90" i="6" l="1"/>
  <c r="F90" i="6"/>
  <c r="I90" i="6" l="1"/>
  <c r="D91" i="6" s="1"/>
  <c r="J90" i="6"/>
  <c r="E91" i="6" l="1"/>
  <c r="G91" i="6"/>
  <c r="K91" i="6" s="1"/>
  <c r="H91" i="6" l="1"/>
  <c r="F91" i="6"/>
  <c r="J91" i="6" l="1"/>
  <c r="I91" i="6"/>
  <c r="D92" i="6" s="1"/>
  <c r="E92" i="6" l="1"/>
  <c r="G92" i="6"/>
  <c r="K92" i="6" s="1"/>
  <c r="H92" i="6" l="1"/>
  <c r="F92" i="6"/>
  <c r="I92" i="6" l="1"/>
  <c r="D93" i="6" s="1"/>
  <c r="J92" i="6"/>
  <c r="E93" i="6" l="1"/>
  <c r="G93" i="6"/>
  <c r="K93" i="6" s="1"/>
  <c r="H93" i="6" l="1"/>
  <c r="F93" i="6"/>
  <c r="J93" i="6" l="1"/>
  <c r="I93" i="6"/>
  <c r="D94" i="6" s="1"/>
  <c r="E94" i="6" l="1"/>
  <c r="G94" i="6"/>
  <c r="K94" i="6" s="1"/>
  <c r="H94" i="6" l="1"/>
  <c r="F94" i="6"/>
  <c r="I94" i="6" l="1"/>
  <c r="D95" i="6" s="1"/>
  <c r="J94" i="6"/>
  <c r="E95" i="6" l="1"/>
  <c r="G95" i="6"/>
  <c r="K95" i="6" s="1"/>
  <c r="H95" i="6" l="1"/>
  <c r="F95" i="6"/>
  <c r="J95" i="6" l="1"/>
  <c r="I95" i="6"/>
  <c r="D96" i="6" s="1"/>
  <c r="E96" i="6" l="1"/>
  <c r="G96" i="6"/>
  <c r="K96" i="6" s="1"/>
  <c r="H96" i="6" l="1"/>
  <c r="F96" i="6"/>
  <c r="I96" i="6" l="1"/>
  <c r="D97" i="6" s="1"/>
  <c r="J96" i="6"/>
  <c r="E97" i="6" l="1"/>
  <c r="G97" i="6"/>
  <c r="K97" i="6" s="1"/>
  <c r="H97" i="6" l="1"/>
  <c r="F97" i="6"/>
  <c r="J97" i="6" l="1"/>
  <c r="I97" i="6"/>
  <c r="D98" i="6" s="1"/>
  <c r="E98" i="6" l="1"/>
  <c r="G98" i="6"/>
  <c r="K98" i="6" s="1"/>
  <c r="H98" i="6" l="1"/>
  <c r="F98" i="6"/>
  <c r="I98" i="6" l="1"/>
  <c r="D99" i="6" s="1"/>
  <c r="J98" i="6"/>
  <c r="E99" i="6" l="1"/>
  <c r="G99" i="6"/>
  <c r="K99" i="6" s="1"/>
  <c r="H99" i="6" l="1"/>
  <c r="F99" i="6"/>
  <c r="J99" i="6" l="1"/>
  <c r="I99" i="6"/>
  <c r="D100" i="6" s="1"/>
  <c r="E100" i="6" l="1"/>
  <c r="G100" i="6"/>
  <c r="K100" i="6" s="1"/>
  <c r="H100" i="6" l="1"/>
  <c r="F100" i="6"/>
  <c r="I100" i="6" l="1"/>
  <c r="D101" i="6" s="1"/>
  <c r="J100" i="6"/>
  <c r="E101" i="6" l="1"/>
  <c r="G101" i="6"/>
  <c r="K101" i="6" s="1"/>
  <c r="H101" i="6" l="1"/>
  <c r="F101" i="6"/>
  <c r="J101" i="6" l="1"/>
  <c r="I101" i="6"/>
  <c r="D102" i="6" s="1"/>
  <c r="E102" i="6" l="1"/>
  <c r="G102" i="6"/>
  <c r="K102" i="6" s="1"/>
  <c r="H102" i="6" l="1"/>
  <c r="F102" i="6"/>
  <c r="I102" i="6" l="1"/>
  <c r="D103" i="6" s="1"/>
  <c r="J102" i="6"/>
  <c r="E103" i="6" l="1"/>
  <c r="G103" i="6"/>
  <c r="K103" i="6" s="1"/>
  <c r="H103" i="6" l="1"/>
  <c r="F103" i="6"/>
  <c r="J103" i="6" l="1"/>
  <c r="I103" i="6"/>
  <c r="D104" i="6" s="1"/>
  <c r="E104" i="6" l="1"/>
  <c r="G104" i="6"/>
  <c r="K104" i="6" s="1"/>
  <c r="H104" i="6" l="1"/>
  <c r="F104" i="6"/>
  <c r="I104" i="6" l="1"/>
  <c r="D105" i="6" s="1"/>
  <c r="J104" i="6"/>
  <c r="E105" i="6" l="1"/>
  <c r="G105" i="6"/>
  <c r="K105" i="6" s="1"/>
  <c r="H105" i="6" l="1"/>
  <c r="F105" i="6"/>
  <c r="J105" i="6" l="1"/>
  <c r="I105" i="6"/>
  <c r="D106" i="6" s="1"/>
  <c r="E106" i="6" l="1"/>
  <c r="G106" i="6"/>
  <c r="K106" i="6" s="1"/>
  <c r="H106" i="6" l="1"/>
  <c r="F106" i="6"/>
  <c r="I106" i="6" l="1"/>
  <c r="D107" i="6" s="1"/>
  <c r="J106" i="6"/>
  <c r="E107" i="6" l="1"/>
  <c r="G107" i="6"/>
  <c r="K107" i="6" s="1"/>
  <c r="H107" i="6" l="1"/>
  <c r="F107" i="6"/>
  <c r="J107" i="6" l="1"/>
  <c r="I107" i="6"/>
  <c r="D108" i="6" s="1"/>
  <c r="E108" i="6" l="1"/>
  <c r="G108" i="6"/>
  <c r="K108" i="6" s="1"/>
  <c r="H108" i="6" l="1"/>
  <c r="F108" i="6"/>
  <c r="I108" i="6" l="1"/>
  <c r="D109" i="6" s="1"/>
  <c r="J108" i="6"/>
  <c r="E109" i="6" l="1"/>
  <c r="G109" i="6"/>
  <c r="K109" i="6" s="1"/>
  <c r="H109" i="6" l="1"/>
  <c r="F109" i="6"/>
  <c r="J109" i="6" l="1"/>
  <c r="I109" i="6"/>
  <c r="D110" i="6" s="1"/>
  <c r="E110" i="6" l="1"/>
  <c r="G110" i="6"/>
  <c r="K110" i="6" s="1"/>
  <c r="H110" i="6" l="1"/>
  <c r="F110" i="6"/>
  <c r="I110" i="6" l="1"/>
  <c r="D111" i="6" s="1"/>
  <c r="J110" i="6"/>
  <c r="E111" i="6" l="1"/>
  <c r="G111" i="6"/>
  <c r="K111" i="6" s="1"/>
  <c r="H111" i="6" l="1"/>
  <c r="F111" i="6"/>
  <c r="J111" i="6" l="1"/>
  <c r="I111" i="6"/>
  <c r="D112" i="6" s="1"/>
  <c r="E112" i="6" l="1"/>
  <c r="G112" i="6"/>
  <c r="K112" i="6" s="1"/>
  <c r="H112" i="6" l="1"/>
  <c r="F112" i="6"/>
  <c r="I112" i="6" l="1"/>
  <c r="D113" i="6" s="1"/>
  <c r="J112" i="6"/>
  <c r="E113" i="6" l="1"/>
  <c r="G113" i="6"/>
  <c r="K113" i="6" s="1"/>
  <c r="H113" i="6" l="1"/>
  <c r="F113" i="6"/>
  <c r="J113" i="6" l="1"/>
  <c r="I113" i="6"/>
  <c r="D114" i="6" s="1"/>
  <c r="E114" i="6" l="1"/>
  <c r="G114" i="6"/>
  <c r="K114" i="6" s="1"/>
  <c r="H114" i="6" l="1"/>
  <c r="F114" i="6"/>
  <c r="I114" i="6" l="1"/>
  <c r="D115" i="6" s="1"/>
  <c r="J114" i="6"/>
  <c r="E115" i="6" l="1"/>
  <c r="G115" i="6"/>
  <c r="K115" i="6" s="1"/>
  <c r="H115" i="6" l="1"/>
  <c r="F115" i="6"/>
  <c r="J115" i="6" l="1"/>
  <c r="I115" i="6"/>
  <c r="D116" i="6" s="1"/>
  <c r="E116" i="6" l="1"/>
  <c r="G116" i="6"/>
  <c r="K116" i="6" s="1"/>
  <c r="H116" i="6" l="1"/>
  <c r="F116" i="6"/>
  <c r="I116" i="6" l="1"/>
  <c r="D117" i="6" s="1"/>
  <c r="J116" i="6"/>
  <c r="E117" i="6" l="1"/>
  <c r="G117" i="6"/>
  <c r="K117" i="6" s="1"/>
  <c r="H117" i="6" l="1"/>
  <c r="F117" i="6"/>
  <c r="J117" i="6" l="1"/>
  <c r="I117" i="6"/>
  <c r="D118" i="6" s="1"/>
  <c r="E118" i="6" l="1"/>
  <c r="G118" i="6"/>
  <c r="K118" i="6" s="1"/>
  <c r="H118" i="6" l="1"/>
  <c r="F118" i="6"/>
  <c r="I118" i="6" l="1"/>
  <c r="D119" i="6" s="1"/>
  <c r="J118" i="6"/>
  <c r="E119" i="6" l="1"/>
  <c r="G119" i="6"/>
  <c r="K119" i="6" s="1"/>
  <c r="H119" i="6" l="1"/>
  <c r="F119" i="6"/>
  <c r="J119" i="6" l="1"/>
  <c r="I119" i="6"/>
  <c r="D120" i="6" s="1"/>
  <c r="E120" i="6" l="1"/>
  <c r="G120" i="6"/>
  <c r="K120" i="6" s="1"/>
  <c r="H120" i="6" l="1"/>
  <c r="F120" i="6"/>
  <c r="I120" i="6" l="1"/>
  <c r="D121" i="6" s="1"/>
  <c r="J120" i="6"/>
  <c r="E121" i="6" l="1"/>
  <c r="G121" i="6"/>
  <c r="K121" i="6" s="1"/>
  <c r="H121" i="6" l="1"/>
  <c r="F121" i="6"/>
  <c r="J121" i="6" l="1"/>
  <c r="I121" i="6"/>
  <c r="D122" i="6" s="1"/>
  <c r="E122" i="6" l="1"/>
  <c r="G122" i="6"/>
  <c r="K122" i="6" s="1"/>
  <c r="H122" i="6" l="1"/>
  <c r="F122" i="6"/>
  <c r="I122" i="6" l="1"/>
  <c r="D123" i="6" s="1"/>
  <c r="J122" i="6"/>
  <c r="E123" i="6" l="1"/>
  <c r="G123" i="6"/>
  <c r="K123" i="6" s="1"/>
  <c r="H123" i="6" l="1"/>
  <c r="F123" i="6"/>
  <c r="J123" i="6" l="1"/>
  <c r="I123" i="6"/>
  <c r="D124" i="6" s="1"/>
  <c r="E124" i="6" l="1"/>
  <c r="G124" i="6"/>
  <c r="K124" i="6" s="1"/>
  <c r="H124" i="6" l="1"/>
  <c r="F124" i="6"/>
  <c r="I124" i="6" l="1"/>
  <c r="D125" i="6" s="1"/>
  <c r="J124" i="6"/>
  <c r="E125" i="6" l="1"/>
  <c r="G125" i="6"/>
  <c r="K125" i="6" s="1"/>
  <c r="H125" i="6" l="1"/>
  <c r="F125" i="6"/>
  <c r="J125" i="6" l="1"/>
  <c r="I125" i="6"/>
  <c r="D126" i="6" s="1"/>
  <c r="E126" i="6" l="1"/>
  <c r="G126" i="6"/>
  <c r="K126" i="6" s="1"/>
  <c r="H126" i="6" l="1"/>
  <c r="F126" i="6"/>
  <c r="I126" i="6" l="1"/>
  <c r="D127" i="6" s="1"/>
  <c r="J126" i="6"/>
  <c r="E127" i="6" l="1"/>
  <c r="G127" i="6"/>
  <c r="K127" i="6" s="1"/>
  <c r="H127" i="6" l="1"/>
  <c r="F127" i="6"/>
  <c r="J127" i="6" l="1"/>
  <c r="I127" i="6"/>
  <c r="D128" i="6" s="1"/>
  <c r="E128" i="6" l="1"/>
  <c r="G128" i="6"/>
  <c r="K128" i="6" s="1"/>
  <c r="H128" i="6" l="1"/>
  <c r="F128" i="6"/>
  <c r="I128" i="6" l="1"/>
  <c r="D129" i="6" s="1"/>
  <c r="J128" i="6"/>
  <c r="E129" i="6" l="1"/>
  <c r="G129" i="6"/>
  <c r="K129" i="6" s="1"/>
  <c r="H129" i="6" l="1"/>
  <c r="F129" i="6"/>
  <c r="J129" i="6" l="1"/>
  <c r="I129" i="6"/>
  <c r="D130" i="6" s="1"/>
  <c r="E130" i="6" l="1"/>
  <c r="G130" i="6"/>
  <c r="K130" i="6" s="1"/>
  <c r="H130" i="6" l="1"/>
  <c r="F130" i="6"/>
  <c r="I130" i="6" l="1"/>
  <c r="D131" i="6" s="1"/>
  <c r="J130" i="6"/>
  <c r="E131" i="6" l="1"/>
  <c r="G131" i="6"/>
  <c r="K131" i="6" s="1"/>
  <c r="H131" i="6" l="1"/>
  <c r="F131" i="6"/>
  <c r="J131" i="6" l="1"/>
  <c r="I131" i="6"/>
  <c r="D132" i="6" s="1"/>
  <c r="E132" i="6" l="1"/>
  <c r="G132" i="6"/>
  <c r="K132" i="6" s="1"/>
  <c r="H132" i="6" l="1"/>
  <c r="F132" i="6"/>
  <c r="I132" i="6" l="1"/>
  <c r="D133" i="6" s="1"/>
  <c r="J132" i="6"/>
  <c r="E133" i="6" l="1"/>
  <c r="G133" i="6"/>
  <c r="K133" i="6" s="1"/>
  <c r="H133" i="6" l="1"/>
  <c r="F133" i="6"/>
  <c r="J133" i="6" l="1"/>
  <c r="I133" i="6"/>
  <c r="D134" i="6" s="1"/>
  <c r="E134" i="6" l="1"/>
  <c r="G134" i="6"/>
  <c r="K134" i="6" s="1"/>
  <c r="H134" i="6" l="1"/>
  <c r="F134" i="6"/>
  <c r="I134" i="6" l="1"/>
  <c r="D135" i="6" s="1"/>
  <c r="J134" i="6"/>
  <c r="E135" i="6" l="1"/>
  <c r="G135" i="6"/>
  <c r="K135" i="6" s="1"/>
  <c r="H135" i="6" l="1"/>
  <c r="F135" i="6"/>
  <c r="J135" i="6" l="1"/>
  <c r="I135" i="6"/>
  <c r="D136" i="6" s="1"/>
  <c r="E136" i="6" l="1"/>
  <c r="G136" i="6"/>
  <c r="K136" i="6" s="1"/>
  <c r="H136" i="6" l="1"/>
  <c r="F136" i="6"/>
  <c r="I136" i="6" l="1"/>
  <c r="D137" i="6" s="1"/>
  <c r="J136" i="6"/>
  <c r="E137" i="6" l="1"/>
  <c r="G137" i="6"/>
  <c r="K137" i="6" s="1"/>
  <c r="H137" i="6" l="1"/>
  <c r="F137" i="6"/>
  <c r="J137" i="6" l="1"/>
  <c r="I137" i="6"/>
  <c r="D138" i="6" s="1"/>
  <c r="E138" i="6" l="1"/>
  <c r="G138" i="6"/>
  <c r="K138" i="6" s="1"/>
  <c r="H138" i="6" l="1"/>
  <c r="F138" i="6"/>
  <c r="I138" i="6" l="1"/>
  <c r="D139" i="6" s="1"/>
  <c r="J138" i="6"/>
  <c r="E139" i="6" l="1"/>
  <c r="G139" i="6"/>
  <c r="K139" i="6" s="1"/>
  <c r="H139" i="6" l="1"/>
  <c r="F139" i="6"/>
  <c r="J139" i="6" l="1"/>
  <c r="I139" i="6"/>
  <c r="D140" i="6" s="1"/>
  <c r="E140" i="6" l="1"/>
  <c r="G140" i="6"/>
  <c r="K140" i="6" s="1"/>
  <c r="H140" i="6" l="1"/>
  <c r="F140" i="6"/>
  <c r="I140" i="6" l="1"/>
  <c r="D141" i="6" s="1"/>
  <c r="J140" i="6"/>
  <c r="E141" i="6" l="1"/>
  <c r="G141" i="6"/>
  <c r="K141" i="6" s="1"/>
  <c r="H141" i="6" l="1"/>
  <c r="F141" i="6"/>
  <c r="J141" i="6" l="1"/>
  <c r="I141" i="6"/>
  <c r="D142" i="6" s="1"/>
  <c r="E142" i="6" l="1"/>
  <c r="G142" i="6"/>
  <c r="K142" i="6" s="1"/>
  <c r="H142" i="6" l="1"/>
  <c r="F142" i="6"/>
  <c r="I142" i="6" l="1"/>
  <c r="D143" i="6" s="1"/>
  <c r="J142" i="6"/>
  <c r="E143" i="6" l="1"/>
  <c r="G143" i="6"/>
  <c r="K143" i="6" s="1"/>
  <c r="H143" i="6" l="1"/>
  <c r="F143" i="6"/>
  <c r="J143" i="6" l="1"/>
  <c r="I143" i="6"/>
  <c r="D144" i="6" s="1"/>
  <c r="E144" i="6" l="1"/>
  <c r="G144" i="6"/>
  <c r="K144" i="6" s="1"/>
  <c r="H144" i="6" l="1"/>
  <c r="F144" i="6"/>
  <c r="I144" i="6" l="1"/>
  <c r="D145" i="6" s="1"/>
  <c r="J144" i="6"/>
  <c r="E145" i="6" l="1"/>
  <c r="G145" i="6"/>
  <c r="K145" i="6" s="1"/>
  <c r="H145" i="6" l="1"/>
  <c r="F145" i="6"/>
  <c r="J145" i="6" l="1"/>
  <c r="I145" i="6"/>
  <c r="D146" i="6" s="1"/>
  <c r="E146" i="6" l="1"/>
  <c r="G146" i="6"/>
  <c r="K146" i="6" s="1"/>
  <c r="H146" i="6" l="1"/>
  <c r="F146" i="6"/>
  <c r="I146" i="6" l="1"/>
  <c r="D147" i="6" s="1"/>
  <c r="J146" i="6"/>
  <c r="E147" i="6" l="1"/>
  <c r="G147" i="6"/>
  <c r="K147" i="6" s="1"/>
  <c r="H147" i="6" l="1"/>
  <c r="F147" i="6"/>
  <c r="J147" i="6" l="1"/>
  <c r="I147" i="6"/>
  <c r="D148" i="6" s="1"/>
  <c r="E148" i="6" l="1"/>
  <c r="G148" i="6"/>
  <c r="K148" i="6" s="1"/>
  <c r="H148" i="6" l="1"/>
  <c r="F148" i="6"/>
  <c r="I148" i="6" l="1"/>
  <c r="D149" i="6" s="1"/>
  <c r="J148" i="6"/>
  <c r="E149" i="6" l="1"/>
  <c r="G149" i="6"/>
  <c r="K149" i="6" s="1"/>
  <c r="H149" i="6" l="1"/>
  <c r="F149" i="6"/>
  <c r="J149" i="6" l="1"/>
  <c r="I149" i="6"/>
  <c r="D150" i="6" s="1"/>
  <c r="E150" i="6" l="1"/>
  <c r="G150" i="6"/>
  <c r="K150" i="6" s="1"/>
  <c r="H150" i="6" l="1"/>
  <c r="F150" i="6"/>
  <c r="I150" i="6" l="1"/>
  <c r="D151" i="6" s="1"/>
  <c r="J150" i="6"/>
  <c r="E151" i="6" l="1"/>
  <c r="G151" i="6"/>
  <c r="K151" i="6" s="1"/>
  <c r="H151" i="6" l="1"/>
  <c r="F151" i="6"/>
  <c r="J151" i="6" l="1"/>
  <c r="I151" i="6"/>
  <c r="D152" i="6" s="1"/>
  <c r="E152" i="6" l="1"/>
  <c r="G152" i="6"/>
  <c r="K152" i="6" s="1"/>
  <c r="H152" i="6" l="1"/>
  <c r="F152" i="6"/>
  <c r="I152" i="6" l="1"/>
  <c r="D153" i="6" s="1"/>
  <c r="J152" i="6"/>
  <c r="E153" i="6" l="1"/>
  <c r="G153" i="6"/>
  <c r="K153" i="6" s="1"/>
  <c r="H153" i="6" l="1"/>
  <c r="F153" i="6"/>
  <c r="J153" i="6" l="1"/>
  <c r="I153" i="6"/>
  <c r="D154" i="6" s="1"/>
  <c r="E154" i="6" l="1"/>
  <c r="G154" i="6"/>
  <c r="K154" i="6" s="1"/>
  <c r="H154" i="6" l="1"/>
  <c r="F154" i="6"/>
  <c r="I154" i="6" l="1"/>
  <c r="D155" i="6" s="1"/>
  <c r="J154" i="6"/>
  <c r="E155" i="6" l="1"/>
  <c r="G155" i="6"/>
  <c r="K155" i="6" s="1"/>
  <c r="H155" i="6" l="1"/>
  <c r="F155" i="6"/>
  <c r="J155" i="6" l="1"/>
  <c r="I155" i="6"/>
  <c r="D156" i="6" s="1"/>
  <c r="E156" i="6" l="1"/>
  <c r="G156" i="6"/>
  <c r="K156" i="6" s="1"/>
  <c r="H156" i="6" l="1"/>
  <c r="F156" i="6"/>
  <c r="I156" i="6" l="1"/>
  <c r="D157" i="6" s="1"/>
  <c r="J156" i="6"/>
  <c r="E157" i="6" l="1"/>
  <c r="G157" i="6"/>
  <c r="K157" i="6" s="1"/>
  <c r="H157" i="6" l="1"/>
  <c r="F157" i="6"/>
  <c r="J157" i="6" l="1"/>
  <c r="I157" i="6"/>
  <c r="D158" i="6" s="1"/>
  <c r="E158" i="6" l="1"/>
  <c r="G158" i="6"/>
  <c r="K158" i="6" s="1"/>
  <c r="H158" i="6" l="1"/>
  <c r="F158" i="6"/>
  <c r="I158" i="6" l="1"/>
  <c r="D159" i="6" s="1"/>
  <c r="J158" i="6"/>
  <c r="E159" i="6" l="1"/>
  <c r="G159" i="6"/>
  <c r="K159" i="6" s="1"/>
  <c r="H159" i="6" l="1"/>
  <c r="F159" i="6"/>
  <c r="J159" i="6" l="1"/>
  <c r="I159" i="6"/>
  <c r="D160" i="6" s="1"/>
  <c r="E160" i="6" l="1"/>
  <c r="G160" i="6"/>
  <c r="K160" i="6" s="1"/>
  <c r="H160" i="6" l="1"/>
  <c r="F160" i="6"/>
  <c r="I160" i="6" l="1"/>
  <c r="D161" i="6" s="1"/>
  <c r="J160" i="6"/>
  <c r="E161" i="6" l="1"/>
  <c r="G161" i="6"/>
  <c r="K161" i="6" s="1"/>
  <c r="H161" i="6" l="1"/>
  <c r="F161" i="6"/>
  <c r="J161" i="6" l="1"/>
  <c r="I161" i="6"/>
  <c r="D162" i="6" s="1"/>
  <c r="E162" i="6" l="1"/>
  <c r="G162" i="6"/>
  <c r="K162" i="6" s="1"/>
  <c r="H162" i="6" l="1"/>
  <c r="F162" i="6"/>
  <c r="I162" i="6" l="1"/>
  <c r="D163" i="6" s="1"/>
  <c r="J162" i="6"/>
  <c r="E163" i="6" l="1"/>
  <c r="G163" i="6"/>
  <c r="K163" i="6" s="1"/>
  <c r="H163" i="6" l="1"/>
  <c r="F163" i="6"/>
  <c r="J163" i="6" l="1"/>
  <c r="I163" i="6"/>
  <c r="D164" i="6" s="1"/>
  <c r="E164" i="6" l="1"/>
  <c r="G164" i="6"/>
  <c r="K164" i="6" s="1"/>
  <c r="H164" i="6" l="1"/>
  <c r="F164" i="6"/>
  <c r="I164" i="6" l="1"/>
  <c r="D165" i="6" s="1"/>
  <c r="J164" i="6"/>
  <c r="E165" i="6" l="1"/>
  <c r="G165" i="6"/>
  <c r="K165" i="6" s="1"/>
  <c r="H165" i="6" l="1"/>
  <c r="F165" i="6"/>
  <c r="J165" i="6" l="1"/>
  <c r="I165" i="6"/>
  <c r="D166" i="6" s="1"/>
  <c r="E166" i="6" l="1"/>
  <c r="G166" i="6"/>
  <c r="K166" i="6" s="1"/>
  <c r="H166" i="6" l="1"/>
  <c r="F166" i="6"/>
  <c r="I166" i="6" l="1"/>
  <c r="D167" i="6" s="1"/>
  <c r="J166" i="6"/>
  <c r="E167" i="6" l="1"/>
  <c r="G167" i="6"/>
  <c r="K167" i="6" s="1"/>
  <c r="H167" i="6" l="1"/>
  <c r="F167" i="6"/>
  <c r="J167" i="6" l="1"/>
  <c r="I167" i="6"/>
  <c r="D168" i="6" s="1"/>
  <c r="E168" i="6" l="1"/>
  <c r="G168" i="6"/>
  <c r="K168" i="6" s="1"/>
  <c r="H168" i="6" l="1"/>
  <c r="F168" i="6"/>
  <c r="I168" i="6" l="1"/>
  <c r="D169" i="6" s="1"/>
  <c r="J168" i="6"/>
  <c r="E169" i="6" l="1"/>
  <c r="G169" i="6"/>
  <c r="K169" i="6" s="1"/>
  <c r="H169" i="6" l="1"/>
  <c r="F169" i="6"/>
  <c r="J169" i="6" l="1"/>
  <c r="I169" i="6"/>
  <c r="D170" i="6" s="1"/>
  <c r="E170" i="6" l="1"/>
  <c r="G170" i="6"/>
  <c r="K170" i="6" s="1"/>
  <c r="H170" i="6" l="1"/>
  <c r="F170" i="6"/>
  <c r="I170" i="6" l="1"/>
  <c r="D171" i="6" s="1"/>
  <c r="J170" i="6"/>
  <c r="E171" i="6" l="1"/>
  <c r="G171" i="6"/>
  <c r="K171" i="6" s="1"/>
  <c r="H171" i="6" l="1"/>
  <c r="F171" i="6"/>
  <c r="J171" i="6" l="1"/>
  <c r="I171" i="6"/>
  <c r="D172" i="6" s="1"/>
  <c r="E172" i="6" l="1"/>
  <c r="G172" i="6"/>
  <c r="K172" i="6" s="1"/>
  <c r="H172" i="6" l="1"/>
  <c r="F172" i="6"/>
  <c r="I172" i="6" l="1"/>
  <c r="D173" i="6" s="1"/>
  <c r="J172" i="6"/>
  <c r="E173" i="6" l="1"/>
  <c r="G173" i="6"/>
  <c r="K173" i="6" s="1"/>
  <c r="H173" i="6" l="1"/>
  <c r="F173" i="6"/>
  <c r="J173" i="6" l="1"/>
  <c r="I173" i="6"/>
  <c r="D174" i="6" s="1"/>
  <c r="E174" i="6" l="1"/>
  <c r="G174" i="6"/>
  <c r="K174" i="6" s="1"/>
  <c r="H174" i="6" l="1"/>
  <c r="F174" i="6"/>
  <c r="I174" i="6" l="1"/>
  <c r="D175" i="6" s="1"/>
  <c r="J174" i="6"/>
  <c r="E175" i="6" l="1"/>
  <c r="G175" i="6"/>
  <c r="K175" i="6" s="1"/>
  <c r="H175" i="6" l="1"/>
  <c r="F175" i="6"/>
  <c r="J175" i="6" l="1"/>
  <c r="I175" i="6"/>
  <c r="D176" i="6" s="1"/>
  <c r="E176" i="6" l="1"/>
  <c r="G176" i="6"/>
  <c r="K176" i="6" s="1"/>
  <c r="H176" i="6" l="1"/>
  <c r="F176" i="6"/>
  <c r="I176" i="6" l="1"/>
  <c r="D177" i="6" s="1"/>
  <c r="J176" i="6"/>
  <c r="E177" i="6" l="1"/>
  <c r="G177" i="6"/>
  <c r="K177" i="6" s="1"/>
  <c r="H177" i="6" l="1"/>
  <c r="F177" i="6"/>
  <c r="J177" i="6" l="1"/>
  <c r="I177" i="6"/>
  <c r="D178" i="6" s="1"/>
  <c r="E178" i="6" l="1"/>
  <c r="G178" i="6"/>
  <c r="K178" i="6" s="1"/>
  <c r="H178" i="6" l="1"/>
  <c r="F178" i="6"/>
  <c r="I178" i="6" l="1"/>
  <c r="D179" i="6" s="1"/>
  <c r="J178" i="6"/>
  <c r="E179" i="6" l="1"/>
  <c r="G179" i="6"/>
  <c r="K179" i="6" s="1"/>
  <c r="H179" i="6" l="1"/>
  <c r="F179" i="6"/>
  <c r="J179" i="6" l="1"/>
  <c r="I179" i="6"/>
  <c r="D180" i="6" s="1"/>
  <c r="E180" i="6" l="1"/>
  <c r="G180" i="6"/>
  <c r="K180" i="6" s="1"/>
  <c r="H180" i="6" l="1"/>
  <c r="F180" i="6"/>
  <c r="I180" i="6" l="1"/>
  <c r="D181" i="6" s="1"/>
  <c r="J180" i="6"/>
  <c r="E181" i="6" l="1"/>
  <c r="G181" i="6"/>
  <c r="K181" i="6" s="1"/>
  <c r="H181" i="6" l="1"/>
  <c r="F181" i="6"/>
  <c r="J181" i="6" l="1"/>
  <c r="I181" i="6"/>
  <c r="D182" i="6" s="1"/>
  <c r="E182" i="6" l="1"/>
  <c r="G182" i="6"/>
  <c r="K182" i="6" s="1"/>
  <c r="H182" i="6" l="1"/>
  <c r="F182" i="6"/>
  <c r="I182" i="6" l="1"/>
  <c r="D183" i="6" s="1"/>
  <c r="J182" i="6"/>
  <c r="E183" i="6" l="1"/>
  <c r="G183" i="6"/>
  <c r="K183" i="6" s="1"/>
  <c r="H183" i="6" l="1"/>
  <c r="F183" i="6"/>
  <c r="J183" i="6" l="1"/>
  <c r="I183" i="6"/>
  <c r="D184" i="6" s="1"/>
  <c r="E184" i="6" l="1"/>
  <c r="G184" i="6"/>
  <c r="K184" i="6" s="1"/>
  <c r="H184" i="6" l="1"/>
  <c r="F184" i="6"/>
  <c r="I184" i="6" l="1"/>
  <c r="D185" i="6" s="1"/>
  <c r="J184" i="6"/>
  <c r="E185" i="6" l="1"/>
  <c r="G185" i="6"/>
  <c r="K185" i="6" s="1"/>
  <c r="H185" i="6" l="1"/>
  <c r="F185" i="6"/>
  <c r="J185" i="6" l="1"/>
  <c r="I185" i="6"/>
  <c r="D186" i="6" s="1"/>
  <c r="E186" i="6" l="1"/>
  <c r="G186" i="6"/>
  <c r="K186" i="6" s="1"/>
  <c r="H186" i="6" l="1"/>
  <c r="F186" i="6"/>
  <c r="I186" i="6" l="1"/>
  <c r="D187" i="6" s="1"/>
  <c r="J186" i="6"/>
  <c r="E187" i="6" l="1"/>
  <c r="G187" i="6"/>
  <c r="K187" i="6" s="1"/>
  <c r="H187" i="6" l="1"/>
  <c r="F187" i="6"/>
  <c r="J187" i="6" l="1"/>
  <c r="I187" i="6"/>
  <c r="D188" i="6" s="1"/>
  <c r="E188" i="6" l="1"/>
  <c r="G188" i="6"/>
  <c r="K188" i="6" s="1"/>
  <c r="H188" i="6" l="1"/>
  <c r="F188" i="6"/>
  <c r="I188" i="6" l="1"/>
  <c r="D189" i="6" s="1"/>
  <c r="J188" i="6"/>
  <c r="E189" i="6" l="1"/>
  <c r="G189" i="6"/>
  <c r="K189" i="6" s="1"/>
  <c r="H189" i="6" l="1"/>
  <c r="F189" i="6"/>
  <c r="J189" i="6" l="1"/>
  <c r="I189" i="6"/>
  <c r="D190" i="6" s="1"/>
  <c r="E190" i="6" l="1"/>
  <c r="G190" i="6"/>
  <c r="K190" i="6" s="1"/>
  <c r="H190" i="6" l="1"/>
  <c r="F190" i="6"/>
  <c r="I190" i="6" l="1"/>
  <c r="D191" i="6" s="1"/>
  <c r="J190" i="6"/>
  <c r="E191" i="6" l="1"/>
  <c r="G191" i="6"/>
  <c r="K191" i="6" s="1"/>
  <c r="H191" i="6" l="1"/>
  <c r="F191" i="6"/>
  <c r="J191" i="6" l="1"/>
  <c r="I191" i="6"/>
  <c r="D192" i="6" s="1"/>
  <c r="E192" i="6" l="1"/>
  <c r="G192" i="6"/>
  <c r="K192" i="6" s="1"/>
  <c r="H192" i="6" l="1"/>
  <c r="F192" i="6"/>
  <c r="I192" i="6" l="1"/>
  <c r="D193" i="6" s="1"/>
  <c r="J192" i="6"/>
  <c r="E193" i="6" l="1"/>
  <c r="G193" i="6"/>
  <c r="K193" i="6" s="1"/>
  <c r="H193" i="6" l="1"/>
  <c r="F193" i="6"/>
  <c r="J193" i="6" l="1"/>
  <c r="I193" i="6"/>
  <c r="D194" i="6" s="1"/>
  <c r="E194" i="6" l="1"/>
  <c r="G194" i="6"/>
  <c r="K194" i="6" s="1"/>
  <c r="H194" i="6" l="1"/>
  <c r="F194" i="6"/>
  <c r="I194" i="6" l="1"/>
  <c r="D195" i="6" s="1"/>
  <c r="J194" i="6"/>
  <c r="E195" i="6" l="1"/>
  <c r="G195" i="6"/>
  <c r="K195" i="6" s="1"/>
  <c r="H195" i="6" l="1"/>
  <c r="F195" i="6"/>
  <c r="J195" i="6" l="1"/>
  <c r="I195" i="6"/>
  <c r="D196" i="6" s="1"/>
  <c r="E196" i="6" l="1"/>
  <c r="G196" i="6"/>
  <c r="K196" i="6" s="1"/>
  <c r="H196" i="6" l="1"/>
  <c r="F196" i="6"/>
  <c r="I196" i="6" l="1"/>
  <c r="D197" i="6" s="1"/>
  <c r="J196" i="6"/>
  <c r="E197" i="6" l="1"/>
  <c r="G197" i="6"/>
  <c r="K197" i="6" s="1"/>
  <c r="H197" i="6" l="1"/>
  <c r="F197" i="6"/>
  <c r="J197" i="6" l="1"/>
  <c r="I197" i="6"/>
  <c r="D198" i="6" s="1"/>
  <c r="E198" i="6" l="1"/>
  <c r="G198" i="6"/>
  <c r="K198" i="6" s="1"/>
  <c r="H198" i="6" l="1"/>
  <c r="F198" i="6"/>
  <c r="I198" i="6" l="1"/>
  <c r="D199" i="6" s="1"/>
  <c r="J198" i="6"/>
  <c r="E199" i="6" l="1"/>
  <c r="G199" i="6"/>
  <c r="K199" i="6" s="1"/>
  <c r="H199" i="6" l="1"/>
  <c r="F199" i="6"/>
  <c r="J199" i="6" l="1"/>
  <c r="I199" i="6"/>
  <c r="D200" i="6" s="1"/>
  <c r="E200" i="6" l="1"/>
  <c r="G200" i="6"/>
  <c r="K200" i="6" s="1"/>
  <c r="H200" i="6" l="1"/>
  <c r="F200" i="6"/>
  <c r="I200" i="6" l="1"/>
  <c r="D201" i="6" s="1"/>
  <c r="J200" i="6"/>
  <c r="E201" i="6" l="1"/>
  <c r="G201" i="6"/>
  <c r="K201" i="6" s="1"/>
  <c r="H201" i="6" l="1"/>
  <c r="F201" i="6"/>
  <c r="J201" i="6" l="1"/>
  <c r="I201" i="6"/>
  <c r="D202" i="6" s="1"/>
  <c r="E202" i="6" l="1"/>
  <c r="G202" i="6"/>
  <c r="K202" i="6" s="1"/>
  <c r="H202" i="6" l="1"/>
  <c r="F202" i="6"/>
  <c r="I202" i="6" l="1"/>
  <c r="D203" i="6" s="1"/>
  <c r="J202" i="6"/>
  <c r="E203" i="6" l="1"/>
  <c r="G203" i="6"/>
  <c r="K203" i="6" s="1"/>
  <c r="H203" i="6" l="1"/>
  <c r="F203" i="6"/>
  <c r="J203" i="6" l="1"/>
  <c r="I203" i="6"/>
  <c r="D204" i="6" s="1"/>
  <c r="E204" i="6" l="1"/>
  <c r="G204" i="6"/>
  <c r="K204" i="6" s="1"/>
  <c r="H204" i="6" l="1"/>
  <c r="F204" i="6"/>
  <c r="I204" i="6" l="1"/>
  <c r="D205" i="6" s="1"/>
  <c r="J204" i="6"/>
  <c r="E205" i="6" l="1"/>
  <c r="G205" i="6"/>
  <c r="K205" i="6" s="1"/>
  <c r="H205" i="6" l="1"/>
  <c r="F205" i="6"/>
  <c r="J205" i="6" l="1"/>
  <c r="I205" i="6"/>
  <c r="D206" i="6" s="1"/>
  <c r="E206" i="6" l="1"/>
  <c r="G206" i="6"/>
  <c r="K206" i="6" s="1"/>
  <c r="H206" i="6" l="1"/>
  <c r="F206" i="6"/>
  <c r="I206" i="6" l="1"/>
  <c r="D207" i="6" s="1"/>
  <c r="J206" i="6"/>
  <c r="E207" i="6" l="1"/>
  <c r="G207" i="6"/>
  <c r="K207" i="6" s="1"/>
  <c r="H207" i="6" l="1"/>
  <c r="F207" i="6"/>
  <c r="J207" i="6" l="1"/>
  <c r="I207" i="6"/>
  <c r="D208" i="6" s="1"/>
  <c r="E208" i="6" l="1"/>
  <c r="G208" i="6"/>
  <c r="K208" i="6" s="1"/>
  <c r="H208" i="6" l="1"/>
  <c r="F208" i="6"/>
  <c r="I208" i="6" l="1"/>
  <c r="D209" i="6" s="1"/>
  <c r="J208" i="6"/>
  <c r="E209" i="6" l="1"/>
  <c r="G209" i="6"/>
  <c r="K209" i="6" s="1"/>
  <c r="H209" i="6" l="1"/>
  <c r="F209" i="6"/>
  <c r="J209" i="6" l="1"/>
  <c r="I209" i="6"/>
  <c r="D210" i="6" s="1"/>
  <c r="E210" i="6" l="1"/>
  <c r="G210" i="6"/>
  <c r="K210" i="6" s="1"/>
  <c r="H210" i="6" l="1"/>
  <c r="F210" i="6"/>
  <c r="I210" i="6" l="1"/>
  <c r="D211" i="6" s="1"/>
  <c r="J210" i="6"/>
  <c r="E211" i="6" l="1"/>
  <c r="G211" i="6"/>
  <c r="K211" i="6" s="1"/>
  <c r="H211" i="6" l="1"/>
  <c r="F211" i="6"/>
  <c r="J211" i="6" l="1"/>
  <c r="I211" i="6"/>
  <c r="D212" i="6" s="1"/>
  <c r="E212" i="6" l="1"/>
  <c r="G212" i="6"/>
  <c r="K212" i="6" s="1"/>
  <c r="H212" i="6" l="1"/>
  <c r="F212" i="6"/>
  <c r="I212" i="6" l="1"/>
  <c r="D213" i="6" s="1"/>
  <c r="J212" i="6"/>
  <c r="E213" i="6" l="1"/>
  <c r="G213" i="6"/>
  <c r="K213" i="6" s="1"/>
  <c r="H213" i="6" l="1"/>
  <c r="F213" i="6"/>
  <c r="J213" i="6" l="1"/>
  <c r="I213" i="6"/>
  <c r="D214" i="6" s="1"/>
  <c r="E214" i="6" l="1"/>
  <c r="G214" i="6"/>
  <c r="K214" i="6" s="1"/>
  <c r="H214" i="6" l="1"/>
  <c r="F214" i="6"/>
  <c r="I214" i="6" l="1"/>
  <c r="D215" i="6" s="1"/>
  <c r="J214" i="6"/>
  <c r="E215" i="6" l="1"/>
  <c r="G215" i="6"/>
  <c r="K215" i="6" s="1"/>
  <c r="H215" i="6" l="1"/>
  <c r="F215" i="6"/>
  <c r="J215" i="6" l="1"/>
  <c r="I215" i="6"/>
  <c r="D216" i="6" s="1"/>
  <c r="E216" i="6" l="1"/>
  <c r="G216" i="6"/>
  <c r="K216" i="6" s="1"/>
  <c r="H216" i="6" l="1"/>
  <c r="F216" i="6"/>
  <c r="I216" i="6" l="1"/>
  <c r="D217" i="6" s="1"/>
  <c r="J216" i="6"/>
  <c r="E217" i="6" l="1"/>
  <c r="G217" i="6"/>
  <c r="K217" i="6" s="1"/>
  <c r="H217" i="6" l="1"/>
  <c r="F217" i="6"/>
  <c r="J217" i="6" l="1"/>
  <c r="I217" i="6"/>
  <c r="D218" i="6" s="1"/>
  <c r="E218" i="6" l="1"/>
  <c r="G218" i="6"/>
  <c r="K218" i="6" s="1"/>
  <c r="H218" i="6" l="1"/>
  <c r="F218" i="6"/>
  <c r="I218" i="6" l="1"/>
  <c r="D219" i="6" s="1"/>
  <c r="J218" i="6"/>
  <c r="E219" i="6" l="1"/>
  <c r="G219" i="6"/>
  <c r="K219" i="6" s="1"/>
  <c r="H219" i="6" l="1"/>
  <c r="F219" i="6"/>
  <c r="J219" i="6" l="1"/>
  <c r="I219" i="6"/>
  <c r="D220" i="6" s="1"/>
  <c r="E220" i="6" l="1"/>
  <c r="G220" i="6"/>
  <c r="K220" i="6" s="1"/>
  <c r="H220" i="6" l="1"/>
  <c r="F220" i="6"/>
  <c r="I220" i="6" l="1"/>
  <c r="D221" i="6" s="1"/>
  <c r="J220" i="6"/>
  <c r="E221" i="6" l="1"/>
  <c r="G221" i="6"/>
  <c r="K221" i="6" s="1"/>
  <c r="H221" i="6" l="1"/>
  <c r="F221" i="6"/>
  <c r="J221" i="6" l="1"/>
  <c r="I221" i="6"/>
  <c r="D222" i="6" s="1"/>
  <c r="E222" i="6" l="1"/>
  <c r="G222" i="6"/>
  <c r="K222" i="6" s="1"/>
  <c r="H222" i="6" l="1"/>
  <c r="F222" i="6"/>
  <c r="I222" i="6" l="1"/>
  <c r="D223" i="6" s="1"/>
  <c r="J222" i="6"/>
  <c r="E223" i="6" l="1"/>
  <c r="G223" i="6"/>
  <c r="K223" i="6" s="1"/>
  <c r="H223" i="6" l="1"/>
  <c r="F223" i="6"/>
  <c r="J223" i="6" l="1"/>
  <c r="I223" i="6"/>
  <c r="D224" i="6" s="1"/>
  <c r="E224" i="6" l="1"/>
  <c r="G224" i="6"/>
  <c r="K224" i="6" s="1"/>
  <c r="H224" i="6" l="1"/>
  <c r="F224" i="6"/>
  <c r="I224" i="6" l="1"/>
  <c r="D225" i="6" s="1"/>
  <c r="J224" i="6"/>
  <c r="E225" i="6" l="1"/>
  <c r="G225" i="6"/>
  <c r="K225" i="6" s="1"/>
  <c r="H225" i="6" l="1"/>
  <c r="F225" i="6"/>
  <c r="J225" i="6" l="1"/>
  <c r="I225" i="6"/>
  <c r="D226" i="6" s="1"/>
  <c r="E226" i="6" l="1"/>
  <c r="G226" i="6"/>
  <c r="K226" i="6" s="1"/>
  <c r="H226" i="6" l="1"/>
  <c r="F226" i="6"/>
  <c r="I226" i="6" l="1"/>
  <c r="D227" i="6" s="1"/>
  <c r="J226" i="6"/>
  <c r="E227" i="6" l="1"/>
  <c r="G227" i="6"/>
  <c r="K227" i="6" s="1"/>
  <c r="H227" i="6" l="1"/>
  <c r="F227" i="6"/>
  <c r="J227" i="6" l="1"/>
  <c r="I227" i="6"/>
  <c r="D228" i="6" s="1"/>
  <c r="E228" i="6" l="1"/>
  <c r="G228" i="6"/>
  <c r="K228" i="6" s="1"/>
  <c r="H228" i="6" l="1"/>
  <c r="F228" i="6"/>
  <c r="I228" i="6" l="1"/>
  <c r="D229" i="6" s="1"/>
  <c r="J228" i="6"/>
  <c r="E229" i="6" l="1"/>
  <c r="G229" i="6"/>
  <c r="K229" i="6" s="1"/>
  <c r="H229" i="6" l="1"/>
  <c r="F229" i="6"/>
  <c r="J229" i="6" l="1"/>
  <c r="I229" i="6"/>
  <c r="D230" i="6" s="1"/>
  <c r="E230" i="6" l="1"/>
  <c r="G230" i="6"/>
  <c r="K230" i="6" s="1"/>
  <c r="H230" i="6" l="1"/>
  <c r="F230" i="6"/>
  <c r="I230" i="6" l="1"/>
  <c r="D231" i="6" s="1"/>
  <c r="J230" i="6"/>
  <c r="E231" i="6" l="1"/>
  <c r="G231" i="6"/>
  <c r="K231" i="6" s="1"/>
  <c r="H231" i="6" l="1"/>
  <c r="F231" i="6"/>
  <c r="J231" i="6" l="1"/>
  <c r="I231" i="6"/>
  <c r="D232" i="6" s="1"/>
  <c r="E232" i="6" l="1"/>
  <c r="G232" i="6"/>
  <c r="K232" i="6" s="1"/>
  <c r="H232" i="6" l="1"/>
  <c r="F232" i="6"/>
  <c r="I232" i="6" l="1"/>
  <c r="D233" i="6" s="1"/>
  <c r="J232" i="6"/>
  <c r="E233" i="6" l="1"/>
  <c r="G233" i="6"/>
  <c r="K233" i="6" s="1"/>
  <c r="H233" i="6" l="1"/>
  <c r="F233" i="6"/>
  <c r="J233" i="6" l="1"/>
  <c r="I233" i="6"/>
  <c r="D234" i="6" s="1"/>
  <c r="E234" i="6" l="1"/>
  <c r="G234" i="6"/>
  <c r="K234" i="6" s="1"/>
  <c r="H234" i="6" l="1"/>
  <c r="F234" i="6"/>
  <c r="I234" i="6" l="1"/>
  <c r="D235" i="6" s="1"/>
  <c r="J234" i="6"/>
  <c r="E235" i="6" l="1"/>
  <c r="G235" i="6"/>
  <c r="K235" i="6" s="1"/>
  <c r="H235" i="6" l="1"/>
  <c r="F235" i="6"/>
  <c r="J235" i="6" l="1"/>
  <c r="I235" i="6"/>
  <c r="D236" i="6" s="1"/>
  <c r="E236" i="6" l="1"/>
  <c r="G236" i="6"/>
  <c r="K236" i="6" s="1"/>
  <c r="H236" i="6" l="1"/>
  <c r="F236" i="6"/>
  <c r="I236" i="6" l="1"/>
  <c r="D237" i="6" s="1"/>
  <c r="J236" i="6"/>
  <c r="E237" i="6" l="1"/>
  <c r="G237" i="6"/>
  <c r="K237" i="6" s="1"/>
  <c r="H237" i="6" l="1"/>
  <c r="F237" i="6"/>
  <c r="J237" i="6" l="1"/>
  <c r="I237" i="6"/>
  <c r="D238" i="6" s="1"/>
  <c r="E238" i="6" l="1"/>
  <c r="G238" i="6"/>
  <c r="K238" i="6" s="1"/>
  <c r="H238" i="6" l="1"/>
  <c r="F238" i="6"/>
  <c r="I238" i="6" l="1"/>
  <c r="D239" i="6" s="1"/>
  <c r="J238" i="6"/>
  <c r="E239" i="6" l="1"/>
  <c r="G239" i="6"/>
  <c r="K239" i="6" s="1"/>
  <c r="H239" i="6" l="1"/>
  <c r="F239" i="6"/>
  <c r="J239" i="6" l="1"/>
  <c r="I239" i="6"/>
  <c r="D240" i="6" s="1"/>
  <c r="E240" i="6" l="1"/>
  <c r="G240" i="6"/>
  <c r="K240" i="6" s="1"/>
  <c r="H240" i="6" l="1"/>
  <c r="F240" i="6"/>
  <c r="I240" i="6" l="1"/>
  <c r="D241" i="6" s="1"/>
  <c r="J240" i="6"/>
  <c r="E241" i="6" l="1"/>
  <c r="G241" i="6"/>
  <c r="K241" i="6" s="1"/>
  <c r="H241" i="6" l="1"/>
  <c r="F241" i="6"/>
  <c r="J241" i="6" l="1"/>
  <c r="I241" i="6"/>
  <c r="D242" i="6" s="1"/>
  <c r="E242" i="6" l="1"/>
  <c r="G242" i="6"/>
  <c r="K242" i="6" s="1"/>
  <c r="H242" i="6" l="1"/>
  <c r="F242" i="6"/>
  <c r="I242" i="6" l="1"/>
  <c r="D243" i="6" s="1"/>
  <c r="J242" i="6"/>
  <c r="E243" i="6" l="1"/>
  <c r="G243" i="6"/>
  <c r="K243" i="6" s="1"/>
  <c r="H243" i="6" l="1"/>
  <c r="F243" i="6"/>
  <c r="J243" i="6" l="1"/>
  <c r="I243" i="6"/>
  <c r="D244" i="6" s="1"/>
  <c r="E244" i="6" l="1"/>
  <c r="G244" i="6"/>
  <c r="K244" i="6" s="1"/>
  <c r="H244" i="6" l="1"/>
  <c r="F244" i="6"/>
  <c r="I244" i="6" l="1"/>
  <c r="D245" i="6" s="1"/>
  <c r="J244" i="6"/>
  <c r="E245" i="6" l="1"/>
  <c r="G245" i="6"/>
  <c r="K245" i="6" s="1"/>
  <c r="H245" i="6" l="1"/>
  <c r="F245" i="6"/>
  <c r="J245" i="6" l="1"/>
  <c r="I245" i="6"/>
  <c r="D246" i="6" s="1"/>
  <c r="E246" i="6" l="1"/>
  <c r="G246" i="6"/>
  <c r="K246" i="6" s="1"/>
  <c r="H246" i="6" l="1"/>
  <c r="F246" i="6"/>
  <c r="I246" i="6" l="1"/>
  <c r="D247" i="6" s="1"/>
  <c r="J246" i="6"/>
  <c r="E247" i="6" l="1"/>
  <c r="G247" i="6"/>
  <c r="K247" i="6" s="1"/>
  <c r="H247" i="6" l="1"/>
  <c r="F247" i="6"/>
  <c r="J247" i="6" l="1"/>
  <c r="I247" i="6"/>
  <c r="D248" i="6" s="1"/>
  <c r="E248" i="6" l="1"/>
  <c r="G248" i="6"/>
  <c r="K248" i="6" s="1"/>
  <c r="H248" i="6" l="1"/>
  <c r="F248" i="6"/>
  <c r="I248" i="6" l="1"/>
  <c r="D249" i="6" s="1"/>
  <c r="J248" i="6"/>
  <c r="E249" i="6" l="1"/>
  <c r="G249" i="6"/>
  <c r="K249" i="6" s="1"/>
  <c r="H249" i="6" l="1"/>
  <c r="F249" i="6"/>
  <c r="J249" i="6" l="1"/>
  <c r="I249" i="6"/>
  <c r="D250" i="6" s="1"/>
  <c r="E250" i="6" l="1"/>
  <c r="G250" i="6"/>
  <c r="K250" i="6" s="1"/>
  <c r="H250" i="6" l="1"/>
  <c r="F250" i="6"/>
  <c r="I250" i="6" l="1"/>
  <c r="D251" i="6" s="1"/>
  <c r="J250" i="6"/>
  <c r="E251" i="6" l="1"/>
  <c r="G251" i="6"/>
  <c r="K251" i="6" s="1"/>
  <c r="H251" i="6" l="1"/>
  <c r="F251" i="6"/>
  <c r="J251" i="6" l="1"/>
  <c r="I251" i="6"/>
  <c r="D252" i="6" s="1"/>
  <c r="E252" i="6" l="1"/>
  <c r="G252" i="6"/>
  <c r="K252" i="6" s="1"/>
  <c r="H252" i="6" l="1"/>
  <c r="F252" i="6"/>
  <c r="I252" i="6" l="1"/>
  <c r="D253" i="6" s="1"/>
  <c r="J252" i="6"/>
  <c r="E253" i="6" l="1"/>
  <c r="G253" i="6"/>
  <c r="K253" i="6" s="1"/>
  <c r="H253" i="6" l="1"/>
  <c r="F253" i="6"/>
  <c r="J253" i="6" l="1"/>
  <c r="I253" i="6"/>
  <c r="D254" i="6" s="1"/>
  <c r="E254" i="6" l="1"/>
  <c r="G254" i="6"/>
  <c r="K254" i="6" s="1"/>
  <c r="H254" i="6" l="1"/>
  <c r="F254" i="6"/>
  <c r="I254" i="6" l="1"/>
  <c r="D255" i="6" s="1"/>
  <c r="J254" i="6"/>
  <c r="E255" i="6" l="1"/>
  <c r="G255" i="6"/>
  <c r="K255" i="6" s="1"/>
  <c r="H255" i="6" l="1"/>
  <c r="F255" i="6"/>
  <c r="J255" i="6" l="1"/>
  <c r="I255" i="6"/>
  <c r="D256" i="6" s="1"/>
  <c r="E256" i="6" l="1"/>
  <c r="G256" i="6"/>
  <c r="K256" i="6" s="1"/>
  <c r="H256" i="6" l="1"/>
  <c r="F256" i="6"/>
  <c r="I256" i="6" l="1"/>
  <c r="D257" i="6" s="1"/>
  <c r="J256" i="6"/>
  <c r="E257" i="6" l="1"/>
  <c r="G257" i="6"/>
  <c r="K257" i="6" s="1"/>
  <c r="H257" i="6" l="1"/>
  <c r="F257" i="6"/>
  <c r="J257" i="6" l="1"/>
  <c r="I257" i="6"/>
  <c r="D258" i="6" s="1"/>
  <c r="E258" i="6" l="1"/>
  <c r="G258" i="6"/>
  <c r="K258" i="6" s="1"/>
  <c r="H258" i="6" l="1"/>
  <c r="F258" i="6"/>
  <c r="I258" i="6" l="1"/>
  <c r="D259" i="6" s="1"/>
  <c r="J258" i="6"/>
  <c r="E259" i="6" l="1"/>
  <c r="G259" i="6"/>
  <c r="K259" i="6" s="1"/>
  <c r="H259" i="6" l="1"/>
  <c r="F259" i="6"/>
  <c r="J259" i="6" l="1"/>
  <c r="I259" i="6"/>
  <c r="D260" i="6" s="1"/>
  <c r="E260" i="6" l="1"/>
  <c r="G260" i="6"/>
  <c r="K260" i="6" s="1"/>
  <c r="H260" i="6" l="1"/>
  <c r="F260" i="6"/>
  <c r="I260" i="6" l="1"/>
  <c r="D261" i="6" s="1"/>
  <c r="J260" i="6"/>
  <c r="E261" i="6" l="1"/>
  <c r="G261" i="6"/>
  <c r="K261" i="6" s="1"/>
  <c r="H261" i="6" l="1"/>
  <c r="F261" i="6"/>
  <c r="J261" i="6" l="1"/>
  <c r="I261" i="6"/>
  <c r="D262" i="6" s="1"/>
  <c r="E262" i="6" l="1"/>
  <c r="G262" i="6"/>
  <c r="K262" i="6" s="1"/>
  <c r="H262" i="6" l="1"/>
  <c r="F262" i="6"/>
  <c r="I262" i="6" l="1"/>
  <c r="D263" i="6" s="1"/>
  <c r="J262" i="6"/>
  <c r="E263" i="6" l="1"/>
  <c r="G263" i="6"/>
  <c r="K263" i="6" s="1"/>
  <c r="H263" i="6" l="1"/>
  <c r="F263" i="6"/>
  <c r="J263" i="6" l="1"/>
  <c r="I263" i="6"/>
  <c r="D264" i="6" s="1"/>
  <c r="E264" i="6" l="1"/>
  <c r="G264" i="6"/>
  <c r="K264" i="6" s="1"/>
  <c r="H264" i="6" l="1"/>
  <c r="F264" i="6"/>
  <c r="I264" i="6" l="1"/>
  <c r="D265" i="6" s="1"/>
  <c r="J264" i="6"/>
  <c r="E265" i="6" l="1"/>
  <c r="G265" i="6"/>
  <c r="K265" i="6" s="1"/>
  <c r="H265" i="6" l="1"/>
  <c r="F265" i="6"/>
  <c r="J265" i="6" l="1"/>
  <c r="I265" i="6"/>
  <c r="D266" i="6" s="1"/>
  <c r="E266" i="6" l="1"/>
  <c r="G266" i="6"/>
  <c r="K266" i="6" s="1"/>
  <c r="H266" i="6" l="1"/>
  <c r="F266" i="6"/>
  <c r="I266" i="6" l="1"/>
  <c r="D267" i="6" s="1"/>
  <c r="J266" i="6"/>
  <c r="E267" i="6" l="1"/>
  <c r="G267" i="6"/>
  <c r="K267" i="6" s="1"/>
  <c r="H267" i="6" l="1"/>
  <c r="F267" i="6"/>
  <c r="J267" i="6" l="1"/>
  <c r="I267" i="6"/>
  <c r="D268" i="6" s="1"/>
  <c r="E268" i="6" l="1"/>
  <c r="G268" i="6"/>
  <c r="K268" i="6" s="1"/>
  <c r="H268" i="6" l="1"/>
  <c r="F268" i="6"/>
  <c r="I268" i="6" l="1"/>
  <c r="D269" i="6" s="1"/>
  <c r="J268" i="6"/>
  <c r="E269" i="6" l="1"/>
  <c r="G269" i="6"/>
  <c r="K269" i="6" s="1"/>
  <c r="H269" i="6" l="1"/>
  <c r="F269" i="6"/>
  <c r="J269" i="6" l="1"/>
  <c r="I269" i="6"/>
  <c r="D270" i="6" s="1"/>
  <c r="E270" i="6" l="1"/>
  <c r="G270" i="6"/>
  <c r="K270" i="6" s="1"/>
  <c r="H270" i="6" l="1"/>
  <c r="F270" i="6"/>
  <c r="I270" i="6" l="1"/>
  <c r="D271" i="6" s="1"/>
  <c r="J270" i="6"/>
  <c r="E271" i="6" l="1"/>
  <c r="G271" i="6"/>
  <c r="K271" i="6" s="1"/>
  <c r="H271" i="6" l="1"/>
  <c r="F271" i="6"/>
  <c r="J271" i="6" l="1"/>
  <c r="I271" i="6"/>
  <c r="D272" i="6" s="1"/>
  <c r="E272" i="6" l="1"/>
  <c r="G272" i="6"/>
  <c r="K272" i="6" s="1"/>
  <c r="H272" i="6" l="1"/>
  <c r="F272" i="6"/>
  <c r="I272" i="6" l="1"/>
  <c r="D273" i="6" s="1"/>
  <c r="J272" i="6"/>
  <c r="E273" i="6" l="1"/>
  <c r="G273" i="6"/>
  <c r="K273" i="6" s="1"/>
  <c r="H273" i="6" l="1"/>
  <c r="F273" i="6"/>
  <c r="J273" i="6" l="1"/>
  <c r="I273" i="6"/>
  <c r="D274" i="6" s="1"/>
  <c r="E274" i="6" l="1"/>
  <c r="G274" i="6"/>
  <c r="K274" i="6" s="1"/>
  <c r="H274" i="6" l="1"/>
  <c r="F274" i="6"/>
  <c r="I274" i="6" l="1"/>
  <c r="D275" i="6" s="1"/>
  <c r="J274" i="6"/>
  <c r="E275" i="6" l="1"/>
  <c r="G275" i="6"/>
  <c r="K275" i="6" s="1"/>
  <c r="H275" i="6" l="1"/>
  <c r="F275" i="6"/>
  <c r="J275" i="6" l="1"/>
  <c r="I275" i="6"/>
  <c r="D276" i="6" s="1"/>
  <c r="E276" i="6" l="1"/>
  <c r="G276" i="6"/>
  <c r="K276" i="6" s="1"/>
  <c r="H276" i="6" l="1"/>
  <c r="F276" i="6"/>
  <c r="I276" i="6" l="1"/>
  <c r="D277" i="6" s="1"/>
  <c r="J276" i="6"/>
  <c r="E277" i="6" l="1"/>
  <c r="G277" i="6"/>
  <c r="K277" i="6" s="1"/>
  <c r="H277" i="6" l="1"/>
  <c r="F277" i="6"/>
  <c r="J277" i="6" l="1"/>
  <c r="I277" i="6"/>
  <c r="D278" i="6" s="1"/>
  <c r="E278" i="6" l="1"/>
  <c r="G278" i="6"/>
  <c r="K278" i="6" s="1"/>
  <c r="H278" i="6" l="1"/>
  <c r="F278" i="6"/>
  <c r="I278" i="6" l="1"/>
  <c r="D279" i="6" s="1"/>
  <c r="J278" i="6"/>
  <c r="E279" i="6" l="1"/>
  <c r="G279" i="6"/>
  <c r="K279" i="6" s="1"/>
  <c r="H279" i="6" l="1"/>
  <c r="F279" i="6"/>
  <c r="J279" i="6" l="1"/>
  <c r="I279" i="6"/>
  <c r="D280" i="6" s="1"/>
  <c r="E280" i="6" l="1"/>
  <c r="G280" i="6"/>
  <c r="K280" i="6" s="1"/>
  <c r="H280" i="6" l="1"/>
  <c r="F280" i="6"/>
  <c r="I280" i="6" l="1"/>
  <c r="D281" i="6" s="1"/>
  <c r="J280" i="6"/>
  <c r="E281" i="6" l="1"/>
  <c r="G281" i="6"/>
  <c r="K281" i="6" s="1"/>
  <c r="H281" i="6" l="1"/>
  <c r="F281" i="6"/>
  <c r="J281" i="6" l="1"/>
  <c r="I281" i="6"/>
  <c r="D282" i="6" s="1"/>
  <c r="E282" i="6" l="1"/>
  <c r="G282" i="6"/>
  <c r="K282" i="6" s="1"/>
  <c r="H282" i="6" l="1"/>
  <c r="F282" i="6"/>
  <c r="I282" i="6" l="1"/>
  <c r="D283" i="6" s="1"/>
  <c r="J282" i="6"/>
  <c r="E283" i="6" l="1"/>
  <c r="G283" i="6"/>
  <c r="K283" i="6" s="1"/>
  <c r="H283" i="6" l="1"/>
  <c r="F283" i="6"/>
  <c r="J283" i="6" l="1"/>
  <c r="I283" i="6"/>
  <c r="D284" i="6" s="1"/>
  <c r="E284" i="6" l="1"/>
  <c r="G284" i="6"/>
  <c r="K284" i="6" s="1"/>
  <c r="H284" i="6" l="1"/>
  <c r="F284" i="6"/>
  <c r="I284" i="6" l="1"/>
  <c r="D285" i="6" s="1"/>
  <c r="J284" i="6"/>
  <c r="E285" i="6" l="1"/>
  <c r="G285" i="6"/>
  <c r="K285" i="6" s="1"/>
  <c r="H285" i="6" l="1"/>
  <c r="F285" i="6"/>
  <c r="J285" i="6" l="1"/>
  <c r="I285" i="6"/>
  <c r="D286" i="6" s="1"/>
  <c r="E286" i="6" l="1"/>
  <c r="G286" i="6"/>
  <c r="K286" i="6" s="1"/>
  <c r="H286" i="6" l="1"/>
  <c r="F286" i="6"/>
  <c r="I286" i="6" l="1"/>
  <c r="D287" i="6" s="1"/>
  <c r="J286" i="6"/>
  <c r="E287" i="6" l="1"/>
  <c r="G287" i="6"/>
  <c r="K287" i="6" s="1"/>
  <c r="H287" i="6" l="1"/>
  <c r="F287" i="6"/>
  <c r="J287" i="6" l="1"/>
  <c r="I287" i="6"/>
  <c r="D288" i="6" s="1"/>
  <c r="E288" i="6" l="1"/>
  <c r="G288" i="6"/>
  <c r="K288" i="6" s="1"/>
  <c r="H288" i="6" l="1"/>
  <c r="F288" i="6"/>
  <c r="I288" i="6" l="1"/>
  <c r="D289" i="6" s="1"/>
  <c r="J288" i="6"/>
  <c r="E289" i="6" l="1"/>
  <c r="G289" i="6"/>
  <c r="K289" i="6" s="1"/>
  <c r="H289" i="6" l="1"/>
  <c r="F289" i="6"/>
  <c r="J289" i="6" l="1"/>
  <c r="I289" i="6"/>
  <c r="D290" i="6" s="1"/>
  <c r="E290" i="6" l="1"/>
  <c r="G290" i="6"/>
  <c r="K290" i="6" s="1"/>
  <c r="H290" i="6" l="1"/>
  <c r="F290" i="6"/>
  <c r="I290" i="6" l="1"/>
  <c r="D291" i="6" s="1"/>
  <c r="J290" i="6"/>
  <c r="E291" i="6" l="1"/>
  <c r="G291" i="6"/>
  <c r="K291" i="6" s="1"/>
  <c r="H291" i="6" l="1"/>
  <c r="F291" i="6"/>
  <c r="J291" i="6" l="1"/>
  <c r="I291" i="6"/>
  <c r="D292" i="6" s="1"/>
  <c r="E292" i="6" l="1"/>
  <c r="G292" i="6"/>
  <c r="K292" i="6" s="1"/>
  <c r="H292" i="6" l="1"/>
  <c r="F292" i="6"/>
  <c r="I292" i="6" l="1"/>
  <c r="D293" i="6" s="1"/>
  <c r="J292" i="6"/>
  <c r="E293" i="6" l="1"/>
  <c r="G293" i="6"/>
  <c r="K293" i="6" s="1"/>
  <c r="H293" i="6" l="1"/>
  <c r="F293" i="6"/>
  <c r="J293" i="6" l="1"/>
  <c r="I293" i="6"/>
  <c r="D294" i="6" s="1"/>
  <c r="E294" i="6" l="1"/>
  <c r="G294" i="6"/>
  <c r="K294" i="6" s="1"/>
  <c r="H294" i="6" l="1"/>
  <c r="F294" i="6"/>
  <c r="I294" i="6" l="1"/>
  <c r="D295" i="6" s="1"/>
  <c r="J294" i="6"/>
  <c r="E295" i="6" l="1"/>
  <c r="G295" i="6"/>
  <c r="K295" i="6" s="1"/>
  <c r="H295" i="6" l="1"/>
  <c r="F295" i="6"/>
  <c r="J295" i="6" l="1"/>
  <c r="I295" i="6"/>
  <c r="D296" i="6" s="1"/>
  <c r="E296" i="6" l="1"/>
  <c r="G296" i="6"/>
  <c r="K296" i="6" s="1"/>
  <c r="H296" i="6" l="1"/>
  <c r="F296" i="6"/>
  <c r="I296" i="6" l="1"/>
  <c r="D297" i="6" s="1"/>
  <c r="J296" i="6"/>
  <c r="E297" i="6" l="1"/>
  <c r="G297" i="6"/>
  <c r="K297" i="6" s="1"/>
  <c r="H297" i="6" l="1"/>
  <c r="F297" i="6"/>
  <c r="J297" i="6" l="1"/>
  <c r="I297" i="6"/>
  <c r="D298" i="6" s="1"/>
  <c r="E298" i="6" l="1"/>
  <c r="G298" i="6"/>
  <c r="K298" i="6" s="1"/>
  <c r="H298" i="6" l="1"/>
  <c r="F298" i="6"/>
  <c r="I298" i="6" l="1"/>
  <c r="D299" i="6" s="1"/>
  <c r="J298" i="6"/>
  <c r="E299" i="6" l="1"/>
  <c r="G299" i="6"/>
  <c r="K299" i="6" s="1"/>
  <c r="H299" i="6" l="1"/>
  <c r="F299" i="6"/>
  <c r="J299" i="6" l="1"/>
  <c r="I299" i="6"/>
  <c r="D300" i="6" s="1"/>
  <c r="E300" i="6" l="1"/>
  <c r="G300" i="6"/>
  <c r="K300" i="6" s="1"/>
  <c r="H300" i="6" l="1"/>
  <c r="F300" i="6"/>
  <c r="I300" i="6" l="1"/>
  <c r="D301" i="6" s="1"/>
  <c r="J300" i="6"/>
  <c r="E301" i="6" l="1"/>
  <c r="G301" i="6"/>
  <c r="K301" i="6" s="1"/>
  <c r="H301" i="6" l="1"/>
  <c r="F301" i="6"/>
  <c r="J301" i="6" l="1"/>
  <c r="I301" i="6"/>
  <c r="D302" i="6" s="1"/>
  <c r="E302" i="6" l="1"/>
  <c r="G302" i="6"/>
  <c r="K302" i="6" s="1"/>
  <c r="H302" i="6" l="1"/>
  <c r="F302" i="6"/>
  <c r="I302" i="6" l="1"/>
  <c r="D303" i="6" s="1"/>
  <c r="J302" i="6"/>
  <c r="E303" i="6" l="1"/>
  <c r="G303" i="6"/>
  <c r="K303" i="6" s="1"/>
  <c r="H303" i="6" l="1"/>
  <c r="F303" i="6"/>
  <c r="J303" i="6" l="1"/>
  <c r="I303" i="6"/>
  <c r="D304" i="6" s="1"/>
  <c r="E304" i="6" l="1"/>
  <c r="G304" i="6"/>
  <c r="K304" i="6" s="1"/>
  <c r="H304" i="6" l="1"/>
  <c r="F304" i="6"/>
  <c r="I304" i="6" l="1"/>
  <c r="D305" i="6" s="1"/>
  <c r="J304" i="6"/>
  <c r="E305" i="6" l="1"/>
  <c r="G305" i="6"/>
  <c r="K305" i="6" s="1"/>
  <c r="H305" i="6" l="1"/>
  <c r="F305" i="6"/>
  <c r="J305" i="6" l="1"/>
  <c r="I305" i="6"/>
  <c r="D306" i="6" s="1"/>
  <c r="E306" i="6" l="1"/>
  <c r="G306" i="6"/>
  <c r="K306" i="6" s="1"/>
  <c r="H306" i="6" l="1"/>
  <c r="F306" i="6"/>
  <c r="I306" i="6" l="1"/>
  <c r="D307" i="6" s="1"/>
  <c r="J306" i="6"/>
  <c r="E307" i="6" l="1"/>
  <c r="G307" i="6"/>
  <c r="K307" i="6" s="1"/>
  <c r="H307" i="6" l="1"/>
  <c r="F307" i="6"/>
  <c r="J307" i="6" l="1"/>
  <c r="I307" i="6"/>
  <c r="D308" i="6" s="1"/>
  <c r="E308" i="6" l="1"/>
  <c r="G308" i="6"/>
  <c r="K308" i="6" s="1"/>
  <c r="H308" i="6" l="1"/>
  <c r="F308" i="6"/>
  <c r="I308" i="6" l="1"/>
  <c r="D309" i="6" s="1"/>
  <c r="J308" i="6"/>
  <c r="E309" i="6" l="1"/>
  <c r="G309" i="6"/>
  <c r="K309" i="6" s="1"/>
  <c r="H309" i="6" l="1"/>
  <c r="F309" i="6"/>
  <c r="J309" i="6" l="1"/>
  <c r="I309" i="6"/>
  <c r="D310" i="6" s="1"/>
  <c r="E310" i="6" l="1"/>
  <c r="G310" i="6"/>
  <c r="K310" i="6" s="1"/>
  <c r="H310" i="6" l="1"/>
  <c r="F310" i="6"/>
  <c r="I310" i="6" l="1"/>
  <c r="D311" i="6" s="1"/>
  <c r="J310" i="6"/>
  <c r="E311" i="6" l="1"/>
  <c r="G311" i="6"/>
  <c r="K311" i="6" s="1"/>
  <c r="H311" i="6" l="1"/>
  <c r="F311" i="6"/>
  <c r="J311" i="6" l="1"/>
  <c r="I311" i="6"/>
  <c r="D312" i="6" s="1"/>
  <c r="E312" i="6" l="1"/>
  <c r="G312" i="6"/>
  <c r="K312" i="6" s="1"/>
  <c r="H312" i="6" l="1"/>
  <c r="F312" i="6"/>
  <c r="I312" i="6" l="1"/>
  <c r="D313" i="6" s="1"/>
  <c r="J312" i="6"/>
  <c r="E313" i="6" l="1"/>
  <c r="G313" i="6"/>
  <c r="K313" i="6" s="1"/>
  <c r="H313" i="6" l="1"/>
  <c r="F313" i="6"/>
  <c r="J313" i="6" l="1"/>
  <c r="I313" i="6"/>
  <c r="D314" i="6" s="1"/>
  <c r="E314" i="6" l="1"/>
  <c r="G314" i="6"/>
  <c r="K314" i="6" s="1"/>
  <c r="H314" i="6" l="1"/>
  <c r="F314" i="6"/>
  <c r="I314" i="6" l="1"/>
  <c r="D315" i="6" s="1"/>
  <c r="J314" i="6"/>
  <c r="E315" i="6" l="1"/>
  <c r="G315" i="6"/>
  <c r="K315" i="6" s="1"/>
  <c r="H315" i="6" l="1"/>
  <c r="F315" i="6"/>
  <c r="J315" i="6" l="1"/>
  <c r="I31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Bruno Titou</author>
  </authors>
  <commentList>
    <comment ref="K14" authorId="0" shapeId="0" xr:uid="{36FE1A8B-E5ED-4F36-B318-4F23AFF89EA6}">
      <text>
        <r>
          <rPr>
            <sz val="10"/>
            <color indexed="81"/>
            <rFont val="Tahoma"/>
            <family val="2"/>
          </rPr>
          <t>Il s'agit d'un logement qui sort de terre (première Vente en l'Etat Futur d'Achèvement - VEFA) ou achevé mais qui n'a jamais été habité.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julie vallee</author>
    <author>Bruno Titou</author>
    <author>CANTEGREL Bruno DMGP/DNU</author>
  </authors>
  <commentList>
    <comment ref="C10" authorId="0" shapeId="0" xr:uid="{00000000-0006-0000-0200-000002000000}">
      <text>
        <r>
          <rPr>
            <b/>
            <sz val="10"/>
            <color indexed="81"/>
            <rFont val="Calibri"/>
            <family val="2"/>
          </rPr>
          <t>1 mois de vacance locative annuelle correspond ~8%</t>
        </r>
      </text>
    </comment>
    <comment ref="C20" authorId="1" shapeId="0" xr:uid="{E49EBFE2-D73E-43ED-A864-878D205C1C89}">
      <text>
        <r>
          <rPr>
            <sz val="12"/>
            <color theme="1"/>
            <rFont val="Calibri"/>
            <family val="2"/>
            <scheme val="minor"/>
          </rPr>
          <t>Vous pouvez renseigner le prix du bien aussi depuis l'onglet "Frais de notaire"</t>
        </r>
      </text>
    </comment>
    <comment ref="C21" authorId="0" shapeId="0" xr:uid="{00000000-0006-0000-0200-000003000000}">
      <text>
        <r>
          <rPr>
            <sz val="10"/>
            <color indexed="81"/>
            <rFont val="Calibri"/>
            <family val="2"/>
          </rPr>
          <t xml:space="preserve">&gt; Les </t>
        </r>
        <r>
          <rPr>
            <b/>
            <sz val="10"/>
            <color indexed="81"/>
            <rFont val="Calibri"/>
            <family val="2"/>
          </rPr>
          <t xml:space="preserve">travaux </t>
        </r>
        <r>
          <rPr>
            <sz val="10"/>
            <color indexed="81"/>
            <rFont val="Calibri"/>
            <family val="2"/>
          </rPr>
          <t xml:space="preserve">de </t>
        </r>
        <r>
          <rPr>
            <b/>
            <sz val="10"/>
            <color indexed="81"/>
            <rFont val="Calibri"/>
            <family val="2"/>
          </rPr>
          <t>rénovation,</t>
        </r>
        <r>
          <rPr>
            <sz val="10"/>
            <color indexed="81"/>
            <rFont val="Calibri"/>
            <family val="2"/>
          </rPr>
          <t xml:space="preserve"> </t>
        </r>
        <r>
          <rPr>
            <b/>
            <sz val="10"/>
            <color indexed="81"/>
            <rFont val="Calibri"/>
            <family val="2"/>
          </rPr>
          <t>réparation</t>
        </r>
        <r>
          <rPr>
            <sz val="10"/>
            <color indexed="81"/>
            <rFont val="Calibri"/>
            <family val="2"/>
          </rPr>
          <t xml:space="preserve">, et </t>
        </r>
        <r>
          <rPr>
            <b/>
            <sz val="10"/>
            <color indexed="81"/>
            <rFont val="Calibri"/>
            <family val="2"/>
          </rPr>
          <t xml:space="preserve">d'entretien </t>
        </r>
        <r>
          <rPr>
            <sz val="10"/>
            <color indexed="81"/>
            <rFont val="Calibri"/>
            <family val="2"/>
          </rPr>
          <t xml:space="preserve">sont déductibles fiscalement : ils sont passés en </t>
        </r>
        <r>
          <rPr>
            <b/>
            <sz val="10"/>
            <color indexed="81"/>
            <rFont val="Calibri"/>
            <family val="2"/>
          </rPr>
          <t>charge</t>
        </r>
        <r>
          <rPr>
            <sz val="10"/>
            <color indexed="81"/>
            <rFont val="Calibri"/>
            <family val="2"/>
          </rPr>
          <t xml:space="preserve">.
&gt; Les travaux d'agrandissement, de construction ne peuvent être déduits : ils sont </t>
        </r>
        <r>
          <rPr>
            <b/>
            <sz val="10"/>
            <color indexed="81"/>
            <rFont val="Calibri"/>
            <family val="2"/>
          </rPr>
          <t>amortis</t>
        </r>
        <r>
          <rPr>
            <sz val="10"/>
            <color indexed="81"/>
            <rFont val="Calibri"/>
            <family val="2"/>
          </rPr>
          <t>.</t>
        </r>
      </text>
    </comment>
    <comment ref="C22" authorId="0" shapeId="0" xr:uid="{53A4A6D8-6020-45DC-94E9-707E7D0F771C}">
      <text>
        <r>
          <rPr>
            <sz val="10"/>
            <color indexed="81"/>
            <rFont val="Calibri"/>
            <family val="2"/>
          </rPr>
          <t xml:space="preserve">&gt; Les </t>
        </r>
        <r>
          <rPr>
            <b/>
            <sz val="10"/>
            <color indexed="81"/>
            <rFont val="Calibri"/>
            <family val="2"/>
          </rPr>
          <t xml:space="preserve">travaux </t>
        </r>
        <r>
          <rPr>
            <sz val="10"/>
            <color indexed="81"/>
            <rFont val="Calibri"/>
            <family val="2"/>
          </rPr>
          <t xml:space="preserve">de </t>
        </r>
        <r>
          <rPr>
            <b/>
            <sz val="10"/>
            <color indexed="81"/>
            <rFont val="Calibri"/>
            <family val="2"/>
          </rPr>
          <t>rénovation,</t>
        </r>
        <r>
          <rPr>
            <sz val="10"/>
            <color indexed="81"/>
            <rFont val="Calibri"/>
            <family val="2"/>
          </rPr>
          <t xml:space="preserve"> </t>
        </r>
        <r>
          <rPr>
            <b/>
            <sz val="10"/>
            <color indexed="81"/>
            <rFont val="Calibri"/>
            <family val="2"/>
          </rPr>
          <t>réparation</t>
        </r>
        <r>
          <rPr>
            <sz val="10"/>
            <color indexed="81"/>
            <rFont val="Calibri"/>
            <family val="2"/>
          </rPr>
          <t xml:space="preserve">, et </t>
        </r>
        <r>
          <rPr>
            <b/>
            <sz val="10"/>
            <color indexed="81"/>
            <rFont val="Calibri"/>
            <family val="2"/>
          </rPr>
          <t xml:space="preserve">d'entretien </t>
        </r>
        <r>
          <rPr>
            <sz val="10"/>
            <color indexed="81"/>
            <rFont val="Calibri"/>
            <family val="2"/>
          </rPr>
          <t xml:space="preserve">sont déductibles fiscalement : ils sont passés en </t>
        </r>
        <r>
          <rPr>
            <b/>
            <sz val="10"/>
            <color indexed="81"/>
            <rFont val="Calibri"/>
            <family val="2"/>
          </rPr>
          <t>charge</t>
        </r>
        <r>
          <rPr>
            <sz val="10"/>
            <color indexed="81"/>
            <rFont val="Calibri"/>
            <family val="2"/>
          </rPr>
          <t xml:space="preserve">.
&gt; Les travaux d'agrandissement, de construction ne peuvent être déduits : ils sont </t>
        </r>
        <r>
          <rPr>
            <b/>
            <sz val="10"/>
            <color indexed="81"/>
            <rFont val="Calibri"/>
            <family val="2"/>
          </rPr>
          <t>amortis</t>
        </r>
        <r>
          <rPr>
            <sz val="10"/>
            <color indexed="81"/>
            <rFont val="Calibri"/>
            <family val="2"/>
          </rPr>
          <t>.</t>
        </r>
      </text>
    </comment>
    <comment ref="C23" authorId="2" shapeId="0" xr:uid="{C4C1955A-2C47-410D-B848-99505F34BF10}">
      <text>
        <r>
          <rPr>
            <sz val="10"/>
            <color indexed="81"/>
            <rFont val="Tahoma"/>
            <family val="2"/>
          </rPr>
          <t xml:space="preserve">Les meubles peuvent être passés en </t>
        </r>
        <r>
          <rPr>
            <b/>
            <sz val="10"/>
            <color indexed="81"/>
            <rFont val="Tahoma"/>
            <family val="2"/>
          </rPr>
          <t>dotation aux amortissements</t>
        </r>
        <r>
          <rPr>
            <sz val="10"/>
            <color indexed="81"/>
            <rFont val="Tahoma"/>
            <family val="2"/>
          </rPr>
          <t>.</t>
        </r>
      </text>
    </comment>
    <comment ref="C24" authorId="3" shapeId="0" xr:uid="{00000000-0006-0000-0200-000004000000}">
      <text>
        <r>
          <rPr>
            <sz val="9"/>
            <color indexed="81"/>
            <rFont val="Tahoma"/>
            <family val="2"/>
          </rPr>
          <t>Ce sont les frais demandés par la banque ou le courtier pour préparer le dossier bancaire. Ils varient entre 500 et 700€.</t>
        </r>
      </text>
    </comment>
    <comment ref="C25" authorId="1" shapeId="0" xr:uid="{328BC44F-7946-4325-B28C-823C6F496AD9}">
      <text>
        <r>
          <rPr>
            <sz val="10"/>
            <color indexed="81"/>
            <rFont val="Tahoma"/>
            <family val="2"/>
          </rPr>
          <t>La moyenne des frais d'agence est de 7%</t>
        </r>
      </text>
    </comment>
    <comment ref="C26" authorId="0" shapeId="0" xr:uid="{00000000-0006-0000-0200-000006000000}">
      <text>
        <r>
          <rPr>
            <b/>
            <sz val="10"/>
            <color indexed="81"/>
            <rFont val="Calibri"/>
            <family val="2"/>
          </rPr>
          <t>Caution Crédit Logement = ~1,4% du prix du bien (frais d'agence inclus et hors frais de notaire)</t>
        </r>
      </text>
    </comment>
    <comment ref="I26" authorId="0" shapeId="0" xr:uid="{00000000-0006-0000-0200-000007000000}">
      <text>
        <r>
          <rPr>
            <b/>
            <sz val="10"/>
            <color indexed="81"/>
            <rFont val="Calibri"/>
            <family val="2"/>
          </rPr>
          <t xml:space="preserve">CASH mensuel = Recettes locatives - Charges - Mensualité de crédit
</t>
        </r>
        <r>
          <rPr>
            <b/>
            <u/>
            <sz val="10"/>
            <color indexed="81"/>
            <rFont val="Calibri"/>
            <family val="2"/>
          </rPr>
          <t>Explication de la formule</t>
        </r>
        <r>
          <rPr>
            <b/>
            <sz val="10"/>
            <color indexed="81"/>
            <rFont val="Calibri"/>
            <family val="2"/>
          </rPr>
          <t xml:space="preserve"> : 
Cash mensuel =F32-I14+(F18/12)
I14 = mensualité hors assurance (ca comprend donc les intérêts + capital à rembourser)
F18 = intérêts d'emprunt qui sont ajoutés pour ne pas les compter en double. Ils sont déjà comptés dans les charges Annuelles.</t>
        </r>
      </text>
    </comment>
    <comment ref="C29" authorId="0" shapeId="0" xr:uid="{00000000-0006-0000-0200-000008000000}">
      <text>
        <r>
          <rPr>
            <sz val="10"/>
            <color indexed="81"/>
            <rFont val="Calibri"/>
            <family val="2"/>
          </rPr>
          <t xml:space="preserve">Assurance </t>
        </r>
        <r>
          <rPr>
            <b/>
            <sz val="10"/>
            <color indexed="81"/>
            <rFont val="Calibri"/>
            <family val="2"/>
          </rPr>
          <t>Propriétaire Non Occupant</t>
        </r>
        <r>
          <rPr>
            <sz val="10"/>
            <color indexed="81"/>
            <rFont val="Calibri"/>
            <family val="2"/>
          </rPr>
          <t xml:space="preserve"> permet d'assurer un bien donné en location.
Il faut compter environ :
&gt; De 1 à 3 pièces : 85€
&gt; De &gt;4 pièces : 110€</t>
        </r>
      </text>
    </comment>
    <comment ref="C30" authorId="0" shapeId="0" xr:uid="{00000000-0006-0000-0200-000009000000}">
      <text>
        <r>
          <rPr>
            <sz val="10"/>
            <color indexed="81"/>
            <rFont val="Calibri"/>
            <family val="2"/>
          </rPr>
          <t>Assurance</t>
        </r>
        <r>
          <rPr>
            <b/>
            <sz val="10"/>
            <color indexed="81"/>
            <rFont val="Calibri"/>
            <family val="2"/>
          </rPr>
          <t xml:space="preserve"> Garantie 
Loyers Impayés</t>
        </r>
        <r>
          <rPr>
            <sz val="10"/>
            <color indexed="81"/>
            <rFont val="Calibri"/>
            <family val="2"/>
          </rPr>
          <t xml:space="preserve">.
Il faut compter environ </t>
        </r>
        <r>
          <rPr>
            <b/>
            <sz val="10"/>
            <color indexed="81"/>
            <rFont val="Calibri"/>
            <family val="2"/>
          </rPr>
          <t xml:space="preserve">3% </t>
        </r>
        <r>
          <rPr>
            <sz val="10"/>
            <color indexed="81"/>
            <rFont val="Calibri"/>
            <family val="2"/>
          </rPr>
          <t>du loyer.</t>
        </r>
      </text>
    </comment>
    <comment ref="I30" authorId="0" shapeId="0" xr:uid="{00000000-0006-0000-0200-00000C000000}">
      <text>
        <r>
          <rPr>
            <b/>
            <sz val="10"/>
            <color indexed="81"/>
            <rFont val="Calibri"/>
            <family val="2"/>
          </rPr>
          <t>C’est le plus simple à calculer. Il prend en compte les loyers HC et le prix total d'achat du bien incluant les travaux de construction et/ou rénovation.</t>
        </r>
      </text>
    </comment>
    <comment ref="C31" authorId="0" shapeId="0" xr:uid="{77EBEE11-5809-4A6F-B978-C9A9164E56ED}">
      <text>
        <r>
          <rPr>
            <sz val="10"/>
            <color indexed="81"/>
            <rFont val="Calibri"/>
            <family val="2"/>
          </rPr>
          <t>Il s'agit des frais qui vous ont été facturés pas un professionnel de l'immobilier pour vous trouver un locataire.
Il faut compter ~1 mois de loyer</t>
        </r>
      </text>
    </comment>
    <comment ref="I31" authorId="0" shapeId="0" xr:uid="{00000000-0006-0000-0200-00000D000000}">
      <text>
        <r>
          <rPr>
            <b/>
            <sz val="10"/>
            <color indexed="81"/>
            <rFont val="Calibri"/>
            <family val="2"/>
          </rPr>
          <t>C’est la rentabilité qui inclut les charges récurrentes. Toutes les dépenses supportées par le propriétaire bailleur doivent être retranchées des loyers HC perçus.  
=(Loyer HC - {Somme des charges intégrant Intérèts d'emprunts, assurance crédit}) / Total acquisition</t>
        </r>
      </text>
    </comment>
    <comment ref="C32" authorId="3" shapeId="0" xr:uid="{00000000-0006-0000-0200-00000A000000}">
      <text>
        <r>
          <rPr>
            <sz val="9"/>
            <color indexed="81"/>
            <rFont val="Tahoma"/>
            <family val="2"/>
          </rPr>
          <t>Frais de gestion facturé par l'</t>
        </r>
        <r>
          <rPr>
            <b/>
            <sz val="9"/>
            <color indexed="81"/>
            <rFont val="Tahoma"/>
            <family val="2"/>
          </rPr>
          <t xml:space="preserve">agence immobilière </t>
        </r>
        <r>
          <rPr>
            <sz val="9"/>
            <color indexed="81"/>
            <rFont val="Tahoma"/>
            <family val="2"/>
          </rPr>
          <t>pour gérer votre bien.
Il faut compter environ</t>
        </r>
        <r>
          <rPr>
            <b/>
            <sz val="9"/>
            <color indexed="81"/>
            <rFont val="Tahoma"/>
            <family val="2"/>
          </rPr>
          <t xml:space="preserve"> 7% du loyer</t>
        </r>
        <r>
          <rPr>
            <sz val="9"/>
            <color indexed="81"/>
            <rFont val="Tahoma"/>
            <family val="2"/>
          </rPr>
          <t>.</t>
        </r>
      </text>
    </comment>
    <comment ref="C33" authorId="3" shapeId="0" xr:uid="{00000000-0006-0000-0200-00000B000000}">
      <text>
        <r>
          <rPr>
            <sz val="9"/>
            <color indexed="81"/>
            <rFont val="Tahoma"/>
            <family val="2"/>
          </rPr>
          <t xml:space="preserve">Vous pouvez déléguer votre </t>
        </r>
        <r>
          <rPr>
            <b/>
            <sz val="9"/>
            <color indexed="81"/>
            <rFont val="Tahoma"/>
            <family val="2"/>
          </rPr>
          <t xml:space="preserve">déclarion de revenus foncier </t>
        </r>
        <r>
          <rPr>
            <sz val="9"/>
            <color indexed="81"/>
            <rFont val="Tahoma"/>
            <family val="2"/>
          </rPr>
          <t xml:space="preserve">à un </t>
        </r>
        <r>
          <rPr>
            <b/>
            <sz val="9"/>
            <color indexed="81"/>
            <rFont val="Tahoma"/>
            <family val="2"/>
          </rPr>
          <t xml:space="preserve">cabinet d'expertise comptable.
</t>
        </r>
        <r>
          <rPr>
            <sz val="9"/>
            <color indexed="81"/>
            <rFont val="Tahoma"/>
            <family val="2"/>
          </rPr>
          <t xml:space="preserve">
Il faut compter environ </t>
        </r>
        <r>
          <rPr>
            <b/>
            <sz val="9"/>
            <color indexed="81"/>
            <rFont val="Tahoma"/>
            <family val="2"/>
          </rPr>
          <t xml:space="preserve">450€ </t>
        </r>
        <r>
          <rPr>
            <sz val="9"/>
            <color indexed="81"/>
            <rFont val="Tahoma"/>
            <family val="2"/>
          </rPr>
          <t xml:space="preserve">pour faire faire la déclaration d'un </t>
        </r>
        <r>
          <rPr>
            <b/>
            <sz val="9"/>
            <color indexed="81"/>
            <rFont val="Tahoma"/>
            <family val="2"/>
          </rPr>
          <t>bien en LMNP au réel.</t>
        </r>
      </text>
    </comment>
    <comment ref="C34" authorId="1" shapeId="0" xr:uid="{EC3A25FA-0164-4E29-A5D4-2F5FFC052414}">
      <text>
        <r>
          <rPr>
            <b/>
            <sz val="10"/>
            <color indexed="81"/>
            <rFont val="Tahoma"/>
            <family val="2"/>
          </rPr>
          <t>Cela comprend</t>
        </r>
        <r>
          <rPr>
            <sz val="10"/>
            <color indexed="81"/>
            <rFont val="Tahoma"/>
            <family val="2"/>
          </rPr>
          <t xml:space="preserve"> :
- Les charges payées au syndic
- Les autres charges que vous payez en plus : forfait internet, eau…
Si vous êtes en maison (ou monopropriété) : il n'y a pas de syndic donc pas de charge de syndic.
</t>
        </r>
        <r>
          <rPr>
            <b/>
            <sz val="10"/>
            <color indexed="81"/>
            <rFont val="Tahoma"/>
            <family val="2"/>
          </rPr>
          <t>Charges locatives</t>
        </r>
        <r>
          <rPr>
            <sz val="10"/>
            <color indexed="81"/>
            <rFont val="Tahoma"/>
            <family val="2"/>
          </rPr>
          <t xml:space="preserve"> (syndic) = charges récupérables + charges non récupérables
1/ Les charges récupérables (non déductibles des revenus fonciers) : ~60 à 80% des charges locatives. Elles vous sont payées par le locataire au travers des provisions de charges.
2/ Les charges non récupérables : vous pouvez les déduire de vos revenus fonciers.</t>
        </r>
      </text>
    </comment>
    <comment ref="C35" authorId="1" shapeId="0" xr:uid="{58AB32A6-E630-4BFC-99DC-5780916A6087}">
      <text>
        <r>
          <rPr>
            <sz val="10"/>
            <color indexed="81"/>
            <rFont val="Tahoma"/>
            <family val="2"/>
          </rPr>
          <t xml:space="preserve">Rajouter vos </t>
        </r>
        <r>
          <rPr>
            <b/>
            <sz val="10"/>
            <color indexed="81"/>
            <rFont val="Tahoma"/>
            <family val="2"/>
          </rPr>
          <t>autres charges</t>
        </r>
        <r>
          <rPr>
            <sz val="10"/>
            <color indexed="81"/>
            <rFont val="Tahoma"/>
            <family val="2"/>
          </rPr>
          <t xml:space="preserve"> :
- Frais de déplacement (pour les visites de votre bien si vous utilisez votre voiture ou prenez le train pour vous rendre sur place)
- divers
- Dépenses de réparation et d'entretien
</t>
        </r>
      </text>
    </comment>
    <comment ref="C36" authorId="1" shapeId="0" xr:uid="{7AD6BFF8-78A6-4A24-BAFB-54A2C6FB5459}">
      <text>
        <r>
          <rPr>
            <sz val="10"/>
            <color indexed="81"/>
            <rFont val="Tahoma"/>
            <family val="2"/>
          </rPr>
          <t>La Cotisation Foncière des Entreprises (</t>
        </r>
        <r>
          <rPr>
            <b/>
            <sz val="10"/>
            <color indexed="81"/>
            <rFont val="Tahoma"/>
            <family val="2"/>
          </rPr>
          <t>CFE</t>
        </r>
        <r>
          <rPr>
            <sz val="10"/>
            <color indexed="81"/>
            <rFont val="Tahoma"/>
            <family val="2"/>
          </rPr>
          <t xml:space="preserve">) : taxe perçue par l'Etat si vous louez en meublé (pas de CFE en nu).
La </t>
        </r>
        <r>
          <rPr>
            <b/>
            <sz val="10"/>
            <color indexed="81"/>
            <rFont val="Tahoma"/>
            <family val="2"/>
          </rPr>
          <t xml:space="preserve">CFE ne s'applique pas sur les SCI </t>
        </r>
        <r>
          <rPr>
            <sz val="10"/>
            <color indexed="81"/>
            <rFont val="Tahoma"/>
            <family val="2"/>
          </rPr>
          <t xml:space="preserve">qui détiennent des biens immobiliers donnés à la location à usage d'habitation.
</t>
        </r>
        <r>
          <rPr>
            <b/>
            <sz val="10"/>
            <color indexed="81"/>
            <rFont val="Tahoma"/>
            <family val="2"/>
          </rPr>
          <t xml:space="preserve">Coût CFE / an </t>
        </r>
        <r>
          <rPr>
            <sz val="10"/>
            <color indexed="81"/>
            <rFont val="Tahoma"/>
            <family val="2"/>
          </rPr>
          <t>:
- Entre 223€ et 531€ (si loyers/an &lt; 10 000€)
- Entre 223€ et 1061€ (si 10K &lt; loyers/an &lt; 32,6K€)</t>
        </r>
      </text>
    </comment>
    <comment ref="C37" authorId="1" shapeId="0" xr:uid="{319809B5-DDB8-4EEA-80A2-41FC9237633B}">
      <text>
        <r>
          <rPr>
            <sz val="10"/>
            <color indexed="81"/>
            <rFont val="Tahoma"/>
            <family val="2"/>
          </rPr>
          <t xml:space="preserve">Centre de Gestion Agréé (CGA).
L'adhésion (facultative) à un </t>
        </r>
        <r>
          <rPr>
            <b/>
            <sz val="10"/>
            <color indexed="81"/>
            <rFont val="Tahoma"/>
            <family val="2"/>
          </rPr>
          <t>CGA s'applique si vous louez en meublé au régime réel BIC</t>
        </r>
        <r>
          <rPr>
            <sz val="10"/>
            <color indexed="81"/>
            <rFont val="Tahoma"/>
            <family val="2"/>
          </rPr>
          <t>.
Coût moyen CGA : ~300€ / an</t>
        </r>
      </text>
    </comment>
    <comment ref="C38" authorId="1" shapeId="0" xr:uid="{7BE0419E-35E7-41CA-8A9B-646CAF714A41}">
      <text>
        <r>
          <rPr>
            <sz val="10"/>
            <color indexed="81"/>
            <rFont val="Tahoma"/>
            <family val="2"/>
          </rPr>
          <t xml:space="preserve">Les loyers des immeubles achevés depuis plus de 15 ans sont soumis à une taxe : </t>
        </r>
        <r>
          <rPr>
            <b/>
            <sz val="10"/>
            <color indexed="81"/>
            <rFont val="Tahoma"/>
            <family val="2"/>
          </rPr>
          <t xml:space="preserve">Contribution sur les Revenus Locatifs </t>
        </r>
        <r>
          <rPr>
            <sz val="10"/>
            <color indexed="81"/>
            <rFont val="Tahoma"/>
            <family val="2"/>
          </rPr>
          <t>(CRL). 
Il s'agit de locaux d'habitation qui appartiennent à des personnes morales (SCI à l'IS).
CRL = 2,5% loyer HC</t>
        </r>
      </text>
    </comment>
    <comment ref="C42" authorId="0" shapeId="0" xr:uid="{26848E66-27B4-4CF8-A8EF-5FDE3E12B09C}">
      <text>
        <r>
          <rPr>
            <sz val="10"/>
            <color indexed="81"/>
            <rFont val="Calibri"/>
            <family val="2"/>
          </rPr>
          <t>Assurance</t>
        </r>
        <r>
          <rPr>
            <b/>
            <sz val="10"/>
            <color indexed="81"/>
            <rFont val="Calibri"/>
            <family val="2"/>
          </rPr>
          <t xml:space="preserve"> Garantie 
Loyers Impayés</t>
        </r>
        <r>
          <rPr>
            <sz val="10"/>
            <color indexed="81"/>
            <rFont val="Calibri"/>
            <family val="2"/>
          </rPr>
          <t xml:space="preserve">.
Il faut compter environ </t>
        </r>
        <r>
          <rPr>
            <b/>
            <sz val="10"/>
            <color indexed="81"/>
            <rFont val="Calibri"/>
            <family val="2"/>
          </rPr>
          <t xml:space="preserve">3% </t>
        </r>
        <r>
          <rPr>
            <sz val="10"/>
            <color indexed="81"/>
            <rFont val="Calibri"/>
            <family val="2"/>
          </rPr>
          <t>du loyer.</t>
        </r>
      </text>
    </comment>
    <comment ref="C43" authorId="3" shapeId="0" xr:uid="{51952270-EB9F-43DD-AAE3-3DD64B77CA6A}">
      <text>
        <r>
          <rPr>
            <sz val="9"/>
            <color indexed="81"/>
            <rFont val="Tahoma"/>
            <family val="2"/>
          </rPr>
          <t>Frais de gestion facturé par l'</t>
        </r>
        <r>
          <rPr>
            <b/>
            <sz val="9"/>
            <color indexed="81"/>
            <rFont val="Tahoma"/>
            <family val="2"/>
          </rPr>
          <t xml:space="preserve">agence immobilière </t>
        </r>
        <r>
          <rPr>
            <sz val="9"/>
            <color indexed="81"/>
            <rFont val="Tahoma"/>
            <family val="2"/>
          </rPr>
          <t>pour gérer votre bien.
Il faut compter environ</t>
        </r>
        <r>
          <rPr>
            <b/>
            <sz val="9"/>
            <color indexed="81"/>
            <rFont val="Tahoma"/>
            <family val="2"/>
          </rPr>
          <t xml:space="preserve"> 7% du loyer</t>
        </r>
        <r>
          <rPr>
            <sz val="9"/>
            <color indexed="81"/>
            <rFont val="Tahoma"/>
            <family val="2"/>
          </rPr>
          <t>.</t>
        </r>
      </text>
    </comment>
    <comment ref="C44" authorId="1" shapeId="0" xr:uid="{99C51FFC-ED54-4994-8570-BDE99DDF67EF}">
      <text>
        <r>
          <rPr>
            <sz val="10"/>
            <color indexed="81"/>
            <rFont val="Tahoma"/>
            <family val="2"/>
          </rPr>
          <t xml:space="preserve">Les loyers des immeubles achevés depuis plus de 15 ans sont soumis à une taxe : </t>
        </r>
        <r>
          <rPr>
            <b/>
            <sz val="10"/>
            <color indexed="81"/>
            <rFont val="Tahoma"/>
            <family val="2"/>
          </rPr>
          <t xml:space="preserve">Contribution sur les Revenus Locatifs </t>
        </r>
        <r>
          <rPr>
            <sz val="10"/>
            <color indexed="81"/>
            <rFont val="Tahoma"/>
            <family val="2"/>
          </rPr>
          <t>(CRL). 
Il s'agit de locaux d'habitation qui appartiennent à des personnes morales (SCI à l'IS).
CRL = 2,5% loyer HC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CANTEGREL Bruno DMGP/DNU</author>
    <author>Bruno Titou</author>
  </authors>
  <commentList>
    <comment ref="C6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 xml:space="preserve">Revenu net global </t>
        </r>
        <r>
          <rPr>
            <sz val="9"/>
            <color indexed="81"/>
            <rFont val="Tahoma"/>
            <family val="2"/>
          </rPr>
          <t xml:space="preserve">= somme des revenus, bénéfices et gains que </t>
        </r>
        <r>
          <rPr>
            <b/>
            <sz val="9"/>
            <color indexed="81"/>
            <rFont val="Tahoma"/>
            <family val="2"/>
          </rPr>
          <t xml:space="preserve">vous ou votre foyer avez perçus </t>
        </r>
        <r>
          <rPr>
            <sz val="9"/>
            <color indexed="81"/>
            <rFont val="Tahoma"/>
            <family val="2"/>
          </rPr>
          <t xml:space="preserve">sur une année (salaires, pensions de retraite + autres revenus non fonciers). 
</t>
        </r>
        <r>
          <rPr>
            <b/>
            <sz val="9"/>
            <color indexed="81"/>
            <rFont val="Tahoma"/>
            <family val="2"/>
          </rPr>
          <t xml:space="preserve">Valeur à renseigner pour le salaire </t>
        </r>
        <r>
          <rPr>
            <sz val="9"/>
            <color indexed="81"/>
            <rFont val="Tahoma"/>
            <family val="2"/>
          </rPr>
          <t xml:space="preserve">= salaire Net fiscal cumulé fiigurant sur le bulletin de paie de décembre.
En fonction de votre situation et nombre d'enfants, le </t>
        </r>
        <r>
          <rPr>
            <b/>
            <sz val="9"/>
            <color indexed="81"/>
            <rFont val="Tahoma"/>
            <family val="2"/>
          </rPr>
          <t xml:space="preserve">simulateur détermine automatiquement votre TMI </t>
        </r>
        <r>
          <rPr>
            <sz val="9"/>
            <color indexed="81"/>
            <rFont val="Tahoma"/>
            <family val="2"/>
          </rPr>
          <t>et appliquera les plafonds du quotient familial en vigeur pour calculer votre impôt sur le revenu.</t>
        </r>
      </text>
    </comment>
    <comment ref="C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Enfants à charge</t>
        </r>
      </text>
    </comment>
    <comment ref="C10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 xml:space="preserve">Au régime réel : </t>
        </r>
        <r>
          <rPr>
            <sz val="9"/>
            <color indexed="81"/>
            <rFont val="Tahoma"/>
            <family val="2"/>
          </rPr>
          <t>abattement de 10%</t>
        </r>
      </text>
    </comment>
    <comment ref="C11" authorId="0" shapeId="0" xr:uid="{00000000-0006-0000-0300-000004000000}">
      <text>
        <r>
          <rPr>
            <sz val="9"/>
            <color indexed="81"/>
            <rFont val="Tahoma"/>
            <family val="2"/>
          </rPr>
          <t xml:space="preserve">Montant Net de votre impôt à payer dans le cas ou </t>
        </r>
        <r>
          <rPr>
            <b/>
            <sz val="9"/>
            <color indexed="81"/>
            <rFont val="Tahoma"/>
            <family val="2"/>
          </rPr>
          <t xml:space="preserve">vous n'auriez pas investi </t>
        </r>
        <r>
          <rPr>
            <sz val="9"/>
            <color indexed="81"/>
            <rFont val="Tahoma"/>
            <family val="2"/>
          </rPr>
          <t>: donc aucun revenu locatif à votre actif</t>
        </r>
      </text>
    </comment>
    <comment ref="C12" authorId="1" shapeId="0" xr:uid="{78B9A28E-A6C8-4968-9EC0-18CDDDF81A59}">
      <text>
        <r>
          <rPr>
            <b/>
            <sz val="10"/>
            <color indexed="81"/>
            <rFont val="Tahoma"/>
            <family val="2"/>
          </rPr>
          <t xml:space="preserve">Taux Moyen d'Imposition - méthode de calcul :
</t>
        </r>
        <r>
          <rPr>
            <sz val="10"/>
            <color indexed="81"/>
            <rFont val="Tahoma"/>
            <family val="2"/>
          </rPr>
          <t>Prenons le cas d'une famille composée d'un couple marié et de 3 enfants percevant 100 000 € de revenus imposables. Le nombre de parts fiscales est donc de 2 + 0,5 + 0,5 + 1 = 4 parts.
Le quotient familial (QF) est de (100 000 * 0,9) / 4 = 22 500 € (option pour l'abattement de 10 %) : le TMI est alors 11 %.
L'impôt avec 4 parts fiscales en 2020 est :
Tranche 1 : 0
Tranche 2 : (22 500 - 10 084) x 0,11 = 1 366
Impôt brut : 1 366 * 4 = 5 464 €
L'impôt avec 2 parts fiscales (sans les enfants) et donc un QF de 45 000 € est de 15 012 €.
Les 4 demi parts ont donc permis de réduire l'impôt de 9 548 € (15 012 - 5 464). Or chaque demi part est plafonnée à 1 570 € en 2021, soit 6 280 € pour les 4 demi parts supplémentaires. De ce fait, l'impôt ne peut être réduit que de 6 280 €, soit un impôt après plafonnement de 15 012 - 6 280 = 8 732 € (au lieu de 5 464 € avant le plafonnement du QF).
Le TMI est dans ce cas de 30 % (et non plus de 11 % comme l'indiquait le quotient familial de 22 500 €) car c'est l'impôt avec un QF de 45 000 € (TMI correspondant : 30 %) qui a servi de base au calcul : impôt de 15 012 € - plafonnement des demi-parts (une partie des revenus est imposée à 30 %).</t>
        </r>
      </text>
    </comment>
    <comment ref="C15" authorId="1" shapeId="0" xr:uid="{74C433D9-2ADD-4EAF-B83C-89A72A063CB0}">
      <text>
        <r>
          <rPr>
            <b/>
            <sz val="10"/>
            <color indexed="81"/>
            <rFont val="Tahoma"/>
            <family val="2"/>
          </rPr>
          <t xml:space="preserve">Si vous avez des biens que vous louez en </t>
        </r>
        <r>
          <rPr>
            <b/>
            <u/>
            <sz val="10"/>
            <color indexed="81"/>
            <rFont val="Tahoma"/>
            <family val="2"/>
          </rPr>
          <t>location nue au régime micro foncier</t>
        </r>
        <r>
          <rPr>
            <b/>
            <sz val="10"/>
            <color indexed="81"/>
            <rFont val="Tahoma"/>
            <family val="2"/>
          </rPr>
          <t xml:space="preserve"> :
</t>
        </r>
        <r>
          <rPr>
            <sz val="10"/>
            <color indexed="81"/>
            <rFont val="Tahoma"/>
            <family val="2"/>
          </rPr>
          <t>--&gt; Indiquez le montant total des loyers perçus à l'année.</t>
        </r>
      </text>
    </comment>
    <comment ref="C16" authorId="1" shapeId="0" xr:uid="{1CBD9DDE-6E5B-4CC3-AA0A-51EEE7537944}">
      <text>
        <r>
          <rPr>
            <b/>
            <sz val="10"/>
            <color indexed="81"/>
            <rFont val="Tahoma"/>
            <family val="2"/>
          </rPr>
          <t xml:space="preserve">Si parmis vos biens, vous en avez en </t>
        </r>
        <r>
          <rPr>
            <b/>
            <u/>
            <sz val="10"/>
            <color indexed="81"/>
            <rFont val="Tahoma"/>
            <family val="2"/>
          </rPr>
          <t>location nue au régime réel</t>
        </r>
        <r>
          <rPr>
            <b/>
            <sz val="10"/>
            <color indexed="81"/>
            <rFont val="Tahoma"/>
            <family val="2"/>
          </rPr>
          <t xml:space="preserve"> : 
</t>
        </r>
        <r>
          <rPr>
            <sz val="10"/>
            <color indexed="81"/>
            <rFont val="Tahoma"/>
            <family val="2"/>
          </rPr>
          <t>1. Reportez vous à votre dernière déclaration fiscale.
2. Si votre résultat est &gt;0 (bénéfices), indiquez le montant de vos revenus fonciers imposables, sinon indiquez le montant de vos déficits fonciers.
3. Dans la cellule D16, sélectionnez soit "Bénéfices" ou soit "Déficits".</t>
        </r>
      </text>
    </comment>
    <comment ref="C18" authorId="1" shapeId="0" xr:uid="{BAA5C702-C963-44C9-B33A-82B8EC8CBC63}">
      <text>
        <r>
          <rPr>
            <b/>
            <sz val="10"/>
            <color indexed="81"/>
            <rFont val="Tahoma"/>
            <family val="2"/>
          </rPr>
          <t xml:space="preserve">Si parmis vos biens, vous en avez en </t>
        </r>
        <r>
          <rPr>
            <b/>
            <u/>
            <sz val="10"/>
            <color indexed="81"/>
            <rFont val="Tahoma"/>
            <family val="2"/>
          </rPr>
          <t>location meublée au régime réel</t>
        </r>
        <r>
          <rPr>
            <b/>
            <sz val="10"/>
            <color indexed="81"/>
            <rFont val="Tahoma"/>
            <family val="2"/>
          </rPr>
          <t xml:space="preserve"> : 
</t>
        </r>
        <r>
          <rPr>
            <sz val="10"/>
            <color indexed="81"/>
            <rFont val="Tahoma"/>
            <family val="2"/>
          </rPr>
          <t xml:space="preserve">
1. Reportez vous à votre dernière déclaration fiscale.
2. Si votre résultat est &gt;0 (bénéfices), indiquez le montant de vos revenus BIC imposables, sinon indiquez le montant de vos déficits BIC.
3. Dans la cellule D18, sélectionnez soit "Bénéfices" ou soit "Déficits".</t>
        </r>
      </text>
    </comment>
    <comment ref="C49" authorId="0" shapeId="0" xr:uid="{00000000-0006-0000-0300-000005000000}">
      <text>
        <r>
          <rPr>
            <sz val="9"/>
            <color indexed="81"/>
            <rFont val="Tahoma"/>
            <family val="2"/>
          </rPr>
          <t>Un abattement de 30 % (évaluation forfaitaire de vos charges) sera appliqué pour déterminer votre revenu imposable.</t>
        </r>
      </text>
    </comment>
    <comment ref="F49" authorId="0" shapeId="0" xr:uid="{00000000-0006-0000-0300-000006000000}">
      <text>
        <r>
          <rPr>
            <b/>
            <u/>
            <sz val="10"/>
            <color indexed="81"/>
            <rFont val="Tahoma"/>
            <family val="2"/>
          </rPr>
          <t xml:space="preserve">Charges </t>
        </r>
        <r>
          <rPr>
            <b/>
            <u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- Assurances : PNO, GLI, assurance du crédit
- Frais comptable
- Taxe foncière (il faudra enlever la TOM)
- Frais de gestion d'agence immobilière
- Charges locatives (ne compter que les charges non récupérables et enlever les charges récupérables du locataire)
- Autres et frais de mise en location
- La CFE et la CGA ne s'appliquent pas en location nue
- Travaux de rénovation, réparation, et d'entretien sont déductibles fiscalement : ils sont passés en charge.
A noter : les travaux d'agrandissement, de construction ne peuvent être déduits : ils sont amortis uniquement pour le régime LMNP.</t>
        </r>
      </text>
    </comment>
    <comment ref="F53" authorId="0" shapeId="0" xr:uid="{00000000-0006-0000-0300-000007000000}">
      <text>
        <r>
          <rPr>
            <sz val="9"/>
            <color indexed="81"/>
            <rFont val="Tahoma"/>
            <family val="2"/>
          </rPr>
          <t>Uniquement en cas de bénéfices foncier.</t>
        </r>
      </text>
    </comment>
    <comment ref="F54" authorId="1" shapeId="0" xr:uid="{30CF9804-C01E-42A4-9000-9E58F1B9F1E8}">
      <text>
        <r>
          <rPr>
            <sz val="10"/>
            <color indexed="81"/>
            <rFont val="Tahoma"/>
            <family val="2"/>
          </rPr>
          <t xml:space="preserve">Si vous avez un </t>
        </r>
        <r>
          <rPr>
            <b/>
            <sz val="10"/>
            <color indexed="81"/>
            <rFont val="Tahoma"/>
            <family val="2"/>
          </rPr>
          <t>déficit foncier</t>
        </r>
        <r>
          <rPr>
            <sz val="10"/>
            <color indexed="81"/>
            <rFont val="Tahoma"/>
            <family val="2"/>
          </rPr>
          <t xml:space="preserve"> cette année, il est </t>
        </r>
        <r>
          <rPr>
            <b/>
            <sz val="10"/>
            <color indexed="81"/>
            <rFont val="Tahoma"/>
            <family val="2"/>
          </rPr>
          <t>reportable</t>
        </r>
        <r>
          <rPr>
            <sz val="10"/>
            <color indexed="81"/>
            <rFont val="Tahoma"/>
            <family val="2"/>
          </rPr>
          <t xml:space="preserve"> sur l'année prochaine. Il viendra en </t>
        </r>
        <r>
          <rPr>
            <b/>
            <sz val="10"/>
            <color indexed="81"/>
            <rFont val="Tahoma"/>
            <family val="2"/>
          </rPr>
          <t>déduction</t>
        </r>
        <r>
          <rPr>
            <sz val="10"/>
            <color indexed="81"/>
            <rFont val="Tahoma"/>
            <family val="2"/>
          </rPr>
          <t xml:space="preserve"> de vos </t>
        </r>
        <r>
          <rPr>
            <b/>
            <sz val="10"/>
            <color indexed="81"/>
            <rFont val="Tahoma"/>
            <family val="2"/>
          </rPr>
          <t>futures revenus fonciers</t>
        </r>
        <r>
          <rPr>
            <sz val="10"/>
            <color indexed="81"/>
            <rFont val="Tahoma"/>
            <family val="2"/>
          </rPr>
          <t>.</t>
        </r>
      </text>
    </comment>
    <comment ref="M57" authorId="1" shapeId="0" xr:uid="{90B520AB-A920-490A-BC27-AEAC17D90439}">
      <text>
        <r>
          <rPr>
            <sz val="10"/>
            <color indexed="81"/>
            <rFont val="Tahoma"/>
            <family val="2"/>
          </rPr>
          <t xml:space="preserve">Pour une </t>
        </r>
        <r>
          <rPr>
            <b/>
            <sz val="10"/>
            <color indexed="81"/>
            <rFont val="Tahoma"/>
            <family val="2"/>
          </rPr>
          <t>personne seule</t>
        </r>
        <r>
          <rPr>
            <sz val="10"/>
            <color indexed="81"/>
            <rFont val="Tahoma"/>
            <family val="2"/>
          </rPr>
          <t xml:space="preserve"> vivant avec un </t>
        </r>
        <r>
          <rPr>
            <b/>
            <sz val="10"/>
            <color indexed="81"/>
            <rFont val="Tahoma"/>
            <family val="2"/>
          </rPr>
          <t xml:space="preserve">enfant </t>
        </r>
        <r>
          <rPr>
            <sz val="10"/>
            <color indexed="81"/>
            <rFont val="Tahoma"/>
            <family val="2"/>
          </rPr>
          <t>de moins de 18 ans</t>
        </r>
      </text>
    </comment>
    <comment ref="Q57" authorId="1" shapeId="0" xr:uid="{A881C173-B03C-4B42-81DA-AB5203A0CEB1}">
      <text>
        <r>
          <rPr>
            <sz val="10"/>
            <color indexed="81"/>
            <rFont val="Tahoma"/>
            <family val="2"/>
          </rPr>
          <t>https://www.economie.gouv.fr/particuliers/tranches-imposition-impot-revenu</t>
        </r>
      </text>
    </comment>
    <comment ref="W57" authorId="1" shapeId="0" xr:uid="{3773F1C5-8EB0-4370-AE1D-7E0E05648F02}">
      <text>
        <r>
          <rPr>
            <sz val="10"/>
            <color indexed="81"/>
            <rFont val="Tahoma"/>
            <family val="2"/>
          </rPr>
          <t xml:space="preserve">Pour une </t>
        </r>
        <r>
          <rPr>
            <b/>
            <sz val="10"/>
            <color indexed="81"/>
            <rFont val="Tahoma"/>
            <family val="2"/>
          </rPr>
          <t>personne seule</t>
        </r>
        <r>
          <rPr>
            <sz val="10"/>
            <color indexed="81"/>
            <rFont val="Tahoma"/>
            <family val="2"/>
          </rPr>
          <t xml:space="preserve"> vivant avec un </t>
        </r>
        <r>
          <rPr>
            <b/>
            <sz val="10"/>
            <color indexed="81"/>
            <rFont val="Tahoma"/>
            <family val="2"/>
          </rPr>
          <t xml:space="preserve">enfant </t>
        </r>
        <r>
          <rPr>
            <sz val="10"/>
            <color indexed="81"/>
            <rFont val="Tahoma"/>
            <family val="2"/>
          </rPr>
          <t>de moins de 18 ans</t>
        </r>
      </text>
    </comment>
    <comment ref="AG57" authorId="1" shapeId="0" xr:uid="{9765F614-D73C-4AC1-8285-EB38F15592EA}">
      <text>
        <r>
          <rPr>
            <sz val="10"/>
            <color indexed="81"/>
            <rFont val="Tahoma"/>
            <family val="2"/>
          </rPr>
          <t xml:space="preserve">Pour une </t>
        </r>
        <r>
          <rPr>
            <b/>
            <sz val="10"/>
            <color indexed="81"/>
            <rFont val="Tahoma"/>
            <family val="2"/>
          </rPr>
          <t>personne seule</t>
        </r>
        <r>
          <rPr>
            <sz val="10"/>
            <color indexed="81"/>
            <rFont val="Tahoma"/>
            <family val="2"/>
          </rPr>
          <t xml:space="preserve"> vivant avec un </t>
        </r>
        <r>
          <rPr>
            <b/>
            <sz val="10"/>
            <color indexed="81"/>
            <rFont val="Tahoma"/>
            <family val="2"/>
          </rPr>
          <t xml:space="preserve">enfant </t>
        </r>
        <r>
          <rPr>
            <sz val="10"/>
            <color indexed="81"/>
            <rFont val="Tahoma"/>
            <family val="2"/>
          </rPr>
          <t>de moins de 18 ans</t>
        </r>
      </text>
    </comment>
    <comment ref="AQ57" authorId="1" shapeId="0" xr:uid="{2162BC0E-F6D9-41E4-B560-858389964138}">
      <text>
        <r>
          <rPr>
            <sz val="10"/>
            <color indexed="81"/>
            <rFont val="Tahoma"/>
            <family val="2"/>
          </rPr>
          <t xml:space="preserve">Pour une </t>
        </r>
        <r>
          <rPr>
            <b/>
            <sz val="10"/>
            <color indexed="81"/>
            <rFont val="Tahoma"/>
            <family val="2"/>
          </rPr>
          <t>personne seule</t>
        </r>
        <r>
          <rPr>
            <sz val="10"/>
            <color indexed="81"/>
            <rFont val="Tahoma"/>
            <family val="2"/>
          </rPr>
          <t xml:space="preserve"> vivant avec un </t>
        </r>
        <r>
          <rPr>
            <b/>
            <sz val="10"/>
            <color indexed="81"/>
            <rFont val="Tahoma"/>
            <family val="2"/>
          </rPr>
          <t xml:space="preserve">enfant </t>
        </r>
        <r>
          <rPr>
            <sz val="10"/>
            <color indexed="81"/>
            <rFont val="Tahoma"/>
            <family val="2"/>
          </rPr>
          <t>de moins de 18 ans</t>
        </r>
      </text>
    </comment>
    <comment ref="BA57" authorId="1" shapeId="0" xr:uid="{6EAB17E2-CB47-4216-9344-DAD169E94BD2}">
      <text>
        <r>
          <rPr>
            <sz val="10"/>
            <color indexed="81"/>
            <rFont val="Tahoma"/>
            <family val="2"/>
          </rPr>
          <t xml:space="preserve">Pour une </t>
        </r>
        <r>
          <rPr>
            <b/>
            <sz val="10"/>
            <color indexed="81"/>
            <rFont val="Tahoma"/>
            <family val="2"/>
          </rPr>
          <t>personne seule</t>
        </r>
        <r>
          <rPr>
            <sz val="10"/>
            <color indexed="81"/>
            <rFont val="Tahoma"/>
            <family val="2"/>
          </rPr>
          <t xml:space="preserve"> vivant avec un </t>
        </r>
        <r>
          <rPr>
            <b/>
            <sz val="10"/>
            <color indexed="81"/>
            <rFont val="Tahoma"/>
            <family val="2"/>
          </rPr>
          <t xml:space="preserve">enfant </t>
        </r>
        <r>
          <rPr>
            <sz val="10"/>
            <color indexed="81"/>
            <rFont val="Tahoma"/>
            <family val="2"/>
          </rPr>
          <t>de moins de 18 ans</t>
        </r>
      </text>
    </comment>
    <comment ref="C58" authorId="0" shapeId="0" xr:uid="{00000000-0006-0000-0300-000008000000}">
      <text>
        <r>
          <rPr>
            <sz val="9"/>
            <color indexed="81"/>
            <rFont val="Tahoma"/>
            <family val="2"/>
          </rPr>
          <t xml:space="preserve">1. Si vous avez des </t>
        </r>
        <r>
          <rPr>
            <b/>
            <sz val="9"/>
            <color indexed="81"/>
            <rFont val="Tahoma"/>
            <family val="2"/>
          </rPr>
          <t>enfants à charge</t>
        </r>
        <r>
          <rPr>
            <sz val="9"/>
            <color indexed="81"/>
            <rFont val="Tahoma"/>
            <family val="2"/>
          </rPr>
          <t xml:space="preserve">, vous bénéficiez de </t>
        </r>
        <r>
          <rPr>
            <b/>
            <sz val="9"/>
            <color indexed="81"/>
            <rFont val="Tahoma"/>
            <family val="2"/>
          </rPr>
          <t xml:space="preserve">parts </t>
        </r>
        <r>
          <rPr>
            <sz val="9"/>
            <color indexed="81"/>
            <rFont val="Tahoma"/>
            <family val="2"/>
          </rPr>
          <t xml:space="preserve">supplémentaires de </t>
        </r>
        <r>
          <rPr>
            <b/>
            <sz val="9"/>
            <color indexed="81"/>
            <rFont val="Tahoma"/>
            <family val="2"/>
          </rPr>
          <t>quotient familial</t>
        </r>
        <r>
          <rPr>
            <sz val="9"/>
            <color indexed="81"/>
            <rFont val="Tahoma"/>
            <family val="2"/>
          </rPr>
          <t>.
--&gt; Ce qui permet d'</t>
        </r>
        <r>
          <rPr>
            <b/>
            <sz val="9"/>
            <color indexed="81"/>
            <rFont val="Tahoma"/>
            <family val="2"/>
          </rPr>
          <t>atténuer</t>
        </r>
        <r>
          <rPr>
            <sz val="9"/>
            <color indexed="81"/>
            <rFont val="Tahoma"/>
            <family val="2"/>
          </rPr>
          <t xml:space="preserve"> la progressivité de l'impôt sur le revenu.
Cet avantage fiscal est </t>
        </r>
        <r>
          <rPr>
            <b/>
            <sz val="9"/>
            <color indexed="81"/>
            <rFont val="Tahoma"/>
            <family val="2"/>
          </rPr>
          <t xml:space="preserve">plafonné </t>
        </r>
        <r>
          <rPr>
            <sz val="9"/>
            <color indexed="81"/>
            <rFont val="Tahoma"/>
            <family val="2"/>
          </rPr>
          <t xml:space="preserve">à 1 551 euros par demi-part supplémentaire.
2. Si vous avez </t>
        </r>
        <r>
          <rPr>
            <b/>
            <sz val="9"/>
            <color indexed="81"/>
            <rFont val="Tahoma"/>
            <family val="2"/>
          </rPr>
          <t>des faibles ressources</t>
        </r>
        <r>
          <rPr>
            <sz val="9"/>
            <color indexed="81"/>
            <rFont val="Tahoma"/>
            <family val="2"/>
          </rPr>
          <t xml:space="preserve">, vous bénéficiez d'une </t>
        </r>
        <r>
          <rPr>
            <b/>
            <sz val="9"/>
            <color indexed="81"/>
            <rFont val="Tahoma"/>
            <family val="2"/>
          </rPr>
          <t xml:space="preserve">décote </t>
        </r>
        <r>
          <rPr>
            <sz val="9"/>
            <color indexed="81"/>
            <rFont val="Tahoma"/>
            <family val="2"/>
          </rPr>
          <t>(réduction) sur votre impôt à payer.</t>
        </r>
      </text>
    </comment>
    <comment ref="F58" authorId="0" shapeId="0" xr:uid="{00000000-0006-0000-0300-000009000000}">
      <text>
        <r>
          <rPr>
            <sz val="9"/>
            <color indexed="81"/>
            <rFont val="Tahoma"/>
            <family val="2"/>
          </rPr>
          <t xml:space="preserve">1. Si vous avez des </t>
        </r>
        <r>
          <rPr>
            <b/>
            <sz val="9"/>
            <color indexed="81"/>
            <rFont val="Tahoma"/>
            <family val="2"/>
          </rPr>
          <t>enfants à charge</t>
        </r>
        <r>
          <rPr>
            <sz val="9"/>
            <color indexed="81"/>
            <rFont val="Tahoma"/>
            <family val="2"/>
          </rPr>
          <t xml:space="preserve">, vous bénéficiez de </t>
        </r>
        <r>
          <rPr>
            <b/>
            <sz val="9"/>
            <color indexed="81"/>
            <rFont val="Tahoma"/>
            <family val="2"/>
          </rPr>
          <t xml:space="preserve">parts </t>
        </r>
        <r>
          <rPr>
            <sz val="9"/>
            <color indexed="81"/>
            <rFont val="Tahoma"/>
            <family val="2"/>
          </rPr>
          <t xml:space="preserve">supplémentaires de </t>
        </r>
        <r>
          <rPr>
            <b/>
            <sz val="9"/>
            <color indexed="81"/>
            <rFont val="Tahoma"/>
            <family val="2"/>
          </rPr>
          <t>quotient familial</t>
        </r>
        <r>
          <rPr>
            <sz val="9"/>
            <color indexed="81"/>
            <rFont val="Tahoma"/>
            <family val="2"/>
          </rPr>
          <t xml:space="preserve">.
--&gt; Ce qui permet </t>
        </r>
        <r>
          <rPr>
            <b/>
            <sz val="9"/>
            <color indexed="81"/>
            <rFont val="Tahoma"/>
            <family val="2"/>
          </rPr>
          <t>d'atténuer</t>
        </r>
        <r>
          <rPr>
            <sz val="9"/>
            <color indexed="81"/>
            <rFont val="Tahoma"/>
            <family val="2"/>
          </rPr>
          <t xml:space="preserve"> la progressivité de l'impôt sur le revenu.
Cet avantage fiscal est </t>
        </r>
        <r>
          <rPr>
            <b/>
            <sz val="9"/>
            <color indexed="81"/>
            <rFont val="Tahoma"/>
            <family val="2"/>
          </rPr>
          <t>plafonné</t>
        </r>
        <r>
          <rPr>
            <sz val="9"/>
            <color indexed="81"/>
            <rFont val="Tahoma"/>
            <family val="2"/>
          </rPr>
          <t xml:space="preserve"> à 1 551 euros par demi-part supplémentaire.
2. Si vous avez des </t>
        </r>
        <r>
          <rPr>
            <b/>
            <sz val="9"/>
            <color indexed="81"/>
            <rFont val="Tahoma"/>
            <family val="2"/>
          </rPr>
          <t>faibles ressources</t>
        </r>
        <r>
          <rPr>
            <sz val="9"/>
            <color indexed="81"/>
            <rFont val="Tahoma"/>
            <family val="2"/>
          </rPr>
          <t xml:space="preserve">, vous bénéficiez d'une </t>
        </r>
        <r>
          <rPr>
            <b/>
            <sz val="9"/>
            <color indexed="81"/>
            <rFont val="Tahoma"/>
            <family val="2"/>
          </rPr>
          <t xml:space="preserve">décote </t>
        </r>
        <r>
          <rPr>
            <sz val="9"/>
            <color indexed="81"/>
            <rFont val="Tahoma"/>
            <family val="2"/>
          </rPr>
          <t>(réduction) sur votre impôt à payer.</t>
        </r>
      </text>
    </comment>
    <comment ref="K58" authorId="1" shapeId="0" xr:uid="{04A6668D-F628-40D2-AC1E-99F92DA9D209}">
      <text>
        <r>
          <rPr>
            <sz val="10"/>
            <color indexed="81"/>
            <rFont val="Tahoma"/>
            <family val="2"/>
          </rPr>
          <t>Calcul intermédiaire pour un couple</t>
        </r>
      </text>
    </comment>
    <comment ref="L58" authorId="1" shapeId="0" xr:uid="{67E005FB-6675-405A-A4B0-C72C402B4FAA}">
      <text>
        <r>
          <rPr>
            <sz val="10"/>
            <color indexed="81"/>
            <rFont val="Tahoma"/>
            <family val="2"/>
          </rPr>
          <t>Calcul intermédiaire pour une personne seule</t>
        </r>
      </text>
    </comment>
    <comment ref="U58" authorId="1" shapeId="0" xr:uid="{7DAE2A5A-91E3-450F-8923-730C5D1BF2E3}">
      <text>
        <r>
          <rPr>
            <sz val="10"/>
            <color indexed="81"/>
            <rFont val="Tahoma"/>
            <family val="2"/>
          </rPr>
          <t>Calcul intermédiaire pour un couple</t>
        </r>
      </text>
    </comment>
    <comment ref="V58" authorId="1" shapeId="0" xr:uid="{BFE8B76B-B22F-4544-9028-27AFC8DE3DBF}">
      <text>
        <r>
          <rPr>
            <sz val="10"/>
            <color indexed="81"/>
            <rFont val="Tahoma"/>
            <family val="2"/>
          </rPr>
          <t>Calcul intermédiaire pour une personne seule</t>
        </r>
      </text>
    </comment>
    <comment ref="AE58" authorId="1" shapeId="0" xr:uid="{2870B47F-C15E-4055-A62E-3339DBE01A1C}">
      <text>
        <r>
          <rPr>
            <sz val="10"/>
            <color indexed="81"/>
            <rFont val="Tahoma"/>
            <family val="2"/>
          </rPr>
          <t>Calcul intermédiaire pour un couple</t>
        </r>
      </text>
    </comment>
    <comment ref="AF58" authorId="1" shapeId="0" xr:uid="{BC312EA2-D270-4B63-A2C5-B6FBBD2B06B2}">
      <text>
        <r>
          <rPr>
            <sz val="10"/>
            <color indexed="81"/>
            <rFont val="Tahoma"/>
            <family val="2"/>
          </rPr>
          <t>Calcul intermédiaire pour une personne seule</t>
        </r>
      </text>
    </comment>
    <comment ref="AO58" authorId="1" shapeId="0" xr:uid="{E7D91B45-0809-4AAE-87C4-D051D81BA302}">
      <text>
        <r>
          <rPr>
            <sz val="10"/>
            <color indexed="81"/>
            <rFont val="Tahoma"/>
            <family val="2"/>
          </rPr>
          <t>Calcul intermédiaire pour un couple</t>
        </r>
      </text>
    </comment>
    <comment ref="AP58" authorId="1" shapeId="0" xr:uid="{CE76A69E-944C-4182-B1A3-F338D9043AF0}">
      <text>
        <r>
          <rPr>
            <sz val="10"/>
            <color indexed="81"/>
            <rFont val="Tahoma"/>
            <family val="2"/>
          </rPr>
          <t>Calcul intermédiaire pour une personne seule</t>
        </r>
      </text>
    </comment>
    <comment ref="AY58" authorId="1" shapeId="0" xr:uid="{A5153211-E7FB-4EBE-A17A-1981D7718DB1}">
      <text>
        <r>
          <rPr>
            <sz val="10"/>
            <color indexed="81"/>
            <rFont val="Tahoma"/>
            <family val="2"/>
          </rPr>
          <t>Calcul intermédiaire pour un couple</t>
        </r>
      </text>
    </comment>
    <comment ref="AZ58" authorId="1" shapeId="0" xr:uid="{0A222B82-325B-4359-A455-BC0548849FA8}">
      <text>
        <r>
          <rPr>
            <sz val="10"/>
            <color indexed="81"/>
            <rFont val="Tahoma"/>
            <family val="2"/>
          </rPr>
          <t>Calcul intermédiaire pour une personne seule</t>
        </r>
      </text>
    </comment>
    <comment ref="S61" authorId="1" shapeId="0" xr:uid="{5AACB094-9F0D-4282-A422-4989AA476E48}">
      <text>
        <r>
          <rPr>
            <sz val="10"/>
            <color indexed="81"/>
            <rFont val="Tahoma"/>
            <family val="2"/>
          </rPr>
          <t>L'impôt sans les enfants - l'impôt avec les enfants ne peut pas excéder 1 567€ par demi part</t>
        </r>
      </text>
    </comment>
    <comment ref="AC61" authorId="1" shapeId="0" xr:uid="{D9DEFBFF-17CB-4C77-A5E2-DAD8EEA79E4F}">
      <text>
        <r>
          <rPr>
            <sz val="10"/>
            <color indexed="81"/>
            <rFont val="Tahoma"/>
            <family val="2"/>
          </rPr>
          <t>L'impôt sans les enfants - l'impôt avec les enfants ne peut pas excéder 1 567€ par demi part</t>
        </r>
      </text>
    </comment>
    <comment ref="AM61" authorId="1" shapeId="0" xr:uid="{194F6CC7-5FB1-4B75-8AA2-358E890DF7AB}">
      <text>
        <r>
          <rPr>
            <sz val="10"/>
            <color indexed="81"/>
            <rFont val="Tahoma"/>
            <family val="2"/>
          </rPr>
          <t>L'impôt sans les enfants - l'impôt avec les enfants ne peut pas excéder 1 567€ par demi part</t>
        </r>
      </text>
    </comment>
    <comment ref="AW61" authorId="1" shapeId="0" xr:uid="{274CCD98-3FD3-46BE-9299-81C234959BB9}">
      <text>
        <r>
          <rPr>
            <sz val="10"/>
            <color indexed="81"/>
            <rFont val="Tahoma"/>
            <family val="2"/>
          </rPr>
          <t>L'impôt sans les enfants - l'impôt avec les enfants ne peut pas excéder 1 567€ par demi part</t>
        </r>
      </text>
    </comment>
    <comment ref="I62" authorId="1" shapeId="0" xr:uid="{7F089FA5-2C17-45C5-8D1D-151CE9A55F67}">
      <text>
        <r>
          <rPr>
            <sz val="10"/>
            <color indexed="81"/>
            <rFont val="Tahoma"/>
            <family val="2"/>
          </rPr>
          <t>L'impôt sans les enfants - l'impôt avec les enfants ne peut pas excéder 1 592€ par demi part</t>
        </r>
      </text>
    </comment>
    <comment ref="S62" authorId="1" shapeId="0" xr:uid="{B3C3EABB-624D-442A-BCE5-6BBF00390755}">
      <text>
        <r>
          <rPr>
            <sz val="10"/>
            <color indexed="81"/>
            <rFont val="Tahoma"/>
            <family val="2"/>
          </rPr>
          <t>L'impôt sans les enfants - l'impôt avec les enfants ne peut pas excéder 1 567€ par demi part</t>
        </r>
      </text>
    </comment>
    <comment ref="I64" authorId="1" shapeId="0" xr:uid="{D47769A9-9F49-43C2-A9B8-528B042460F3}">
      <text>
        <r>
          <rPr>
            <b/>
            <sz val="10"/>
            <color indexed="81"/>
            <rFont val="Tahoma"/>
            <family val="2"/>
          </rPr>
          <t>La décote de l'impôt sur le revenu</t>
        </r>
        <r>
          <rPr>
            <sz val="10"/>
            <color indexed="81"/>
            <rFont val="Tahoma"/>
            <family val="2"/>
          </rPr>
          <t xml:space="preserve"> est une réduction du montant de l'impôt à payer.
Elle s’adresse aux ménages aux ressources modestes dont le montant d’impôt sur le revenu brut ne dépasse pas certains seuils.
Seuil pour un célibataire : 1 745€
Seuil pour un couple : 2 888€</t>
        </r>
      </text>
    </comment>
    <comment ref="J64" authorId="1" shapeId="0" xr:uid="{E2B36E82-B3C5-4B00-BB29-A92538B4173F}">
      <text>
        <r>
          <rPr>
            <sz val="10"/>
            <color indexed="81"/>
            <rFont val="Tahoma"/>
            <family val="2"/>
          </rPr>
          <t>La réduction accordée ne peut pas être &lt; au montant initial de l'impôt dû (ce n'est pas un crédit d'impôt).</t>
        </r>
      </text>
    </comment>
    <comment ref="U66" authorId="1" shapeId="0" xr:uid="{E7907C86-02BC-4C89-9936-85424040DAFF}">
      <text>
        <r>
          <rPr>
            <b/>
            <sz val="10"/>
            <color indexed="81"/>
            <rFont val="Tahoma"/>
            <family val="2"/>
          </rPr>
          <t>Nbr de parts imposable</t>
        </r>
      </text>
    </comment>
    <comment ref="W66" authorId="1" shapeId="0" xr:uid="{FF06857A-3EF5-447E-B7F0-B8A34EDB7156}">
      <text>
        <r>
          <rPr>
            <b/>
            <sz val="10"/>
            <color indexed="81"/>
            <rFont val="Tahoma"/>
            <family val="2"/>
          </rPr>
          <t>Nbr enfants</t>
        </r>
      </text>
    </comment>
    <comment ref="AA66" authorId="1" shapeId="0" xr:uid="{6C193122-BE04-4457-9B46-5D2D34818192}">
      <text>
        <r>
          <rPr>
            <b/>
            <sz val="10"/>
            <color indexed="81"/>
            <rFont val="Tahoma"/>
            <family val="2"/>
          </rPr>
          <t>Nbr de parts imposable</t>
        </r>
      </text>
    </comment>
    <comment ref="AC66" authorId="1" shapeId="0" xr:uid="{79894BE4-CDAD-4494-8A21-21E737C7890E}">
      <text>
        <r>
          <rPr>
            <b/>
            <sz val="10"/>
            <color indexed="81"/>
            <rFont val="Tahoma"/>
            <family val="2"/>
          </rPr>
          <t>Nbr enfants</t>
        </r>
      </text>
    </comment>
    <comment ref="AG66" authorId="1" shapeId="0" xr:uid="{25023DE1-F422-4DEE-B19D-196072A90E98}">
      <text>
        <r>
          <rPr>
            <b/>
            <sz val="10"/>
            <color indexed="81"/>
            <rFont val="Tahoma"/>
            <family val="2"/>
          </rPr>
          <t>Nbr de parts imposable</t>
        </r>
      </text>
    </comment>
    <comment ref="AI66" authorId="1" shapeId="0" xr:uid="{6F25347C-EE49-4579-928B-06BAFF6FF8EC}">
      <text>
        <r>
          <rPr>
            <b/>
            <sz val="10"/>
            <color indexed="81"/>
            <rFont val="Tahoma"/>
            <family val="2"/>
          </rPr>
          <t>Nbr enfants</t>
        </r>
      </text>
    </comment>
    <comment ref="AM66" authorId="1" shapeId="0" xr:uid="{3BCCFD7C-9EFC-4B64-B142-A1057DC522B9}">
      <text>
        <r>
          <rPr>
            <b/>
            <sz val="10"/>
            <color indexed="81"/>
            <rFont val="Tahoma"/>
            <family val="2"/>
          </rPr>
          <t>Nbr de parts imposable</t>
        </r>
      </text>
    </comment>
    <comment ref="AO66" authorId="1" shapeId="0" xr:uid="{A5671C07-585C-463A-A32F-ED65B131BC19}">
      <text>
        <r>
          <rPr>
            <b/>
            <sz val="10"/>
            <color indexed="81"/>
            <rFont val="Tahoma"/>
            <family val="2"/>
          </rPr>
          <t>Nbr enfants</t>
        </r>
      </text>
    </comment>
    <comment ref="C68" authorId="0" shapeId="0" xr:uid="{00000000-0006-0000-0300-00000A000000}">
      <text>
        <r>
          <rPr>
            <sz val="9"/>
            <color indexed="81"/>
            <rFont val="Tahoma"/>
            <family val="2"/>
          </rPr>
          <t xml:space="preserve">Le </t>
        </r>
        <r>
          <rPr>
            <b/>
            <sz val="9"/>
            <color indexed="81"/>
            <rFont val="Tahoma"/>
            <family val="2"/>
          </rPr>
          <t xml:space="preserve">régime micro </t>
        </r>
        <r>
          <rPr>
            <sz val="9"/>
            <color indexed="81"/>
            <rFont val="Tahoma"/>
            <family val="2"/>
          </rPr>
          <t xml:space="preserve">s'applique lorsque le montant de vos recettes n'excède pas :
&gt; 70 000€ pour les locations de locaux d'habitation meublés ;
&gt; 170 000€ pour les locations de chambres d'hôtes et meublés de tourisme classés 
Possibilité de demander de passer à l'option </t>
        </r>
        <r>
          <rPr>
            <b/>
            <sz val="9"/>
            <color indexed="81"/>
            <rFont val="Tahoma"/>
            <family val="2"/>
          </rPr>
          <t xml:space="preserve">régime réel </t>
        </r>
        <r>
          <rPr>
            <sz val="9"/>
            <color indexed="81"/>
            <rFont val="Tahoma"/>
            <family val="2"/>
          </rPr>
          <t>si vos charges sont &gt; de 50% de vos revenus (option valable 2 ans).</t>
        </r>
      </text>
    </comment>
    <comment ref="U68" authorId="1" shapeId="0" xr:uid="{A61D519C-9D09-44EB-98F5-40D332B87C4C}">
      <text>
        <r>
          <rPr>
            <sz val="10"/>
            <color indexed="81"/>
            <rFont val="Tahoma"/>
            <family val="2"/>
          </rPr>
          <t>Calcul intermédiaire pour un couple</t>
        </r>
      </text>
    </comment>
    <comment ref="V68" authorId="1" shapeId="0" xr:uid="{DC7E6339-A70E-4E87-869A-DE5FE2EEF4BD}">
      <text>
        <r>
          <rPr>
            <sz val="10"/>
            <color indexed="81"/>
            <rFont val="Tahoma"/>
            <family val="2"/>
          </rPr>
          <t>Calcul intermédiaire pour une personne seule</t>
        </r>
      </text>
    </comment>
    <comment ref="AA68" authorId="1" shapeId="0" xr:uid="{AD39C0A0-5971-406B-942F-6D2DC48A6E18}">
      <text>
        <r>
          <rPr>
            <sz val="10"/>
            <color indexed="81"/>
            <rFont val="Tahoma"/>
            <family val="2"/>
          </rPr>
          <t>Calcul intermédiaire pour un couple</t>
        </r>
      </text>
    </comment>
    <comment ref="AB68" authorId="1" shapeId="0" xr:uid="{FE6AA7D5-F5DB-4912-97B1-C68AF9752BBC}">
      <text>
        <r>
          <rPr>
            <sz val="10"/>
            <color indexed="81"/>
            <rFont val="Tahoma"/>
            <family val="2"/>
          </rPr>
          <t>Calcul intermédiaire pour une personne seule</t>
        </r>
      </text>
    </comment>
    <comment ref="AG68" authorId="1" shapeId="0" xr:uid="{44F4EC8A-F16E-4CF7-81DD-7D87A956BE53}">
      <text>
        <r>
          <rPr>
            <sz val="10"/>
            <color indexed="81"/>
            <rFont val="Tahoma"/>
            <family val="2"/>
          </rPr>
          <t>Calcul intermédiaire pour un couple</t>
        </r>
      </text>
    </comment>
    <comment ref="AH68" authorId="1" shapeId="0" xr:uid="{54412270-8874-44B3-8F06-0EFDE949F923}">
      <text>
        <r>
          <rPr>
            <sz val="10"/>
            <color indexed="81"/>
            <rFont val="Tahoma"/>
            <family val="2"/>
          </rPr>
          <t>Calcul intermédiaire pour une personne seule</t>
        </r>
      </text>
    </comment>
    <comment ref="AM68" authorId="1" shapeId="0" xr:uid="{3A4FA17E-28EB-48FD-9340-9C22FF433471}">
      <text>
        <r>
          <rPr>
            <sz val="10"/>
            <color indexed="81"/>
            <rFont val="Tahoma"/>
            <family val="2"/>
          </rPr>
          <t>Calcul intermédiaire pour un couple</t>
        </r>
      </text>
    </comment>
    <comment ref="AN68" authorId="1" shapeId="0" xr:uid="{D57F5A31-C9D9-427E-9D8B-087A05C204D8}">
      <text>
        <r>
          <rPr>
            <sz val="10"/>
            <color indexed="81"/>
            <rFont val="Tahoma"/>
            <family val="2"/>
          </rPr>
          <t>Calcul intermédiaire pour une personne seule</t>
        </r>
      </text>
    </comment>
    <comment ref="C69" authorId="0" shapeId="0" xr:uid="{00000000-0006-0000-0300-00000B000000}">
      <text>
        <r>
          <rPr>
            <sz val="9"/>
            <color indexed="81"/>
            <rFont val="Tahoma"/>
            <family val="2"/>
          </rPr>
          <t xml:space="preserve">Les locations meublées font l'objet d'une fiscalité particulière. Les recettes locatives sont perçues dans la catégorie des </t>
        </r>
        <r>
          <rPr>
            <b/>
            <sz val="9"/>
            <color indexed="81"/>
            <rFont val="Tahoma"/>
            <family val="2"/>
          </rPr>
          <t xml:space="preserve">Bénéfices industriels et commerciaux </t>
        </r>
        <r>
          <rPr>
            <sz val="9"/>
            <color indexed="81"/>
            <rFont val="Tahoma"/>
            <family val="2"/>
          </rPr>
          <t>(BIC), et non en tant que revenus fonciers.</t>
        </r>
      </text>
    </comment>
    <comment ref="C70" authorId="0" shapeId="0" xr:uid="{00000000-0006-0000-0300-00000C000000}">
      <text>
        <r>
          <rPr>
            <sz val="9"/>
            <color indexed="81"/>
            <rFont val="Tahoma"/>
            <family val="2"/>
          </rPr>
          <t>Un abattement de 50 % (évaluation forfaitaire de vos charges) sera appliqué pour déterminer votre revenu imposable.</t>
        </r>
      </text>
    </comment>
    <comment ref="F70" authorId="0" shapeId="0" xr:uid="{5AB39A49-3E0E-4F4B-8711-B06542370C9D}">
      <text>
        <r>
          <rPr>
            <b/>
            <u/>
            <sz val="10"/>
            <color indexed="81"/>
            <rFont val="Tahoma"/>
            <family val="2"/>
          </rPr>
          <t xml:space="preserve">Charges </t>
        </r>
        <r>
          <rPr>
            <b/>
            <u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- Assurances : PNO, GLI, assurance du crédit
- Frais comptable
- Taxe foncière (il faudra enlever la TOM)
- Frais de gestion d'agence immobilière
- Charges locatives  (ne compter que les charges non récupérables et enlever les charges récupérables du locataire)
- Travaux d'entretien et remise en état
- Autres et frais de mise en location
- CGA
- CFE
- Travaux de rénovation, réparation, et d'entretien sont déductibles fiscalement : ils sont passés en charge.
A noter : les travaux d'agrandissement, de construction ne peuvent être déduits : ils sont amortis uniquement pour le régime LMNP.</t>
        </r>
      </text>
    </comment>
    <comment ref="I70" authorId="1" shapeId="0" xr:uid="{9056A2B5-0D62-425F-A87A-1420AF8F566A}">
      <text>
        <r>
          <rPr>
            <sz val="10"/>
            <color indexed="81"/>
            <rFont val="Tahoma"/>
            <family val="2"/>
          </rPr>
          <t>Hors frais de notaire et honoraires divers (frais agence…)</t>
        </r>
      </text>
    </comment>
    <comment ref="I71" authorId="1" shapeId="0" xr:uid="{9E6B09B7-5BD6-4232-AB51-AA84D2D37992}">
      <text>
        <r>
          <rPr>
            <sz val="10"/>
            <color indexed="81"/>
            <rFont val="Tahoma"/>
            <family val="2"/>
          </rPr>
          <t xml:space="preserve">il faut enlever environ </t>
        </r>
        <r>
          <rPr>
            <b/>
            <sz val="10"/>
            <color indexed="81"/>
            <rFont val="Tahoma"/>
            <family val="2"/>
          </rPr>
          <t>20 %</t>
        </r>
        <r>
          <rPr>
            <sz val="10"/>
            <color indexed="81"/>
            <rFont val="Tahoma"/>
            <family val="2"/>
          </rPr>
          <t xml:space="preserve"> de non amortissable (valeur du terrain).</t>
        </r>
      </text>
    </comment>
    <comment ref="S71" authorId="1" shapeId="0" xr:uid="{5B55E521-499D-4B86-B6C7-B22F8A918C26}">
      <text>
        <r>
          <rPr>
            <sz val="10"/>
            <color indexed="81"/>
            <rFont val="Tahoma"/>
            <family val="2"/>
          </rPr>
          <t>L'impôt sans les enfants - l'impôt avec les enfants ne peut pas excéder 1 567€ par demi part</t>
        </r>
      </text>
    </comment>
    <comment ref="Y71" authorId="1" shapeId="0" xr:uid="{7A2C68E4-1022-4A16-A360-AC7A73669DE5}">
      <text>
        <r>
          <rPr>
            <sz val="10"/>
            <color indexed="81"/>
            <rFont val="Tahoma"/>
            <family val="2"/>
          </rPr>
          <t>L'impôt sans les enfants - l'impôt avec les enfants ne peut pas excéder 1 567€ par demi part</t>
        </r>
      </text>
    </comment>
    <comment ref="AE71" authorId="1" shapeId="0" xr:uid="{7F54EEA5-5F6D-444C-B8E3-F4084765D614}">
      <text>
        <r>
          <rPr>
            <sz val="10"/>
            <color indexed="81"/>
            <rFont val="Tahoma"/>
            <family val="2"/>
          </rPr>
          <t>L'impôt sans les enfants - l'impôt avec les enfants ne peut pas excéder 1 567€ par demi part</t>
        </r>
      </text>
    </comment>
    <comment ref="AK71" authorId="1" shapeId="0" xr:uid="{CF53E4D6-105A-4338-BDF9-B476021F3200}">
      <text>
        <r>
          <rPr>
            <sz val="10"/>
            <color indexed="81"/>
            <rFont val="Tahoma"/>
            <family val="2"/>
          </rPr>
          <t>L'impôt sans les enfants - l'impôt avec les enfants ne peut pas excéder 1 567€ par demi part</t>
        </r>
      </text>
    </comment>
    <comment ref="I73" authorId="1" shapeId="0" xr:uid="{A1342FDD-F197-4195-9D04-ACA541C3B3EA}">
      <text>
        <r>
          <rPr>
            <sz val="10"/>
            <color indexed="81"/>
            <rFont val="Tahoma"/>
            <family val="2"/>
          </rPr>
          <t>Amortissement selon le bareme ci joint</t>
        </r>
      </text>
    </comment>
    <comment ref="I74" authorId="1" shapeId="0" xr:uid="{F1546D55-3386-4E80-9E2E-778870F3A21B}">
      <text>
        <r>
          <rPr>
            <sz val="10"/>
            <color indexed="81"/>
            <rFont val="Tahoma"/>
            <family val="2"/>
          </rPr>
          <t xml:space="preserve">On ajoute les </t>
        </r>
        <r>
          <rPr>
            <b/>
            <sz val="10"/>
            <color indexed="81"/>
            <rFont val="Tahoma"/>
            <family val="2"/>
          </rPr>
          <t>frais de notaires et commissions</t>
        </r>
        <r>
          <rPr>
            <sz val="10"/>
            <color indexed="81"/>
            <rFont val="Tahoma"/>
            <family val="2"/>
          </rPr>
          <t xml:space="preserve"> (frais d'agence immo + frais de courtier + frais hypothécaire + frais de caution) pour constituer la base amortissable des frais d'acquisition sur </t>
        </r>
        <r>
          <rPr>
            <b/>
            <sz val="10"/>
            <color indexed="81"/>
            <rFont val="Tahoma"/>
            <family val="2"/>
          </rPr>
          <t>10ans</t>
        </r>
        <r>
          <rPr>
            <sz val="10"/>
            <color indexed="81"/>
            <rFont val="Tahoma"/>
            <family val="2"/>
          </rPr>
          <t xml:space="preserve">.
</t>
        </r>
      </text>
    </comment>
    <comment ref="F75" authorId="0" shapeId="0" xr:uid="{A473C67D-6230-4074-9DBC-0DF8638D106B}">
      <text>
        <r>
          <rPr>
            <sz val="9"/>
            <color indexed="81"/>
            <rFont val="Tahoma"/>
            <family val="2"/>
          </rPr>
          <t>Uniquement en cas de bénéfices BIC.</t>
        </r>
      </text>
    </comment>
    <comment ref="I75" authorId="1" shapeId="0" xr:uid="{FF290C27-E136-4A6A-BCC4-C62B39681795}">
      <text>
        <r>
          <rPr>
            <sz val="10"/>
            <color indexed="81"/>
            <rFont val="Tahoma"/>
            <family val="2"/>
          </rPr>
          <t xml:space="preserve">Amortissement de la composante "Travaux - construction" sur </t>
        </r>
        <r>
          <rPr>
            <b/>
            <sz val="10"/>
            <color indexed="81"/>
            <rFont val="Tahoma"/>
            <family val="2"/>
          </rPr>
          <t>15 ans à 6,67%</t>
        </r>
      </text>
    </comment>
    <comment ref="F76" authorId="1" shapeId="0" xr:uid="{EA2B85E3-BD4D-412A-960E-3D90D2ABD725}">
      <text>
        <r>
          <rPr>
            <sz val="10"/>
            <color indexed="81"/>
            <rFont val="Tahoma"/>
            <family val="2"/>
          </rPr>
          <t xml:space="preserve">Si vous avez un </t>
        </r>
        <r>
          <rPr>
            <b/>
            <sz val="10"/>
            <color indexed="81"/>
            <rFont val="Tahoma"/>
            <family val="2"/>
          </rPr>
          <t>déficit industriel et commercial</t>
        </r>
        <r>
          <rPr>
            <sz val="10"/>
            <color indexed="81"/>
            <rFont val="Tahoma"/>
            <family val="2"/>
          </rPr>
          <t xml:space="preserve"> cette année sur votre activité, il est </t>
        </r>
        <r>
          <rPr>
            <b/>
            <sz val="10"/>
            <color indexed="81"/>
            <rFont val="Tahoma"/>
            <family val="2"/>
          </rPr>
          <t>reportable</t>
        </r>
        <r>
          <rPr>
            <sz val="10"/>
            <color indexed="81"/>
            <rFont val="Tahoma"/>
            <family val="2"/>
          </rPr>
          <t xml:space="preserve"> sur l'année prochaine. Il viendra en </t>
        </r>
        <r>
          <rPr>
            <b/>
            <sz val="10"/>
            <color indexed="81"/>
            <rFont val="Tahoma"/>
            <family val="2"/>
          </rPr>
          <t>déduction</t>
        </r>
        <r>
          <rPr>
            <sz val="10"/>
            <color indexed="81"/>
            <rFont val="Tahoma"/>
            <family val="2"/>
          </rPr>
          <t xml:space="preserve"> de vos</t>
        </r>
        <r>
          <rPr>
            <b/>
            <sz val="10"/>
            <color indexed="81"/>
            <rFont val="Tahoma"/>
            <family val="2"/>
          </rPr>
          <t xml:space="preserve"> futures revenus BIC.</t>
        </r>
      </text>
    </comment>
    <comment ref="I76" authorId="1" shapeId="0" xr:uid="{29E2E74F-2D61-48FC-AE3F-C8436BC27967}">
      <text>
        <r>
          <rPr>
            <sz val="10"/>
            <color indexed="81"/>
            <rFont val="Tahoma"/>
            <family val="2"/>
          </rPr>
          <t xml:space="preserve">Amortissement de la composante "Meubles" sur </t>
        </r>
        <r>
          <rPr>
            <b/>
            <sz val="10"/>
            <color indexed="81"/>
            <rFont val="Tahoma"/>
            <family val="2"/>
          </rPr>
          <t>5 ans à 20%</t>
        </r>
      </text>
    </comment>
    <comment ref="I77" authorId="1" shapeId="0" xr:uid="{34C7E561-E585-46F1-B5B6-8F6160D0F50E}">
      <text>
        <r>
          <rPr>
            <sz val="10"/>
            <color indexed="81"/>
            <rFont val="Tahoma"/>
            <family val="2"/>
          </rPr>
          <t xml:space="preserve">Total à amortir les </t>
        </r>
        <r>
          <rPr>
            <b/>
            <sz val="10"/>
            <color indexed="81"/>
            <rFont val="Tahoma"/>
            <family val="2"/>
          </rPr>
          <t>5 premières années.</t>
        </r>
      </text>
    </comment>
    <comment ref="U77" authorId="1" shapeId="0" xr:uid="{2139357C-BD94-44FC-A8AE-57BC80CF262D}">
      <text>
        <r>
          <rPr>
            <b/>
            <sz val="10"/>
            <color indexed="81"/>
            <rFont val="Tahoma"/>
            <family val="2"/>
          </rPr>
          <t>Nbr de parts imposable</t>
        </r>
      </text>
    </comment>
    <comment ref="AA77" authorId="1" shapeId="0" xr:uid="{9443361D-164E-4BBE-AE19-B4DBDC56047B}">
      <text>
        <r>
          <rPr>
            <b/>
            <sz val="10"/>
            <color indexed="81"/>
            <rFont val="Tahoma"/>
            <family val="2"/>
          </rPr>
          <t>Nbr de parts imposable</t>
        </r>
      </text>
    </comment>
    <comment ref="AG77" authorId="1" shapeId="0" xr:uid="{49452BD9-902A-4D2F-8710-0887007082CD}">
      <text>
        <r>
          <rPr>
            <b/>
            <sz val="10"/>
            <color indexed="81"/>
            <rFont val="Tahoma"/>
            <family val="2"/>
          </rPr>
          <t>Nbr de parts imposable</t>
        </r>
      </text>
    </comment>
    <comment ref="AM77" authorId="1" shapeId="0" xr:uid="{1C9F075D-D769-4A8A-A0E5-4F2B13933759}">
      <text>
        <r>
          <rPr>
            <b/>
            <sz val="10"/>
            <color indexed="81"/>
            <rFont val="Tahoma"/>
            <family val="2"/>
          </rPr>
          <t>Nbr de parts imposable</t>
        </r>
      </text>
    </comment>
    <comment ref="U79" authorId="1" shapeId="0" xr:uid="{6A421062-1831-4168-90F4-AF1A6507F790}">
      <text>
        <r>
          <rPr>
            <sz val="10"/>
            <color indexed="81"/>
            <rFont val="Tahoma"/>
            <family val="2"/>
          </rPr>
          <t>Calcul intermédiaire pour un couple</t>
        </r>
      </text>
    </comment>
    <comment ref="V79" authorId="1" shapeId="0" xr:uid="{ED4A272E-60AE-41BB-80B7-FD16ED24BC3D}">
      <text>
        <r>
          <rPr>
            <sz val="10"/>
            <color indexed="81"/>
            <rFont val="Tahoma"/>
            <family val="2"/>
          </rPr>
          <t>Calcul intermédiaire pour une personne seule</t>
        </r>
      </text>
    </comment>
    <comment ref="AA79" authorId="1" shapeId="0" xr:uid="{93D13141-5447-4716-8CA2-14C59F85ED07}">
      <text>
        <r>
          <rPr>
            <sz val="10"/>
            <color indexed="81"/>
            <rFont val="Tahoma"/>
            <family val="2"/>
          </rPr>
          <t>Calcul intermédiaire pour un couple</t>
        </r>
      </text>
    </comment>
    <comment ref="AB79" authorId="1" shapeId="0" xr:uid="{6D29DD06-F2DC-4429-88D2-DE3A82945EFB}">
      <text>
        <r>
          <rPr>
            <sz val="10"/>
            <color indexed="81"/>
            <rFont val="Tahoma"/>
            <family val="2"/>
          </rPr>
          <t>Calcul intermédiaire pour une personne seule</t>
        </r>
      </text>
    </comment>
    <comment ref="AG79" authorId="1" shapeId="0" xr:uid="{D4EF120B-D0EA-49C3-A713-64A7EB802BA0}">
      <text>
        <r>
          <rPr>
            <sz val="10"/>
            <color indexed="81"/>
            <rFont val="Tahoma"/>
            <family val="2"/>
          </rPr>
          <t>Calcul intermédiaire pour un couple</t>
        </r>
      </text>
    </comment>
    <comment ref="AH79" authorId="1" shapeId="0" xr:uid="{14737E6B-2AB1-4C75-BFCA-9DD569A780C7}">
      <text>
        <r>
          <rPr>
            <sz val="10"/>
            <color indexed="81"/>
            <rFont val="Tahoma"/>
            <family val="2"/>
          </rPr>
          <t>Calcul intermédiaire pour une personne seule</t>
        </r>
      </text>
    </comment>
    <comment ref="AM79" authorId="1" shapeId="0" xr:uid="{2B4128CE-1E9A-4D34-81DB-BF5B04BD02E0}">
      <text>
        <r>
          <rPr>
            <sz val="10"/>
            <color indexed="81"/>
            <rFont val="Tahoma"/>
            <family val="2"/>
          </rPr>
          <t>Calcul intermédiaire pour un couple</t>
        </r>
      </text>
    </comment>
    <comment ref="AN79" authorId="1" shapeId="0" xr:uid="{D58750A1-DA34-4287-8B7E-5543368ECA66}">
      <text>
        <r>
          <rPr>
            <sz val="10"/>
            <color indexed="81"/>
            <rFont val="Tahoma"/>
            <family val="2"/>
          </rPr>
          <t>Calcul intermédiaire pour une personne seule</t>
        </r>
      </text>
    </comment>
    <comment ref="C80" authorId="0" shapeId="0" xr:uid="{00000000-0006-0000-0300-00000D000000}">
      <text>
        <r>
          <rPr>
            <sz val="9"/>
            <color indexed="81"/>
            <rFont val="Tahoma"/>
            <family val="2"/>
          </rPr>
          <t xml:space="preserve">1. Si vous avez des </t>
        </r>
        <r>
          <rPr>
            <b/>
            <sz val="9"/>
            <color indexed="81"/>
            <rFont val="Tahoma"/>
            <family val="2"/>
          </rPr>
          <t>enfants à charge</t>
        </r>
        <r>
          <rPr>
            <sz val="9"/>
            <color indexed="81"/>
            <rFont val="Tahoma"/>
            <family val="2"/>
          </rPr>
          <t xml:space="preserve">, vous bénéficiez de </t>
        </r>
        <r>
          <rPr>
            <b/>
            <sz val="9"/>
            <color indexed="81"/>
            <rFont val="Tahoma"/>
            <family val="2"/>
          </rPr>
          <t xml:space="preserve">parts </t>
        </r>
        <r>
          <rPr>
            <sz val="9"/>
            <color indexed="81"/>
            <rFont val="Tahoma"/>
            <family val="2"/>
          </rPr>
          <t xml:space="preserve">supplémentaires de </t>
        </r>
        <r>
          <rPr>
            <b/>
            <sz val="9"/>
            <color indexed="81"/>
            <rFont val="Tahoma"/>
            <family val="2"/>
          </rPr>
          <t>quotient familial</t>
        </r>
        <r>
          <rPr>
            <sz val="9"/>
            <color indexed="81"/>
            <rFont val="Tahoma"/>
            <family val="2"/>
          </rPr>
          <t>.
--&gt; Ce qui permet d'</t>
        </r>
        <r>
          <rPr>
            <b/>
            <sz val="9"/>
            <color indexed="81"/>
            <rFont val="Tahoma"/>
            <family val="2"/>
          </rPr>
          <t>atténuer</t>
        </r>
        <r>
          <rPr>
            <sz val="9"/>
            <color indexed="81"/>
            <rFont val="Tahoma"/>
            <family val="2"/>
          </rPr>
          <t xml:space="preserve"> la progressivité de l'impôt sur le revenu.
Cet avantage fiscal est </t>
        </r>
        <r>
          <rPr>
            <b/>
            <sz val="9"/>
            <color indexed="81"/>
            <rFont val="Tahoma"/>
            <family val="2"/>
          </rPr>
          <t xml:space="preserve">plafonné </t>
        </r>
        <r>
          <rPr>
            <sz val="9"/>
            <color indexed="81"/>
            <rFont val="Tahoma"/>
            <family val="2"/>
          </rPr>
          <t xml:space="preserve">à 1 551 euros par demi-part supplémentaire.
2. Si vous avez des </t>
        </r>
        <r>
          <rPr>
            <b/>
            <sz val="9"/>
            <color indexed="81"/>
            <rFont val="Tahoma"/>
            <family val="2"/>
          </rPr>
          <t>faibles ressources</t>
        </r>
        <r>
          <rPr>
            <sz val="9"/>
            <color indexed="81"/>
            <rFont val="Tahoma"/>
            <family val="2"/>
          </rPr>
          <t xml:space="preserve">, vous bénéficiez d'une </t>
        </r>
        <r>
          <rPr>
            <b/>
            <sz val="9"/>
            <color indexed="81"/>
            <rFont val="Tahoma"/>
            <family val="2"/>
          </rPr>
          <t xml:space="preserve">décote </t>
        </r>
        <r>
          <rPr>
            <sz val="9"/>
            <color indexed="81"/>
            <rFont val="Tahoma"/>
            <family val="2"/>
          </rPr>
          <t>(réduction) sur votre impôt à payer.</t>
        </r>
      </text>
    </comment>
    <comment ref="F80" authorId="0" shapeId="0" xr:uid="{36F78448-F2E4-4EBD-93AC-4BA472843D80}">
      <text>
        <r>
          <rPr>
            <sz val="9"/>
            <color indexed="81"/>
            <rFont val="Tahoma"/>
            <family val="2"/>
          </rPr>
          <t xml:space="preserve">Si vous avez des </t>
        </r>
        <r>
          <rPr>
            <b/>
            <sz val="9"/>
            <color indexed="81"/>
            <rFont val="Tahoma"/>
            <family val="2"/>
          </rPr>
          <t>enfants à charge</t>
        </r>
        <r>
          <rPr>
            <sz val="9"/>
            <color indexed="81"/>
            <rFont val="Tahoma"/>
            <family val="2"/>
          </rPr>
          <t xml:space="preserve">, vous bénéficiez de </t>
        </r>
        <r>
          <rPr>
            <b/>
            <sz val="9"/>
            <color indexed="81"/>
            <rFont val="Tahoma"/>
            <family val="2"/>
          </rPr>
          <t xml:space="preserve">parts </t>
        </r>
        <r>
          <rPr>
            <sz val="9"/>
            <color indexed="81"/>
            <rFont val="Tahoma"/>
            <family val="2"/>
          </rPr>
          <t xml:space="preserve">supplémentaires de </t>
        </r>
        <r>
          <rPr>
            <b/>
            <sz val="9"/>
            <color indexed="81"/>
            <rFont val="Tahoma"/>
            <family val="2"/>
          </rPr>
          <t>quotient familial</t>
        </r>
        <r>
          <rPr>
            <sz val="9"/>
            <color indexed="81"/>
            <rFont val="Tahoma"/>
            <family val="2"/>
          </rPr>
          <t xml:space="preserve">.
--&gt; Ce qui permet </t>
        </r>
        <r>
          <rPr>
            <b/>
            <sz val="9"/>
            <color indexed="81"/>
            <rFont val="Tahoma"/>
            <family val="2"/>
          </rPr>
          <t>d'atténuer</t>
        </r>
        <r>
          <rPr>
            <sz val="9"/>
            <color indexed="81"/>
            <rFont val="Tahoma"/>
            <family val="2"/>
          </rPr>
          <t xml:space="preserve"> la progressivité de l'impôt sur le revenu.
Cet avantage fiscal est </t>
        </r>
        <r>
          <rPr>
            <b/>
            <sz val="9"/>
            <color indexed="81"/>
            <rFont val="Tahoma"/>
            <family val="2"/>
          </rPr>
          <t>plafonné</t>
        </r>
        <r>
          <rPr>
            <sz val="9"/>
            <color indexed="81"/>
            <rFont val="Tahoma"/>
            <family val="2"/>
          </rPr>
          <t xml:space="preserve"> à 1 551 euros par demi-part supplémentaire.
2. Si vous avez des </t>
        </r>
        <r>
          <rPr>
            <b/>
            <sz val="9"/>
            <color indexed="81"/>
            <rFont val="Tahoma"/>
            <family val="2"/>
          </rPr>
          <t>faibles ressources</t>
        </r>
        <r>
          <rPr>
            <sz val="9"/>
            <color indexed="81"/>
            <rFont val="Tahoma"/>
            <family val="2"/>
          </rPr>
          <t xml:space="preserve">, vous bénéficiez d'une </t>
        </r>
        <r>
          <rPr>
            <b/>
            <sz val="9"/>
            <color indexed="81"/>
            <rFont val="Tahoma"/>
            <family val="2"/>
          </rPr>
          <t xml:space="preserve">décote </t>
        </r>
        <r>
          <rPr>
            <sz val="9"/>
            <color indexed="81"/>
            <rFont val="Tahoma"/>
            <family val="2"/>
          </rPr>
          <t>(réduction) sur votre impôt à payer.</t>
        </r>
      </text>
    </comment>
    <comment ref="S82" authorId="1" shapeId="0" xr:uid="{E4410597-2BA7-4DA6-8933-DFAF60CB918F}">
      <text>
        <r>
          <rPr>
            <sz val="10"/>
            <color indexed="81"/>
            <rFont val="Tahoma"/>
            <family val="2"/>
          </rPr>
          <t>L'impôt sans les enfants - l'impôt avec les enfants ne peut pas excéder 1 567€ par demi part</t>
        </r>
      </text>
    </comment>
    <comment ref="Y82" authorId="1" shapeId="0" xr:uid="{730A22C6-16CC-42AB-9262-EB6C7206C0EE}">
      <text>
        <r>
          <rPr>
            <sz val="10"/>
            <color indexed="81"/>
            <rFont val="Tahoma"/>
            <family val="2"/>
          </rPr>
          <t>L'impôt sans les enfants - l'impôt avec les enfants ne peut pas excéder 1 567€ par demi part</t>
        </r>
      </text>
    </comment>
    <comment ref="AE82" authorId="1" shapeId="0" xr:uid="{A0950F8D-276A-4A50-AD14-FBF72E552498}">
      <text>
        <r>
          <rPr>
            <sz val="10"/>
            <color indexed="81"/>
            <rFont val="Tahoma"/>
            <family val="2"/>
          </rPr>
          <t>L'impôt sans les enfants - l'impôt avec les enfants ne peut pas excéder 1 567€ par demi part</t>
        </r>
      </text>
    </comment>
    <comment ref="AK82" authorId="1" shapeId="0" xr:uid="{28B937A7-125F-43BE-BAD4-1CA1DDBFA60D}">
      <text>
        <r>
          <rPr>
            <sz val="10"/>
            <color indexed="81"/>
            <rFont val="Tahoma"/>
            <family val="2"/>
          </rPr>
          <t>L'impôt sans les enfants - l'impôt avec les enfants ne peut pas excéder 1 567€ par demi part</t>
        </r>
      </text>
    </comment>
    <comment ref="U88" authorId="1" shapeId="0" xr:uid="{FDC334BC-1877-4F40-9733-432D90464A62}">
      <text>
        <r>
          <rPr>
            <b/>
            <sz val="10"/>
            <color indexed="81"/>
            <rFont val="Tahoma"/>
            <family val="2"/>
          </rPr>
          <t>Nbr de parts imposable</t>
        </r>
      </text>
    </comment>
    <comment ref="AA88" authorId="1" shapeId="0" xr:uid="{23E20AC2-071F-49A7-989D-97F165F78625}">
      <text>
        <r>
          <rPr>
            <b/>
            <sz val="10"/>
            <color indexed="81"/>
            <rFont val="Tahoma"/>
            <family val="2"/>
          </rPr>
          <t>Nbr de parts imposable</t>
        </r>
      </text>
    </comment>
    <comment ref="AG88" authorId="1" shapeId="0" xr:uid="{51FEEB30-3882-494E-9F32-5F44BCBC4230}">
      <text>
        <r>
          <rPr>
            <b/>
            <sz val="10"/>
            <color indexed="81"/>
            <rFont val="Tahoma"/>
            <family val="2"/>
          </rPr>
          <t>Nbr de parts imposable</t>
        </r>
      </text>
    </comment>
    <comment ref="AM88" authorId="1" shapeId="0" xr:uid="{5E9D14D9-CBEC-454D-B7BD-D9A2FDCC8D5D}">
      <text>
        <r>
          <rPr>
            <b/>
            <sz val="10"/>
            <color indexed="81"/>
            <rFont val="Tahoma"/>
            <family val="2"/>
          </rPr>
          <t>Nbr de parts imposable</t>
        </r>
      </text>
    </comment>
    <comment ref="U90" authorId="1" shapeId="0" xr:uid="{4478472B-B659-4481-8DFF-577762ECD69E}">
      <text>
        <r>
          <rPr>
            <sz val="10"/>
            <color indexed="81"/>
            <rFont val="Tahoma"/>
            <family val="2"/>
          </rPr>
          <t>Calcul intermédiaire pour un couple</t>
        </r>
      </text>
    </comment>
    <comment ref="V90" authorId="1" shapeId="0" xr:uid="{D2DC9F17-5E0D-4AA9-ACEA-8FB86B6A551B}">
      <text>
        <r>
          <rPr>
            <sz val="10"/>
            <color indexed="81"/>
            <rFont val="Tahoma"/>
            <family val="2"/>
          </rPr>
          <t>Calcul intermédiaire pour une personne seule</t>
        </r>
      </text>
    </comment>
    <comment ref="AA90" authorId="1" shapeId="0" xr:uid="{B3ED7AC2-6B05-40AB-9784-6A55EBF97798}">
      <text>
        <r>
          <rPr>
            <sz val="10"/>
            <color indexed="81"/>
            <rFont val="Tahoma"/>
            <family val="2"/>
          </rPr>
          <t>Calcul intermédiaire pour un couple</t>
        </r>
      </text>
    </comment>
    <comment ref="AB90" authorId="1" shapeId="0" xr:uid="{3C5D5F09-50E1-4E80-B45E-FED0C217DED3}">
      <text>
        <r>
          <rPr>
            <sz val="10"/>
            <color indexed="81"/>
            <rFont val="Tahoma"/>
            <family val="2"/>
          </rPr>
          <t>Calcul intermédiaire pour une personne seule</t>
        </r>
      </text>
    </comment>
    <comment ref="AG90" authorId="1" shapeId="0" xr:uid="{56274940-1655-42FA-B6C8-42761A7BBD91}">
      <text>
        <r>
          <rPr>
            <sz val="10"/>
            <color indexed="81"/>
            <rFont val="Tahoma"/>
            <family val="2"/>
          </rPr>
          <t>Calcul intermédiaire pour un couple</t>
        </r>
      </text>
    </comment>
    <comment ref="AH90" authorId="1" shapeId="0" xr:uid="{5D42ECAA-F13F-455F-B847-DF56C708F0B5}">
      <text>
        <r>
          <rPr>
            <sz val="10"/>
            <color indexed="81"/>
            <rFont val="Tahoma"/>
            <family val="2"/>
          </rPr>
          <t>Calcul intermédiaire pour une personne seule</t>
        </r>
      </text>
    </comment>
    <comment ref="AM90" authorId="1" shapeId="0" xr:uid="{205E5AE1-248E-4ED0-84FE-C9DF8FE131D2}">
      <text>
        <r>
          <rPr>
            <sz val="10"/>
            <color indexed="81"/>
            <rFont val="Tahoma"/>
            <family val="2"/>
          </rPr>
          <t>Calcul intermédiaire pour un couple</t>
        </r>
      </text>
    </comment>
    <comment ref="AN90" authorId="1" shapeId="0" xr:uid="{B8BED631-73CA-4D5F-B869-341AF9D37570}">
      <text>
        <r>
          <rPr>
            <sz val="10"/>
            <color indexed="81"/>
            <rFont val="Tahoma"/>
            <family val="2"/>
          </rPr>
          <t>Calcul intermédiaire pour une personne seule</t>
        </r>
      </text>
    </comment>
    <comment ref="S93" authorId="1" shapeId="0" xr:uid="{D07D28A0-DED6-46A7-8E08-71E5F26F9C9A}">
      <text>
        <r>
          <rPr>
            <sz val="10"/>
            <color indexed="81"/>
            <rFont val="Tahoma"/>
            <family val="2"/>
          </rPr>
          <t>L'impôt sans les enfants - l'impôt avec les enfants ne peut pas excéder 1 567€ par demi part</t>
        </r>
      </text>
    </comment>
    <comment ref="Y93" authorId="1" shapeId="0" xr:uid="{503403E1-89EE-40E8-A7A7-0517D5E563CE}">
      <text>
        <r>
          <rPr>
            <sz val="10"/>
            <color indexed="81"/>
            <rFont val="Tahoma"/>
            <family val="2"/>
          </rPr>
          <t>L'impôt sans les enfants - l'impôt avec les enfants ne peut pas excéder 1 567€ par demi part</t>
        </r>
      </text>
    </comment>
    <comment ref="AE93" authorId="1" shapeId="0" xr:uid="{5FE784A5-E185-4283-A164-25D15A1AAFC6}">
      <text>
        <r>
          <rPr>
            <sz val="10"/>
            <color indexed="81"/>
            <rFont val="Tahoma"/>
            <family val="2"/>
          </rPr>
          <t>L'impôt sans les enfants - l'impôt avec les enfants ne peut pas excéder 1 567€ par demi part</t>
        </r>
      </text>
    </comment>
    <comment ref="AK93" authorId="1" shapeId="0" xr:uid="{D38D3D89-3649-4450-90FF-5AF3E6B306C8}">
      <text>
        <r>
          <rPr>
            <sz val="10"/>
            <color indexed="81"/>
            <rFont val="Tahoma"/>
            <family val="2"/>
          </rPr>
          <t>L'impôt sans les enfants - l'impôt avec les enfants ne peut pas excéder 1 567€ par demi part</t>
        </r>
      </text>
    </comment>
    <comment ref="G124" authorId="1" shapeId="0" xr:uid="{5FFFA632-ADEA-4732-B948-990074ED61F7}">
      <text>
        <r>
          <rPr>
            <b/>
            <sz val="10"/>
            <color indexed="81"/>
            <rFont val="Tahoma"/>
            <family val="2"/>
          </rPr>
          <t xml:space="preserve">Rentabilité Nette Nette :
</t>
        </r>
        <r>
          <rPr>
            <sz val="10"/>
            <color indexed="81"/>
            <rFont val="Tahoma"/>
            <family val="2"/>
          </rPr>
          <t>Même calcul que pour la rentabilité Nette de charge mais on ajoute aux charges le coût des impots sur l'investissement.</t>
        </r>
      </text>
    </comment>
    <comment ref="G127" authorId="1" shapeId="0" xr:uid="{4019B71F-F712-40C5-A939-15021F03968E}">
      <text>
        <r>
          <rPr>
            <sz val="10"/>
            <color indexed="81"/>
            <rFont val="Tahoma"/>
            <family val="2"/>
          </rPr>
          <t>On ajoute dans les charges la CFE et la CGA.</t>
        </r>
      </text>
    </comment>
    <comment ref="G133" authorId="1" shapeId="0" xr:uid="{D61D772E-A487-4BE8-B816-7330F4CCCDBE}">
      <text>
        <r>
          <rPr>
            <sz val="10"/>
            <color indexed="81"/>
            <rFont val="Tahoma"/>
            <family val="2"/>
          </rPr>
          <t>On ajoute dans les charges la CFE et la CGA.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CANTEGREL Bruno DMGP/DNU</author>
    <author>Bruno Titou</author>
    <author>cante</author>
  </authors>
  <commentList>
    <comment ref="C10" authorId="0" shapeId="0" xr:uid="{5F851A91-9271-4513-B597-62DE032F5E50}">
      <text>
        <r>
          <rPr>
            <b/>
            <sz val="9"/>
            <color indexed="81"/>
            <rFont val="Tahoma"/>
            <family val="2"/>
          </rPr>
          <t xml:space="preserve">Revenu brut global </t>
        </r>
        <r>
          <rPr>
            <sz val="9"/>
            <color indexed="81"/>
            <rFont val="Tahoma"/>
            <family val="2"/>
          </rPr>
          <t xml:space="preserve">= somme des revenus, bénéfices et gains que </t>
        </r>
        <r>
          <rPr>
            <b/>
            <sz val="9"/>
            <color indexed="81"/>
            <rFont val="Tahoma"/>
            <family val="2"/>
          </rPr>
          <t xml:space="preserve">vous ou votre foyer avez perçus </t>
        </r>
        <r>
          <rPr>
            <sz val="9"/>
            <color indexed="81"/>
            <rFont val="Tahoma"/>
            <family val="2"/>
          </rPr>
          <t xml:space="preserve">sur une année (salaires, pensions de retraite + autres revenus non fonciers). 
</t>
        </r>
        <r>
          <rPr>
            <b/>
            <sz val="9"/>
            <color indexed="81"/>
            <rFont val="Tahoma"/>
            <family val="2"/>
          </rPr>
          <t xml:space="preserve">Valeur à renseigner pour le salaire </t>
        </r>
        <r>
          <rPr>
            <sz val="9"/>
            <color indexed="81"/>
            <rFont val="Tahoma"/>
            <family val="2"/>
          </rPr>
          <t xml:space="preserve">= salaire Net fiscal cumulé fiigurant sur le bulletin de paie de décembre.
En fonction de votre situation et nombre d'enfants, le </t>
        </r>
        <r>
          <rPr>
            <b/>
            <sz val="9"/>
            <color indexed="81"/>
            <rFont val="Tahoma"/>
            <family val="2"/>
          </rPr>
          <t xml:space="preserve">simulateur détermine automatiquement votre TMI </t>
        </r>
        <r>
          <rPr>
            <sz val="9"/>
            <color indexed="81"/>
            <rFont val="Tahoma"/>
            <family val="2"/>
          </rPr>
          <t>et appliquera les plafonds du quotient familial en vigeur pour calculer votre impôt sur le revenu.</t>
        </r>
      </text>
    </comment>
    <comment ref="C12" authorId="0" shapeId="0" xr:uid="{238B82B1-1958-49C3-B9B9-CAAC47261A11}">
      <text>
        <r>
          <rPr>
            <b/>
            <sz val="9"/>
            <color indexed="81"/>
            <rFont val="Tahoma"/>
            <family val="2"/>
          </rPr>
          <t>Enfants à charge</t>
        </r>
      </text>
    </comment>
    <comment ref="C14" authorId="0" shapeId="0" xr:uid="{F1550BE0-DAC8-4D88-A6C8-0E458660841A}">
      <text>
        <r>
          <rPr>
            <b/>
            <sz val="9"/>
            <color indexed="81"/>
            <rFont val="Tahoma"/>
            <family val="2"/>
          </rPr>
          <t xml:space="preserve">Au régime réel : </t>
        </r>
        <r>
          <rPr>
            <sz val="9"/>
            <color indexed="81"/>
            <rFont val="Tahoma"/>
            <family val="2"/>
          </rPr>
          <t>abattement de 10%</t>
        </r>
      </text>
    </comment>
    <comment ref="C15" authorId="0" shapeId="0" xr:uid="{2E0D3A68-13A9-4DF3-B002-18C1DF756717}">
      <text>
        <r>
          <rPr>
            <sz val="9"/>
            <color indexed="81"/>
            <rFont val="Tahoma"/>
            <family val="2"/>
          </rPr>
          <t xml:space="preserve">Montant Net de votre impôt à payer dans le cas ou </t>
        </r>
        <r>
          <rPr>
            <b/>
            <sz val="9"/>
            <color indexed="81"/>
            <rFont val="Tahoma"/>
            <family val="2"/>
          </rPr>
          <t xml:space="preserve">vous n'auriez pas investi </t>
        </r>
        <r>
          <rPr>
            <sz val="9"/>
            <color indexed="81"/>
            <rFont val="Tahoma"/>
            <family val="2"/>
          </rPr>
          <t>: donc aucun revenu locatif à votre actif</t>
        </r>
      </text>
    </comment>
    <comment ref="C24" authorId="1" shapeId="0" xr:uid="{4F687396-1B24-4302-897E-B09ACA9ADE4A}">
      <text>
        <r>
          <rPr>
            <b/>
            <sz val="10"/>
            <color indexed="81"/>
            <rFont val="Tahoma"/>
            <family val="2"/>
          </rPr>
          <t>La SCI à l'IR ne s'applique pas pour une location meublée</t>
        </r>
        <r>
          <rPr>
            <sz val="10"/>
            <color indexed="81"/>
            <rFont val="Tahoma"/>
            <family val="2"/>
          </rPr>
          <t xml:space="preserve"> (à de très rares exceptions seulement).</t>
        </r>
      </text>
    </comment>
    <comment ref="C26" authorId="0" shapeId="0" xr:uid="{E8CCE363-5579-4C0C-A72F-7D36D20FA244}">
      <text>
        <r>
          <rPr>
            <b/>
            <u/>
            <sz val="10"/>
            <color indexed="81"/>
            <rFont val="Tahoma"/>
            <family val="2"/>
          </rPr>
          <t xml:space="preserve">Charges </t>
        </r>
        <r>
          <rPr>
            <b/>
            <u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- Assurances : PNO, GLI, assurance du crédit
- Frais comptable
- Taxe foncière (il faudra enlever la TOM)
- Frais de gestion d'agence immobilière
- Charges locatives (ne compter que les charges non récupérables et enlever les charges récupérables du locataire)
- Autres et frais de mise en location
- Pas de CGA
- Pas de CFE
- Travaux de rénovation, réparation, et d'entretien sont déductibles fiscalement : ils sont passés en charge.
A noter : les travaux d'agrandissement, de construction ne peuvent être déduits : ils sont amortis uniquement pour le meublé.</t>
        </r>
      </text>
    </comment>
    <comment ref="C33" authorId="1" shapeId="0" xr:uid="{64F7BBC3-5E9E-48AC-B008-6417790516FD}">
      <text>
        <r>
          <rPr>
            <sz val="10"/>
            <color indexed="81"/>
            <rFont val="Tahoma"/>
            <family val="2"/>
          </rPr>
          <t xml:space="preserve">Déficit foncier à imputer au revenu global, dans la limite de </t>
        </r>
        <r>
          <rPr>
            <b/>
            <sz val="10"/>
            <color indexed="81"/>
            <rFont val="Tahoma"/>
            <family val="2"/>
          </rPr>
          <t>10 700€/an</t>
        </r>
        <r>
          <rPr>
            <sz val="10"/>
            <color indexed="81"/>
            <rFont val="Tahoma"/>
            <family val="2"/>
          </rPr>
          <t>.
Ces déficits ne doivent pas résulter des intérêts d’emprunt. Ceux qui résultent de ces intérêts ou qui dépassent 10 700€ sont déductibles des revenus fonciers des 10 années suivantes.</t>
        </r>
      </text>
    </comment>
    <comment ref="C34" authorId="1" shapeId="0" xr:uid="{0A9F1310-FDF4-4C91-A64B-567B46C5006F}">
      <text>
        <r>
          <rPr>
            <sz val="10"/>
            <color indexed="81"/>
            <rFont val="Tahoma"/>
            <family val="2"/>
          </rPr>
          <t xml:space="preserve">Si vous avez un </t>
        </r>
        <r>
          <rPr>
            <b/>
            <sz val="10"/>
            <color indexed="81"/>
            <rFont val="Tahoma"/>
            <family val="2"/>
          </rPr>
          <t>déficit foncier</t>
        </r>
        <r>
          <rPr>
            <sz val="10"/>
            <color indexed="81"/>
            <rFont val="Tahoma"/>
            <family val="2"/>
          </rPr>
          <t xml:space="preserve"> cette année, il est </t>
        </r>
        <r>
          <rPr>
            <b/>
            <sz val="10"/>
            <color indexed="81"/>
            <rFont val="Tahoma"/>
            <family val="2"/>
          </rPr>
          <t>reportable</t>
        </r>
        <r>
          <rPr>
            <sz val="10"/>
            <color indexed="81"/>
            <rFont val="Tahoma"/>
            <family val="2"/>
          </rPr>
          <t xml:space="preserve"> sur l'année prochaine. Il viendra en </t>
        </r>
        <r>
          <rPr>
            <b/>
            <sz val="10"/>
            <color indexed="81"/>
            <rFont val="Tahoma"/>
            <family val="2"/>
          </rPr>
          <t>déduction</t>
        </r>
        <r>
          <rPr>
            <sz val="10"/>
            <color indexed="81"/>
            <rFont val="Tahoma"/>
            <family val="2"/>
          </rPr>
          <t xml:space="preserve"> de vos </t>
        </r>
        <r>
          <rPr>
            <b/>
            <sz val="10"/>
            <color indexed="81"/>
            <rFont val="Tahoma"/>
            <family val="2"/>
          </rPr>
          <t>futures revenus fonciers</t>
        </r>
        <r>
          <rPr>
            <sz val="10"/>
            <color indexed="81"/>
            <rFont val="Tahoma"/>
            <family val="2"/>
          </rPr>
          <t>.</t>
        </r>
      </text>
    </comment>
    <comment ref="C37" authorId="0" shapeId="0" xr:uid="{A458C040-8DE2-4E97-B1C7-8875A5F6F0FA}">
      <text>
        <r>
          <rPr>
            <sz val="9"/>
            <color indexed="81"/>
            <rFont val="Tahoma"/>
            <family val="2"/>
          </rPr>
          <t xml:space="preserve">1. Si vous avez des </t>
        </r>
        <r>
          <rPr>
            <b/>
            <sz val="9"/>
            <color indexed="81"/>
            <rFont val="Tahoma"/>
            <family val="2"/>
          </rPr>
          <t>enfants à charge</t>
        </r>
        <r>
          <rPr>
            <sz val="9"/>
            <color indexed="81"/>
            <rFont val="Tahoma"/>
            <family val="2"/>
          </rPr>
          <t xml:space="preserve">, vous bénéficiez de </t>
        </r>
        <r>
          <rPr>
            <b/>
            <sz val="9"/>
            <color indexed="81"/>
            <rFont val="Tahoma"/>
            <family val="2"/>
          </rPr>
          <t xml:space="preserve">parts </t>
        </r>
        <r>
          <rPr>
            <sz val="9"/>
            <color indexed="81"/>
            <rFont val="Tahoma"/>
            <family val="2"/>
          </rPr>
          <t xml:space="preserve">supplémentaires de </t>
        </r>
        <r>
          <rPr>
            <b/>
            <sz val="9"/>
            <color indexed="81"/>
            <rFont val="Tahoma"/>
            <family val="2"/>
          </rPr>
          <t>quotient familial</t>
        </r>
        <r>
          <rPr>
            <sz val="9"/>
            <color indexed="81"/>
            <rFont val="Tahoma"/>
            <family val="2"/>
          </rPr>
          <t xml:space="preserve">.
--&gt; Ce qui permet </t>
        </r>
        <r>
          <rPr>
            <b/>
            <sz val="9"/>
            <color indexed="81"/>
            <rFont val="Tahoma"/>
            <family val="2"/>
          </rPr>
          <t>d'atténuer</t>
        </r>
        <r>
          <rPr>
            <sz val="9"/>
            <color indexed="81"/>
            <rFont val="Tahoma"/>
            <family val="2"/>
          </rPr>
          <t xml:space="preserve"> la progressivité de l'impôt sur le revenu.
Cet avantage fiscal est </t>
        </r>
        <r>
          <rPr>
            <b/>
            <sz val="9"/>
            <color indexed="81"/>
            <rFont val="Tahoma"/>
            <family val="2"/>
          </rPr>
          <t>plafonné</t>
        </r>
        <r>
          <rPr>
            <sz val="9"/>
            <color indexed="81"/>
            <rFont val="Tahoma"/>
            <family val="2"/>
          </rPr>
          <t xml:space="preserve"> à 1 551 euros par demi-part supplémentaire.
2. Si vous avez des </t>
        </r>
        <r>
          <rPr>
            <b/>
            <sz val="9"/>
            <color indexed="81"/>
            <rFont val="Tahoma"/>
            <family val="2"/>
          </rPr>
          <t>faibles ressources</t>
        </r>
        <r>
          <rPr>
            <sz val="9"/>
            <color indexed="81"/>
            <rFont val="Tahoma"/>
            <family val="2"/>
          </rPr>
          <t xml:space="preserve">, vous bénéficiez d'une </t>
        </r>
        <r>
          <rPr>
            <b/>
            <sz val="9"/>
            <color indexed="81"/>
            <rFont val="Tahoma"/>
            <family val="2"/>
          </rPr>
          <t xml:space="preserve">décote </t>
        </r>
        <r>
          <rPr>
            <sz val="9"/>
            <color indexed="81"/>
            <rFont val="Tahoma"/>
            <family val="2"/>
          </rPr>
          <t>(réduction) sur votre impôt à payer.</t>
        </r>
      </text>
    </comment>
    <comment ref="C46" authorId="0" shapeId="0" xr:uid="{10CA3731-8B95-4E0E-B747-55CE18B2D4AF}">
      <text>
        <r>
          <rPr>
            <b/>
            <u/>
            <sz val="10"/>
            <color indexed="81"/>
            <rFont val="Tahoma"/>
            <family val="2"/>
          </rPr>
          <t xml:space="preserve">Charges </t>
        </r>
        <r>
          <rPr>
            <b/>
            <u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- Assurances : PNO, GLI, assurance du crédit
- Frais comptable
- Taxe foncière (il faudra enlever la TOM)
- Frais de gestion d'agence immobilière
- Charges locatives (ne compter que les charges non récupérables et enlever les charges récupérables du locataire)
- Travaux d'entretien et remise en état
- Autres et frais de mise en location
- Pas de CGA
- Pas de CFE
- Compter en plus les petits travaux de rénovation qui sont déductibles fiscalement.</t>
        </r>
      </text>
    </comment>
    <comment ref="C52" authorId="2" shapeId="0" xr:uid="{54379735-189C-4E35-98A3-41D9D3C01B7D}">
      <text>
        <r>
          <rPr>
            <sz val="9"/>
            <color indexed="81"/>
            <rFont val="Tahoma"/>
            <family val="2"/>
          </rPr>
          <t>Les loyers des immeubles achevés depuis plus de 15 ans sont soumis à une taxe : Contribution sur les Revenus Locatifs (CRL). 
Il s'agit de locaux d'habitation qui appartiennent à des personnes morales (SCI à l'IS).
CRL = 2,5% loyer HC</t>
        </r>
      </text>
    </comment>
    <comment ref="C56" authorId="1" shapeId="0" xr:uid="{B56E966B-D144-45CD-99E2-6EEDB4F3CF75}">
      <text>
        <r>
          <rPr>
            <b/>
            <sz val="10"/>
            <color indexed="81"/>
            <rFont val="Tahoma"/>
            <family val="2"/>
          </rPr>
          <t xml:space="preserve">La réserve est obligatoire </t>
        </r>
        <r>
          <rPr>
            <sz val="10"/>
            <color indexed="81"/>
            <rFont val="Tahoma"/>
            <family val="2"/>
          </rPr>
          <t>= 5% du résultat dans la limite de 10% du capital.</t>
        </r>
      </text>
    </comment>
    <comment ref="D59" authorId="1" shapeId="0" xr:uid="{8DC9C9EA-70BA-450C-B726-AE4BFFF49FF0}">
      <text>
        <r>
          <rPr>
            <sz val="10"/>
            <color indexed="81"/>
            <rFont val="Tahoma"/>
            <family val="2"/>
          </rPr>
          <t>Indiquer en</t>
        </r>
        <r>
          <rPr>
            <b/>
            <sz val="10"/>
            <color indexed="81"/>
            <rFont val="Tahoma"/>
            <family val="2"/>
          </rPr>
          <t xml:space="preserve"> % la répartition pour l'affectation du résultat distribuable</t>
        </r>
        <r>
          <rPr>
            <sz val="10"/>
            <color indexed="81"/>
            <rFont val="Tahoma"/>
            <family val="2"/>
          </rPr>
          <t xml:space="preserve">.
Vous avez le choix entre récupérer des </t>
        </r>
        <r>
          <rPr>
            <b/>
            <sz val="10"/>
            <color indexed="81"/>
            <rFont val="Tahoma"/>
            <family val="2"/>
          </rPr>
          <t>dividendes</t>
        </r>
        <r>
          <rPr>
            <sz val="10"/>
            <color indexed="81"/>
            <rFont val="Tahoma"/>
            <family val="2"/>
          </rPr>
          <t xml:space="preserve"> et / ou</t>
        </r>
        <r>
          <rPr>
            <b/>
            <sz val="10"/>
            <color indexed="81"/>
            <rFont val="Tahoma"/>
            <family val="2"/>
          </rPr>
          <t xml:space="preserve"> laisser le résultat dans la société.</t>
        </r>
      </text>
    </comment>
    <comment ref="C60" authorId="1" shapeId="0" xr:uid="{2F522DD3-0D9C-40C1-B365-9D2A45C2DDB8}">
      <text>
        <r>
          <rPr>
            <sz val="10"/>
            <color indexed="81"/>
            <rFont val="Tahoma"/>
            <family val="2"/>
          </rPr>
          <t xml:space="preserve">La </t>
        </r>
        <r>
          <rPr>
            <b/>
            <sz val="10"/>
            <color indexed="81"/>
            <rFont val="Tahoma"/>
            <family val="2"/>
          </rPr>
          <t>réserve</t>
        </r>
        <r>
          <rPr>
            <sz val="10"/>
            <color indexed="81"/>
            <rFont val="Tahoma"/>
            <family val="2"/>
          </rPr>
          <t xml:space="preserve"> est conservée dans les comptes de l'entreprise pour les années suivantes, ce qui vous permet de </t>
        </r>
        <r>
          <rPr>
            <b/>
            <sz val="10"/>
            <color indexed="81"/>
            <rFont val="Tahoma"/>
            <family val="2"/>
          </rPr>
          <t>réinvestir</t>
        </r>
        <r>
          <rPr>
            <sz val="10"/>
            <color indexed="81"/>
            <rFont val="Tahoma"/>
            <family val="2"/>
          </rPr>
          <t xml:space="preserve"> dans un nouveau bien.</t>
        </r>
      </text>
    </comment>
    <comment ref="C65" authorId="1" shapeId="0" xr:uid="{D9056337-F3B1-4D33-A6E4-D73281C3C21B}">
      <text>
        <r>
          <rPr>
            <sz val="10"/>
            <color indexed="81"/>
            <rFont val="Tahoma"/>
            <family val="2"/>
          </rPr>
          <t xml:space="preserve">Les </t>
        </r>
        <r>
          <rPr>
            <b/>
            <sz val="10"/>
            <color indexed="81"/>
            <rFont val="Tahoma"/>
            <family val="2"/>
          </rPr>
          <t xml:space="preserve">dividendes Nets </t>
        </r>
        <r>
          <rPr>
            <sz val="10"/>
            <color indexed="81"/>
            <rFont val="Tahoma"/>
            <family val="2"/>
          </rPr>
          <t xml:space="preserve">sont calculés en appliquant un taux de 30% (la </t>
        </r>
        <r>
          <rPr>
            <b/>
            <sz val="10"/>
            <color indexed="81"/>
            <rFont val="Tahoma"/>
            <family val="2"/>
          </rPr>
          <t>Flat Tax</t>
        </r>
        <r>
          <rPr>
            <sz val="10"/>
            <color indexed="81"/>
            <rFont val="Tahoma"/>
            <family val="2"/>
          </rPr>
          <t xml:space="preserve">) sur les dividendes Bruts.
La </t>
        </r>
        <r>
          <rPr>
            <b/>
            <sz val="10"/>
            <color indexed="81"/>
            <rFont val="Tahoma"/>
            <family val="2"/>
          </rPr>
          <t xml:space="preserve">Flat Tax </t>
        </r>
        <r>
          <rPr>
            <sz val="10"/>
            <color indexed="81"/>
            <rFont val="Tahoma"/>
            <family val="2"/>
          </rPr>
          <t>est un Prélèvement Forfaitaire Unique de 30%. Il englobe l’impôt sur le revenu actuellement au taux de 12,8% et les prélèvements sociaux actuellement au taux de 17,2%. Cette imposition forfaitaire se substitue à l’imposition du barème progressif de l’impôt sur le revenu.</t>
        </r>
      </text>
    </comment>
    <comment ref="C90" authorId="1" shapeId="0" xr:uid="{7C7D5975-F65A-499D-BEA4-C534C201D287}">
      <text>
        <r>
          <rPr>
            <b/>
            <sz val="10"/>
            <color indexed="81"/>
            <rFont val="Tahoma"/>
            <family val="2"/>
          </rPr>
          <t>Si le coût impôt est &lt; 0 :</t>
        </r>
        <r>
          <rPr>
            <sz val="10"/>
            <color indexed="81"/>
            <rFont val="Tahoma"/>
            <family val="2"/>
          </rPr>
          <t xml:space="preserve"> le centre des impôts vous rembourse ce montant car vous avez créé un déficit imputable sur votre revenu global.
Concrètement, vous payez moins d'impôts en ayant réalisé cet investissement ;-)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Bruno Titou</author>
  </authors>
  <commentList>
    <comment ref="E9" authorId="0" shapeId="0" xr:uid="{5A6699DF-E49C-468E-8BB0-26DDFF5A9502}">
      <text>
        <r>
          <rPr>
            <sz val="10"/>
            <color indexed="81"/>
            <rFont val="Tahoma"/>
            <family val="2"/>
          </rPr>
          <t xml:space="preserve">Déduire les frais de notaire et les travaux : (construction, reconstruction, agrandissement, amélioration) sous conditions pour leur montant réel justifié ou pour un forfait de 15 % du prix d'achat, si le bien est détenu depuis plus de 5 ans.
</t>
        </r>
      </text>
    </comment>
    <comment ref="C29" authorId="0" shapeId="0" xr:uid="{2018E7BE-E8BC-4B3C-985F-6A570AE44520}">
      <text>
        <r>
          <rPr>
            <sz val="10"/>
            <color indexed="81"/>
            <rFont val="Tahoma"/>
            <family val="2"/>
          </rPr>
          <t xml:space="preserve">Les plus-value immobilière sont soumis à un impôt sur le revenu de </t>
        </r>
        <r>
          <rPr>
            <b/>
            <sz val="10"/>
            <color indexed="81"/>
            <rFont val="Tahoma"/>
            <family val="2"/>
          </rPr>
          <t>19%</t>
        </r>
        <r>
          <rPr>
            <sz val="10"/>
            <color indexed="81"/>
            <rFont val="Tahoma"/>
            <family val="2"/>
          </rPr>
          <t xml:space="preserve">.
</t>
        </r>
      </text>
    </comment>
    <comment ref="C30" authorId="0" shapeId="0" xr:uid="{1AAE93A8-BD72-464D-9604-6283288AA7C7}">
      <text>
        <r>
          <rPr>
            <b/>
            <sz val="10"/>
            <color indexed="81"/>
            <rFont val="Tahoma"/>
            <family val="2"/>
          </rPr>
          <t xml:space="preserve">PS : </t>
        </r>
        <r>
          <rPr>
            <sz val="10"/>
            <color indexed="81"/>
            <rFont val="Tahoma"/>
            <family val="2"/>
          </rPr>
          <t xml:space="preserve">prélèvements sociaux
</t>
        </r>
      </text>
    </comment>
    <comment ref="C33" authorId="0" shapeId="0" xr:uid="{620712D0-1845-4E24-ABAC-A2A0FE684C95}">
      <text>
        <r>
          <rPr>
            <sz val="10"/>
            <color indexed="81"/>
            <rFont val="Tahoma"/>
            <family val="2"/>
          </rPr>
          <t xml:space="preserve">Les plus-value immobilière sont soumis aux prélèvements sociaux de </t>
        </r>
        <r>
          <rPr>
            <b/>
            <sz val="10"/>
            <color indexed="81"/>
            <rFont val="Tahoma"/>
            <family val="2"/>
          </rPr>
          <t>17,2%</t>
        </r>
        <r>
          <rPr>
            <sz val="10"/>
            <color indexed="81"/>
            <rFont val="Tahoma"/>
            <family val="2"/>
          </rPr>
          <t>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Requête - Tableau1" description="Connexion à la requête « Tableau1 » dans le classeur." type="5" refreshedVersion="6" background="1">
    <dbPr connection="Provider=Microsoft.Mashup.OleDb.1;Data Source=$Workbook$;Location=Tableau1;Extended Properties=&quot;&quot;" command="SELECT * FROM [Tableau1]"/>
  </connection>
</connections>
</file>

<file path=xl/sharedStrings.xml><?xml version="1.0" encoding="utf-8"?>
<sst xmlns="http://schemas.openxmlformats.org/spreadsheetml/2006/main" count="686" uniqueCount="382">
  <si>
    <r>
      <rPr>
        <sz val="24"/>
        <color rgb="FFFFFFFF"/>
        <rFont val="Century Gothic"/>
      </rPr>
      <t xml:space="preserve">Bienvenue dans le simulateur de </t>
    </r>
    <r>
      <rPr>
        <b/>
        <sz val="24"/>
        <color rgb="FFFFFFFF"/>
        <rFont val="Century Gothic"/>
      </rPr>
      <t>Rendimmo</t>
    </r>
  </si>
  <si>
    <t>Le simulateur qui vous accompagne dans le détail de vos investissements immobiliers</t>
  </si>
  <si>
    <t>3 Règles simples pour bien utiliser le simulateur</t>
  </si>
  <si>
    <t xml:space="preserve">   -Les cases                 ne doivent pas être modifiées</t>
  </si>
  <si>
    <t xml:space="preserve">   -Les cases                 peuvent être modfiées</t>
  </si>
  <si>
    <t xml:space="preserve">   -Les commentaires                sont présents pour aider à la compréhension</t>
  </si>
  <si>
    <t>Et c'est tout !</t>
  </si>
  <si>
    <t>Calcul des frais d'acquisition</t>
  </si>
  <si>
    <t>Neuf ou Ancien ?</t>
  </si>
  <si>
    <t>Neuf</t>
  </si>
  <si>
    <t>Prix du bien saisi automatiquement</t>
  </si>
  <si>
    <t>Droits d'enregistrement</t>
  </si>
  <si>
    <t>Droit départemental</t>
  </si>
  <si>
    <t>Informations annexes</t>
  </si>
  <si>
    <t>Taxe communale</t>
  </si>
  <si>
    <t>Tranche</t>
  </si>
  <si>
    <t>Taux</t>
  </si>
  <si>
    <t>ANCIEN</t>
  </si>
  <si>
    <t>NEUF</t>
  </si>
  <si>
    <t>Frais d'assiette 2,37% du droit départemental</t>
  </si>
  <si>
    <t>1 Droits d'enregistrement</t>
  </si>
  <si>
    <t>2 Frais et débours annexes</t>
  </si>
  <si>
    <t>Frais et débours annexes</t>
  </si>
  <si>
    <t>3 Emoluments du notaire</t>
  </si>
  <si>
    <t>Frais de formalités, copies et débours</t>
  </si>
  <si>
    <t>unité</t>
  </si>
  <si>
    <t>Total frais d'acquisition</t>
  </si>
  <si>
    <t>Contribution de sécurité immobiliére</t>
  </si>
  <si>
    <t>% frais d'acquisition</t>
  </si>
  <si>
    <t>Emoluments du notaire</t>
  </si>
  <si>
    <t>Montant utilisé de la tranche</t>
  </si>
  <si>
    <t>Emoluments</t>
  </si>
  <si>
    <t>Frais d'acquisition</t>
  </si>
  <si>
    <t>Prix total de l'acquisition</t>
  </si>
  <si>
    <t>Montant total HT</t>
  </si>
  <si>
    <t>Calculez votre rentabilité dans le feuille "Coûts et rendement"</t>
  </si>
  <si>
    <t>Taux de TVA</t>
  </si>
  <si>
    <t>Montant total TTC</t>
  </si>
  <si>
    <t>Revenus</t>
  </si>
  <si>
    <t>Loyer mensuel HC (€)</t>
  </si>
  <si>
    <t>Acquisition du bien</t>
  </si>
  <si>
    <t>Banque</t>
  </si>
  <si>
    <t>Loyer mensuel CC (€)</t>
  </si>
  <si>
    <t xml:space="preserve">Prix du bien </t>
  </si>
  <si>
    <t>Apport personnel</t>
  </si>
  <si>
    <t>Superficie totale (m2)</t>
  </si>
  <si>
    <t>Frais d'agence</t>
  </si>
  <si>
    <t xml:space="preserve">Total emprunt </t>
  </si>
  <si>
    <t>Vacance locative (%)</t>
  </si>
  <si>
    <t>Frais de notaire</t>
  </si>
  <si>
    <t>Durée emprunt (ans)</t>
  </si>
  <si>
    <t>Oui</t>
  </si>
  <si>
    <t>Travaux à prévoir</t>
  </si>
  <si>
    <t>Durée emprunt (mois)</t>
  </si>
  <si>
    <t>Non</t>
  </si>
  <si>
    <t>Achat meubles</t>
  </si>
  <si>
    <t>Taux d'intérêt %</t>
  </si>
  <si>
    <t>Frais bancaires/courtier</t>
  </si>
  <si>
    <t>Taux assurance %</t>
  </si>
  <si>
    <t>Avez-vous fait un prêt ?</t>
  </si>
  <si>
    <t>Frais hypothéquaire/caution</t>
  </si>
  <si>
    <t>Mensualité avec assurance</t>
  </si>
  <si>
    <t>Durée emprunt (année)</t>
  </si>
  <si>
    <t>Total de l'acquisition</t>
  </si>
  <si>
    <t>Mensualité hors assurance</t>
  </si>
  <si>
    <t>Apport (€)</t>
  </si>
  <si>
    <t>Coût de l'assurance mensuel</t>
  </si>
  <si>
    <t>Taux crédit (%)</t>
  </si>
  <si>
    <t>Charges Annuelles</t>
  </si>
  <si>
    <t>Remboursement 1er année</t>
  </si>
  <si>
    <t>Taux assurance crédit (%)</t>
  </si>
  <si>
    <t xml:space="preserve">Assurance crédit </t>
  </si>
  <si>
    <t>Coût total crédit</t>
  </si>
  <si>
    <t>Intérêts d'emprunt</t>
  </si>
  <si>
    <t>Coût total assurance</t>
  </si>
  <si>
    <t>Prix du bien</t>
  </si>
  <si>
    <t>Taxe foncière</t>
  </si>
  <si>
    <t>Travaux rénovation, réparation</t>
  </si>
  <si>
    <t>Assurance propriétaire non occupant PNO</t>
  </si>
  <si>
    <t>Recettes locatives</t>
  </si>
  <si>
    <t>Travaux construction</t>
  </si>
  <si>
    <t>Assurance loyers impayés GLI</t>
  </si>
  <si>
    <t>Loyer mensuel CC</t>
  </si>
  <si>
    <t>Frais de mise en location</t>
  </si>
  <si>
    <t>Loyer par m/2</t>
  </si>
  <si>
    <t>Frais de gestion sur loyers HC</t>
  </si>
  <si>
    <t>Total</t>
  </si>
  <si>
    <t>Frais de comptabilité</t>
  </si>
  <si>
    <t>Frais hypothéquaires/caution</t>
  </si>
  <si>
    <t>Charges locatives</t>
  </si>
  <si>
    <t>Cash mensuel (avant imposition)</t>
  </si>
  <si>
    <t xml:space="preserve">Charges Annuelles </t>
  </si>
  <si>
    <t>Autres charges</t>
  </si>
  <si>
    <t>Les Rendements</t>
  </si>
  <si>
    <t>Assurance PNO (€)</t>
  </si>
  <si>
    <t>Assurance GLI (€)</t>
  </si>
  <si>
    <t>Bilan mensuel (avant imposition)</t>
  </si>
  <si>
    <t>Rentabilité brute</t>
  </si>
  <si>
    <t>Frais de mise en location (€)</t>
  </si>
  <si>
    <t>Rentabilité nette de charges</t>
  </si>
  <si>
    <t>Frais de gestion (€)</t>
  </si>
  <si>
    <t xml:space="preserve">Charges totales </t>
  </si>
  <si>
    <t>Frais de comptabilité (€)</t>
  </si>
  <si>
    <t>Résultat</t>
  </si>
  <si>
    <t>Cout d'acquisition m2</t>
  </si>
  <si>
    <t>Charges locative (€/an)</t>
  </si>
  <si>
    <t>Autres charges (€/an)</t>
  </si>
  <si>
    <t>CFE</t>
  </si>
  <si>
    <t>CGA</t>
  </si>
  <si>
    <t>CRL (SCI)</t>
  </si>
  <si>
    <t>Taux estimés</t>
  </si>
  <si>
    <t>Taxe foncière (%)</t>
  </si>
  <si>
    <t>Assurance GLI (%)</t>
  </si>
  <si>
    <t>Frais de gestion (%)</t>
  </si>
  <si>
    <t>CRL (SCI) (%)</t>
  </si>
  <si>
    <t>Revenu net global</t>
  </si>
  <si>
    <t>Votre situation :</t>
  </si>
  <si>
    <t>Célibataire-divorcé-veuf</t>
  </si>
  <si>
    <t>Bénéfices</t>
  </si>
  <si>
    <t>Nombre d'enfants</t>
  </si>
  <si>
    <t>Déficits</t>
  </si>
  <si>
    <t>Nombre de parts</t>
  </si>
  <si>
    <t>Revenu net imposable</t>
  </si>
  <si>
    <t>Montant Net impôt sans revenu locatif</t>
  </si>
  <si>
    <t>Votre TMI</t>
  </si>
  <si>
    <t>Pour faire une simulation avec plusieurs biens, indiquez les données des autres biens :</t>
  </si>
  <si>
    <t>Nu - micro foncier : total loyers/an</t>
  </si>
  <si>
    <t>Nu - réel : bénéfices ou déficits fonciers</t>
  </si>
  <si>
    <t>Meublé - micro BIC : total loyers/an</t>
  </si>
  <si>
    <t>Meublé - réel : bénéfices ou déficits BIC</t>
  </si>
  <si>
    <t>Marié-pacsé</t>
  </si>
  <si>
    <r>
      <t xml:space="preserve">Location </t>
    </r>
    <r>
      <rPr>
        <b/>
        <u/>
        <sz val="12"/>
        <color theme="1"/>
        <rFont val="Century Gothic"/>
      </rPr>
      <t>non meublé</t>
    </r>
    <r>
      <rPr>
        <b/>
        <sz val="12"/>
        <color theme="1"/>
        <rFont val="Century Gothic"/>
      </rPr>
      <t xml:space="preserve"> (revenus fonciers)</t>
    </r>
  </si>
  <si>
    <t>Régime micro foncier</t>
  </si>
  <si>
    <t>Régime réel</t>
  </si>
  <si>
    <t>Loyers perçus</t>
  </si>
  <si>
    <t>Loyers encaissés</t>
  </si>
  <si>
    <t>Abattement 30%</t>
  </si>
  <si>
    <t>Charges + Travaux</t>
  </si>
  <si>
    <t>Calcul de l'impôt pour le Non Meublé - régime Forfait</t>
  </si>
  <si>
    <t>Calcul de l'impôt pour le Non Meublé - régime Réel</t>
  </si>
  <si>
    <t>Calcul de l'impôt pour le Meublé - régime forfait</t>
  </si>
  <si>
    <t>Calcul de l'impôt pour le Meublé - régime réel</t>
  </si>
  <si>
    <t>Revenus fonciers imposables</t>
  </si>
  <si>
    <t>Intérêts d'emprunts</t>
  </si>
  <si>
    <t>Tranches</t>
  </si>
  <si>
    <t>Résultat net</t>
  </si>
  <si>
    <t>De</t>
  </si>
  <si>
    <t>A</t>
  </si>
  <si>
    <t>Tranche marginal d'imposition</t>
  </si>
  <si>
    <t>Déficits imputables sur revenus fonciers N+1</t>
  </si>
  <si>
    <t xml:space="preserve">Réduction d'impôt liée au quotient familial limitée à : </t>
  </si>
  <si>
    <t>Impôt CSG-CRDS</t>
  </si>
  <si>
    <t>Détails du calcul de l'impôt sur le revenu :</t>
  </si>
  <si>
    <t>Pour 1,5 parts</t>
  </si>
  <si>
    <t>Impôt sur le revenu corrigé</t>
  </si>
  <si>
    <t>Quotient familial</t>
  </si>
  <si>
    <t>Pour 2,5 parts</t>
  </si>
  <si>
    <t>Montant Net de l'impôt</t>
  </si>
  <si>
    <t>Calcul de l'impôt (sans part)</t>
  </si>
  <si>
    <t>Pour 3 parts</t>
  </si>
  <si>
    <t>Calcul de l'impôt (avec part)</t>
  </si>
  <si>
    <t>Pour 3,5 parts</t>
  </si>
  <si>
    <t>Pour 4 parts</t>
  </si>
  <si>
    <t>Calcul de l'impôt en tenant compte des plafond du quotient familial :</t>
  </si>
  <si>
    <t>Résultats</t>
  </si>
  <si>
    <t>Décote</t>
  </si>
  <si>
    <t>Impôt sur le revenu à payer</t>
  </si>
  <si>
    <t>Seuils décote</t>
  </si>
  <si>
    <t>Forfait</t>
  </si>
  <si>
    <t>%</t>
  </si>
  <si>
    <t>Célibataire</t>
  </si>
  <si>
    <t>Impôt sur le revenu à payer corrigé</t>
  </si>
  <si>
    <t>En couple</t>
  </si>
  <si>
    <t>Calcul de l'impôt sans investir : SCI_IR_Nu - Associé N°1</t>
  </si>
  <si>
    <t>Calcul de l'impôt sans investir : SCI_IR_Nu - Associé N°2</t>
  </si>
  <si>
    <t>Calcul de l'impôt sans investir : SCI_IR_Nu - Associé N°3</t>
  </si>
  <si>
    <t>Calcul de l'impôt sans investir : SCI_IR_Nu - Associé N°4</t>
  </si>
  <si>
    <t>Revenu imposable</t>
  </si>
  <si>
    <r>
      <t xml:space="preserve">Location </t>
    </r>
    <r>
      <rPr>
        <b/>
        <u/>
        <sz val="12"/>
        <color theme="1"/>
        <rFont val="Century Gothic"/>
      </rPr>
      <t>meublé</t>
    </r>
    <r>
      <rPr>
        <b/>
        <sz val="12"/>
        <color theme="1"/>
        <rFont val="Century Gothic"/>
      </rPr>
      <t xml:space="preserve"> (revenus BIC)</t>
    </r>
  </si>
  <si>
    <t>Régime micro BIC</t>
  </si>
  <si>
    <t>Régime réel (LMNP)</t>
  </si>
  <si>
    <t>Détail du calcul des dotations aux amortissements</t>
  </si>
  <si>
    <t>Amortissement d'un bien en meublé</t>
  </si>
  <si>
    <t>Abattement 50%</t>
  </si>
  <si>
    <t>Durée (ans)</t>
  </si>
  <si>
    <t>Quote-part (%)</t>
  </si>
  <si>
    <t>Revenus BIC imposables</t>
  </si>
  <si>
    <t>Foncier non amortissable</t>
  </si>
  <si>
    <t>Gros œuvre</t>
  </si>
  <si>
    <t>Dotations aux amortissements</t>
  </si>
  <si>
    <t>Base du bien amortissable</t>
  </si>
  <si>
    <t>Facades, étanchéité</t>
  </si>
  <si>
    <t>Amortissement - bien</t>
  </si>
  <si>
    <t>Installations générales techniques</t>
  </si>
  <si>
    <t>Amortissement - frais d'acquisition</t>
  </si>
  <si>
    <t>Agencements</t>
  </si>
  <si>
    <t>TMI</t>
  </si>
  <si>
    <t>Amortissement - Travaux</t>
  </si>
  <si>
    <t>Déficits imputables sur revenus BIC N+1</t>
  </si>
  <si>
    <t>Amortissement "Meubles"/an</t>
  </si>
  <si>
    <t>Calcul de l'impôt avec invest : SCI_IR_Nu - Associé N°1</t>
  </si>
  <si>
    <t>Calcul de l'impôt avec invest : SCI_IR_Nu - Associé N°2</t>
  </si>
  <si>
    <t>Calcul de l'impôt avec invest : SCI_IR_Nu - Associé N°3</t>
  </si>
  <si>
    <t>Calcul de l'impôt avec invest : SCI_IR_Nu - Associé N°4</t>
  </si>
  <si>
    <t>Total des amortissements / an</t>
  </si>
  <si>
    <t>Calcul de l'impôt avec invest : SCI_IS_Nu ou meublé - Associé N°1</t>
  </si>
  <si>
    <t>Calcul de l'impôt avec invest : SCI_IS_Nu ou meublé - Associé N°2</t>
  </si>
  <si>
    <t>Calcul de l'impôt avec invest : SCI_IS_Nu ou meublé - Associé N°3</t>
  </si>
  <si>
    <t>Calcul de l'impôt avec invest : SCI_IS_Nu ou meublé - Associé N°4</t>
  </si>
  <si>
    <t>Montant de l'impôt Net à payer</t>
  </si>
  <si>
    <t>Rentabilité de l'investissement</t>
  </si>
  <si>
    <t>Sans investir</t>
  </si>
  <si>
    <t>Brut</t>
  </si>
  <si>
    <t>Nu - micro foncier</t>
  </si>
  <si>
    <t>Nette de charges</t>
  </si>
  <si>
    <t>Nu - réel</t>
  </si>
  <si>
    <t>Nu micro foncier</t>
  </si>
  <si>
    <t>Meublé - micro BIC</t>
  </si>
  <si>
    <t>Nu réel</t>
  </si>
  <si>
    <t>Meublé - réel</t>
  </si>
  <si>
    <t>Meublé micro BIC</t>
  </si>
  <si>
    <t>Meublé réél</t>
  </si>
  <si>
    <t>Trésorerie</t>
  </si>
  <si>
    <t>NU - micro foncier</t>
  </si>
  <si>
    <t>Cash mensuel (après imposition)</t>
  </si>
  <si>
    <t>Loyer annuel</t>
  </si>
  <si>
    <t>Charge annuelle</t>
  </si>
  <si>
    <t>Échéances annuelles du prêt</t>
  </si>
  <si>
    <t>Coût impôt</t>
  </si>
  <si>
    <t>Comparatif des régimes</t>
  </si>
  <si>
    <t>Charges déductibles</t>
  </si>
  <si>
    <t>Intérèts d'emprunts</t>
  </si>
  <si>
    <t>Amortissements</t>
  </si>
  <si>
    <t>Total charges déductibles</t>
  </si>
  <si>
    <t>Impôt sur revenus locatifs</t>
  </si>
  <si>
    <t>Cash Flow</t>
  </si>
  <si>
    <t>Capital de la SCI (€)</t>
  </si>
  <si>
    <t>Associé N°1</t>
  </si>
  <si>
    <t>Associé N°2</t>
  </si>
  <si>
    <t>Associé N°3</t>
  </si>
  <si>
    <t>Associé N°4</t>
  </si>
  <si>
    <t>Nombre de parts détenues  (%)</t>
  </si>
  <si>
    <t>Capital détenu dans la SCI (€)</t>
  </si>
  <si>
    <t>Nombre de parts fiscales</t>
  </si>
  <si>
    <t>SCI à l'IR (impôt sur le revenu)</t>
  </si>
  <si>
    <t>Pour une location non meublée</t>
  </si>
  <si>
    <r>
      <rPr>
        <b/>
        <sz val="12"/>
        <color theme="1"/>
        <rFont val="Century Gothic"/>
      </rPr>
      <t xml:space="preserve">SCI à l'IS </t>
    </r>
    <r>
      <rPr>
        <sz val="12"/>
        <color theme="1"/>
        <rFont val="Century Gothic"/>
      </rPr>
      <t xml:space="preserve">: </t>
    </r>
    <r>
      <rPr>
        <b/>
        <sz val="12"/>
        <color theme="1"/>
        <rFont val="Century Gothic"/>
      </rPr>
      <t xml:space="preserve">cash mensuel </t>
    </r>
    <r>
      <rPr>
        <sz val="12"/>
        <color theme="1"/>
        <rFont val="Century Gothic"/>
      </rPr>
      <t>calculé sur la base de dividendes distribués, à hauteur de :</t>
    </r>
  </si>
  <si>
    <t>Déficits imputables sur revenu global</t>
  </si>
  <si>
    <t>Impôt à payer pour votre investissement</t>
  </si>
  <si>
    <t>SCI à l'IS (impôt sur les sociétés)</t>
  </si>
  <si>
    <t>Pour une location non meublée OU meublée</t>
  </si>
  <si>
    <t>Chiffre d'Affaires de la SCI</t>
  </si>
  <si>
    <t>Résultat SCI avant impôt</t>
  </si>
  <si>
    <t>Impôt sur les bénéfices de la SCI</t>
  </si>
  <si>
    <t>Impôt CRL</t>
  </si>
  <si>
    <t>Montant Net de l'impôt de la SCI</t>
  </si>
  <si>
    <t>Résultat SCI après impôt</t>
  </si>
  <si>
    <t>Réserve légale</t>
  </si>
  <si>
    <t>Résultat distribuable aux associés</t>
  </si>
  <si>
    <t>Comment souhaitez-vous affecter le résultat ?</t>
  </si>
  <si>
    <t>Dividende brut</t>
  </si>
  <si>
    <r>
      <rPr>
        <b/>
        <u/>
        <sz val="12"/>
        <color rgb="FFFF0000"/>
        <rFont val="Century Gothic"/>
      </rPr>
      <t>ATTENTION</t>
    </r>
    <r>
      <rPr>
        <sz val="12"/>
        <color theme="1"/>
        <rFont val="Century Gothic"/>
      </rPr>
      <t xml:space="preserve"> : vous ne pouvez distribuer les dividendes que si la trésorerie de la SCI est suffisante. </t>
    </r>
  </si>
  <si>
    <t>Réserve de la société</t>
  </si>
  <si>
    <t>Trésorerie de la SCI :</t>
  </si>
  <si>
    <t>Impôt sur dividende</t>
  </si>
  <si>
    <t>Dividende Net</t>
  </si>
  <si>
    <t>Abattement 40%</t>
  </si>
  <si>
    <t>Dividende imposable</t>
  </si>
  <si>
    <t>Impôt à payer sur dividende</t>
  </si>
  <si>
    <t>Trésorerie année 1 - SCI à l'IR</t>
  </si>
  <si>
    <t>Trésorerie année 1 - SCI à l'IS</t>
  </si>
  <si>
    <t>Impôt de la SCI</t>
  </si>
  <si>
    <t>Trésorerie de la SCI</t>
  </si>
  <si>
    <t>Coût impôt des bénéfices imposables</t>
  </si>
  <si>
    <t>Avec le choix fiscal 1</t>
  </si>
  <si>
    <t>Avec le choix fiscal 2</t>
  </si>
  <si>
    <t>Graph Cash mensuel après imposition</t>
  </si>
  <si>
    <t>SCI à l'IR</t>
  </si>
  <si>
    <t>SCI à l'IS</t>
  </si>
  <si>
    <t>Montants à reporter sur la déclaration n° 2042</t>
  </si>
  <si>
    <t xml:space="preserve">Revenus nets </t>
  </si>
  <si>
    <t>Part du déficit imputable sur vos revenus fonciers</t>
  </si>
  <si>
    <t>Part du déficit imputable sur votre revenu global</t>
  </si>
  <si>
    <t>Régime non meublé au réel</t>
  </si>
  <si>
    <t>Propriétés rurales et urbaines et Nues-propriétés</t>
  </si>
  <si>
    <t>7A</t>
  </si>
  <si>
    <t>7B</t>
  </si>
  <si>
    <t>7C</t>
  </si>
  <si>
    <t>Synthèse fiscale</t>
  </si>
  <si>
    <t>7D</t>
  </si>
  <si>
    <t>7E</t>
  </si>
  <si>
    <t>N° ligne :</t>
  </si>
  <si>
    <t>Total des revenus bruts</t>
  </si>
  <si>
    <t>Déficit imputable sur les revenus fonciers</t>
  </si>
  <si>
    <t>4BB</t>
  </si>
  <si>
    <t>Total des intérèts d'emprunt</t>
  </si>
  <si>
    <t>Déficit imputable sur le revenu global</t>
  </si>
  <si>
    <t>4BC</t>
  </si>
  <si>
    <t>Total des frais et charges</t>
  </si>
  <si>
    <t>Bénéfice</t>
  </si>
  <si>
    <t>4BA</t>
  </si>
  <si>
    <t>Régime meublé au réel</t>
  </si>
  <si>
    <t>Total frais, charges, amortissement</t>
  </si>
  <si>
    <t>Prix d'achat (hors frais)</t>
  </si>
  <si>
    <t>Prix de revente</t>
  </si>
  <si>
    <t>Plus-value brut</t>
  </si>
  <si>
    <t>Plus-value nette avant imposition</t>
  </si>
  <si>
    <t>Durée de détention du bien</t>
  </si>
  <si>
    <t>Achat du bien</t>
  </si>
  <si>
    <t>+ 1 an</t>
  </si>
  <si>
    <t>+ 2 ans</t>
  </si>
  <si>
    <t>+ 3 ans</t>
  </si>
  <si>
    <t>+ 4 ans</t>
  </si>
  <si>
    <t>+ 5 ans</t>
  </si>
  <si>
    <t>+ 6 ans</t>
  </si>
  <si>
    <t>+ 7 ans</t>
  </si>
  <si>
    <t>+ 8 ans</t>
  </si>
  <si>
    <t>+ 9 ans</t>
  </si>
  <si>
    <t>+ 10 ans</t>
  </si>
  <si>
    <t>+ 11 ans</t>
  </si>
  <si>
    <t>+ 12 ans</t>
  </si>
  <si>
    <t>+ 13 ans</t>
  </si>
  <si>
    <t>+ 14 ans</t>
  </si>
  <si>
    <t>+ 15 ans</t>
  </si>
  <si>
    <t>+ 16 ans</t>
  </si>
  <si>
    <t>+ 17 ans</t>
  </si>
  <si>
    <t>+ 18 ans</t>
  </si>
  <si>
    <t>+ 19 ans</t>
  </si>
  <si>
    <t>+ 20 ans</t>
  </si>
  <si>
    <t>+ 21 ans</t>
  </si>
  <si>
    <t>+ 22 ans</t>
  </si>
  <si>
    <t>+ 23 ans</t>
  </si>
  <si>
    <t>+ 24 ans</t>
  </si>
  <si>
    <t>+ 25 ans</t>
  </si>
  <si>
    <t>+ 26 ans</t>
  </si>
  <si>
    <t>+ 27 ans</t>
  </si>
  <si>
    <t>+ 28 ans</t>
  </si>
  <si>
    <t>+ 29 ans</t>
  </si>
  <si>
    <t>+ 30 ans</t>
  </si>
  <si>
    <t>+ 31 ans</t>
  </si>
  <si>
    <t>+ 32 ans</t>
  </si>
  <si>
    <t>Abbatement sur l'impôt</t>
  </si>
  <si>
    <t>Abbatement total revenu</t>
  </si>
  <si>
    <t>Base imposable sur le revenu</t>
  </si>
  <si>
    <t>Impôt sur revenu</t>
  </si>
  <si>
    <t>Abbatement sur les PS</t>
  </si>
  <si>
    <t>Abbatement total PS</t>
  </si>
  <si>
    <t>Base imposable PS</t>
  </si>
  <si>
    <t>PS à régler</t>
  </si>
  <si>
    <t>Total impôt sur plus-value</t>
  </si>
  <si>
    <t>Plus-value après imposition</t>
  </si>
  <si>
    <t>Plus-value avant imposition</t>
  </si>
  <si>
    <t>Durée de détention</t>
  </si>
  <si>
    <t>Abbatement impôt</t>
  </si>
  <si>
    <t>Abbatement sur les PV</t>
  </si>
  <si>
    <t>Moins de 6 ans</t>
  </si>
  <si>
    <t>Entre 6 et 21 ans</t>
  </si>
  <si>
    <t>Pour la 22ème année</t>
  </si>
  <si>
    <t>Au-delà de 22 ans</t>
  </si>
  <si>
    <t>Exonération d'impôts</t>
  </si>
  <si>
    <t>Au-delà de 30 ans</t>
  </si>
  <si>
    <t>Impôt sur le revenu des plus-value</t>
  </si>
  <si>
    <t>Prélèvements sociaux sur plus-value</t>
  </si>
  <si>
    <t>Interets 1er année</t>
  </si>
  <si>
    <t>Coût total du crédit</t>
  </si>
  <si>
    <t>Taux d'intérêt mensuel %</t>
  </si>
  <si>
    <t>Capital 1er année</t>
  </si>
  <si>
    <t>Dont coût total assurance</t>
  </si>
  <si>
    <t>Taux d'assurance %</t>
  </si>
  <si>
    <t>Mois</t>
  </si>
  <si>
    <t>Capital</t>
  </si>
  <si>
    <t>Échéances
HORS assurance</t>
  </si>
  <si>
    <t>Échéances
AVEC assurance</t>
  </si>
  <si>
    <t>Intérets</t>
  </si>
  <si>
    <t>Capital remboursé</t>
  </si>
  <si>
    <t>Capital restant du</t>
  </si>
  <si>
    <t>Capital total remboursé</t>
  </si>
  <si>
    <t>Intérets remboursés</t>
  </si>
  <si>
    <t>kjhnkn1</t>
  </si>
  <si>
    <t>bv</t>
  </si>
  <si>
    <t xml:space="preserve">Oui </t>
  </si>
  <si>
    <t>Ne pas toucher!!!!!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</si>
</sst>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6" formatCode="#,##0\ &quot;€&quot;;[Red]\-#,##0\ &quot;€&quot;"/>
    <numFmt numFmtId="42" formatCode="_-* #,##0\ &quot;€&quot;_-;\-* #,##0\ &quot;€&quot;_-;_-* &quot;-&quot;\ &quot;€&quot;_-;_-@_-"/>
    <numFmt numFmtId="164" formatCode="_-* #,##0.00\ _€_-;\-* #,##0.00\ _€_-;_-* &quot;-&quot;??\ _€_-;_-@_-"/>
    <numFmt numFmtId="165" formatCode="_(&quot;£&quot;* #,##0.00_);_(&quot;£&quot;* \(#,##0.00\);_(&quot;£&quot;* &quot;-&quot;??_);_(@_)"/>
    <numFmt numFmtId="166" formatCode="#,##0.00\ &quot;€&quot;"/>
    <numFmt numFmtId="167" formatCode="#,##0\ &quot;€&quot;"/>
    <numFmt numFmtId="168" formatCode="_-* #,##0.00\ [$€-40C]_-;\-* #,##0.00\ [$€-40C]_-;_-* &quot;-&quot;??\ [$€-40C]_-;_-@_-"/>
    <numFmt numFmtId="169" formatCode="0.000%"/>
    <numFmt numFmtId="170" formatCode="#,##0.000000000000"/>
    <numFmt numFmtId="171" formatCode="_ * #,##0.00_)\ [$€-1]_ ;_ * \(#,##0.00\)\ [$€-1]_ ;_ * &quot;-&quot;??_)\ [$€-1]_ ;_ @_ "/>
    <numFmt numFmtId="172" formatCode="General;;"/>
    <numFmt numFmtId="173" formatCode="General;;;"/>
    <numFmt numFmtId="174" formatCode="#,##0.00\ [$€-40C]"/>
    <numFmt numFmtId="175" formatCode="#,##0.00\ [$€-1]"/>
    <numFmt numFmtId="176" formatCode="0.0%"/>
    <numFmt numFmtId="177" formatCode="#,##0\ [$€-1]"/>
    <numFmt numFmtId="178" formatCode="#,##0\ _€"/>
    <numFmt numFmtId="179" formatCode="_-* #,##0\ [$€-40C]_-;\-* #,##0\ [$€-40C]_-;_-* &quot;-&quot;\ [$€-40C]_-;_-@_-"/>
    <numFmt numFmtId="180" formatCode="_-* #,##0\ [$€-40C]_-;\-* #,##0\ [$€-40C]_-;_-* &quot;-&quot;??\ [$€-40C]_-;_-@_-"/>
  </numFmts>
  <fonts count="4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name val="Arial"/>
      <family val="2"/>
    </font>
    <font>
      <b/>
      <i/>
      <sz val="12"/>
      <color rgb="FFFF0000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8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9"/>
      <color indexed="81"/>
      <name val="Tahoma"/>
      <family val="2"/>
    </font>
    <font>
      <b/>
      <u/>
      <sz val="10"/>
      <color indexed="81"/>
      <name val="Tahoma"/>
      <family val="2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b/>
      <u/>
      <sz val="10"/>
      <color indexed="81"/>
      <name val="Calibri"/>
      <family val="2"/>
    </font>
    <font>
      <sz val="12"/>
      <color theme="1"/>
      <name val="Century Gothic"/>
    </font>
    <font>
      <b/>
      <sz val="12"/>
      <color theme="1"/>
      <name val="Century Gothic"/>
    </font>
    <font>
      <sz val="16"/>
      <color theme="1"/>
      <name val="Century Gothic"/>
    </font>
    <font>
      <b/>
      <i/>
      <sz val="12"/>
      <color rgb="FFFF0000"/>
      <name val="Century Gothic"/>
    </font>
    <font>
      <b/>
      <sz val="14"/>
      <color rgb="FFFF0000"/>
      <name val="Century Gothic"/>
    </font>
    <font>
      <i/>
      <sz val="12"/>
      <color theme="1"/>
      <name val="Century Gothic"/>
    </font>
    <font>
      <b/>
      <i/>
      <sz val="12"/>
      <color theme="1"/>
      <name val="Century Gothic"/>
    </font>
    <font>
      <u/>
      <sz val="12"/>
      <color theme="10"/>
      <name val="Century Gothic"/>
    </font>
    <font>
      <b/>
      <sz val="12"/>
      <color rgb="FFFF0000"/>
      <name val="Century Gothic"/>
    </font>
    <font>
      <sz val="12"/>
      <color theme="0"/>
      <name val="Century Gothic"/>
    </font>
    <font>
      <b/>
      <sz val="12"/>
      <color theme="0"/>
      <name val="Century Gothic"/>
    </font>
    <font>
      <sz val="24"/>
      <color rgb="FFFFFFFF"/>
      <name val="Century Gothic"/>
    </font>
    <font>
      <b/>
      <sz val="24"/>
      <color rgb="FFFFFFFF"/>
      <name val="Century Gothic"/>
    </font>
    <font>
      <sz val="12"/>
      <color rgb="FFE8BC67"/>
      <name val="Century Gothic"/>
    </font>
    <font>
      <b/>
      <u/>
      <sz val="12"/>
      <color theme="0"/>
      <name val="Century Gothic"/>
    </font>
    <font>
      <b/>
      <i/>
      <sz val="10"/>
      <color rgb="FFFF0000"/>
      <name val="Century Gothic"/>
    </font>
    <font>
      <i/>
      <sz val="12"/>
      <name val="Century Gothic"/>
    </font>
    <font>
      <sz val="12"/>
      <color rgb="FF000000"/>
      <name val="Century Gothic"/>
    </font>
    <font>
      <sz val="12"/>
      <color rgb="FFFF0000"/>
      <name val="Century Gothic"/>
    </font>
    <font>
      <sz val="12"/>
      <name val="Century Gothic"/>
    </font>
    <font>
      <b/>
      <u/>
      <sz val="12"/>
      <color theme="1"/>
      <name val="Century Gothic"/>
    </font>
    <font>
      <sz val="5"/>
      <color theme="1"/>
      <name val="Century Gothic"/>
    </font>
    <font>
      <i/>
      <sz val="10"/>
      <color theme="1"/>
      <name val="Century Gothic"/>
    </font>
    <font>
      <b/>
      <u/>
      <sz val="12"/>
      <color rgb="FFFF0000"/>
      <name val="Century Gothic"/>
    </font>
    <font>
      <i/>
      <sz val="12"/>
      <color rgb="FFFF0000"/>
      <name val="Century Gothic"/>
    </font>
    <font>
      <b/>
      <sz val="12"/>
      <color rgb="FF00B050"/>
      <name val="Century Gothic"/>
    </font>
    <font>
      <b/>
      <sz val="16"/>
      <color rgb="FFE8BC67"/>
      <name val="Century Gothic"/>
    </font>
    <font>
      <b/>
      <sz val="16"/>
      <color theme="0"/>
      <name val="Century Gothic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223C57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223C57"/>
      </left>
      <right/>
      <top style="thin">
        <color rgb="FF223C57"/>
      </top>
      <bottom style="thin">
        <color rgb="FF223C57"/>
      </bottom>
      <diagonal/>
    </border>
    <border>
      <left/>
      <right style="thin">
        <color rgb="FF223C57"/>
      </right>
      <top style="thin">
        <color rgb="FF223C57"/>
      </top>
      <bottom style="thin">
        <color rgb="FF223C57"/>
      </bottom>
      <diagonal/>
    </border>
    <border>
      <left style="thin">
        <color rgb="FF223C57"/>
      </left>
      <right/>
      <top style="thin">
        <color rgb="FF223C57"/>
      </top>
      <bottom/>
      <diagonal/>
    </border>
    <border>
      <left style="medium">
        <color rgb="FF223C57"/>
      </left>
      <right/>
      <top style="medium">
        <color rgb="FF223C57"/>
      </top>
      <bottom/>
      <diagonal/>
    </border>
    <border>
      <left/>
      <right/>
      <top style="medium">
        <color rgb="FF223C57"/>
      </top>
      <bottom/>
      <diagonal/>
    </border>
    <border>
      <left/>
      <right style="medium">
        <color rgb="FF223C57"/>
      </right>
      <top style="medium">
        <color rgb="FF223C57"/>
      </top>
      <bottom/>
      <diagonal/>
    </border>
    <border>
      <left style="medium">
        <color rgb="FF223C57"/>
      </left>
      <right/>
      <top/>
      <bottom/>
      <diagonal/>
    </border>
    <border>
      <left/>
      <right style="medium">
        <color rgb="FF223C57"/>
      </right>
      <top/>
      <bottom/>
      <diagonal/>
    </border>
    <border>
      <left style="medium">
        <color rgb="FF223C57"/>
      </left>
      <right/>
      <top/>
      <bottom style="medium">
        <color rgb="FF223C57"/>
      </bottom>
      <diagonal/>
    </border>
    <border>
      <left/>
      <right/>
      <top/>
      <bottom style="medium">
        <color rgb="FF223C57"/>
      </bottom>
      <diagonal/>
    </border>
    <border>
      <left/>
      <right style="medium">
        <color rgb="FF223C57"/>
      </right>
      <top/>
      <bottom style="medium">
        <color rgb="FF223C57"/>
      </bottom>
      <diagonal/>
    </border>
    <border>
      <left style="medium">
        <color rgb="FF223C57"/>
      </left>
      <right style="medium">
        <color rgb="FF223C57"/>
      </right>
      <top style="medium">
        <color rgb="FF223C57"/>
      </top>
      <bottom style="medium">
        <color rgb="FF223C57"/>
      </bottom>
      <diagonal/>
    </border>
    <border>
      <left style="medium">
        <color rgb="FF223C57"/>
      </left>
      <right style="thin">
        <color rgb="FF223C57"/>
      </right>
      <top style="thin">
        <color rgb="FF223C57"/>
      </top>
      <bottom style="medium">
        <color rgb="FF223C57"/>
      </bottom>
      <diagonal/>
    </border>
    <border>
      <left style="thin">
        <color rgb="FF223C57"/>
      </left>
      <right style="thin">
        <color rgb="FF223C57"/>
      </right>
      <top style="thin">
        <color rgb="FF223C57"/>
      </top>
      <bottom style="thin">
        <color rgb="FF223C57"/>
      </bottom>
      <diagonal/>
    </border>
    <border>
      <left style="medium">
        <color rgb="FF223C57"/>
      </left>
      <right style="thin">
        <color rgb="FF223C57"/>
      </right>
      <top style="thin">
        <color rgb="FF223C57"/>
      </top>
      <bottom style="thin">
        <color rgb="FF223C57"/>
      </bottom>
      <diagonal/>
    </border>
    <border>
      <left style="thin">
        <color rgb="FF223C57"/>
      </left>
      <right style="medium">
        <color rgb="FF223C57"/>
      </right>
      <top style="thin">
        <color rgb="FF223C57"/>
      </top>
      <bottom style="thin">
        <color rgb="FF223C57"/>
      </bottom>
      <diagonal/>
    </border>
    <border>
      <left style="thin">
        <color rgb="FF223C57"/>
      </left>
      <right style="thin">
        <color rgb="FF223C57"/>
      </right>
      <top style="thin">
        <color rgb="FF223C57"/>
      </top>
      <bottom style="double">
        <color rgb="FF223C57"/>
      </bottom>
      <diagonal/>
    </border>
    <border>
      <left/>
      <right style="medium">
        <color rgb="FF223C57"/>
      </right>
      <top style="thin">
        <color indexed="64"/>
      </top>
      <bottom style="thin">
        <color indexed="64"/>
      </bottom>
      <diagonal/>
    </border>
    <border>
      <left/>
      <right style="medium">
        <color rgb="FF223C57"/>
      </right>
      <top style="thin">
        <color indexed="64"/>
      </top>
      <bottom style="medium">
        <color rgb="FF223C57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rgb="FF223C57"/>
      </top>
      <bottom style="thin">
        <color rgb="FF223C57"/>
      </bottom>
      <diagonal/>
    </border>
    <border>
      <left style="thin">
        <color rgb="FF223C57"/>
      </left>
      <right style="thin">
        <color rgb="FF223C57"/>
      </right>
      <top style="thin">
        <color rgb="FF223C57"/>
      </top>
      <bottom style="medium">
        <color rgb="FF223C57"/>
      </bottom>
      <diagonal/>
    </border>
    <border>
      <left/>
      <right/>
      <top style="thin">
        <color rgb="FF223C57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223C57"/>
      </bottom>
      <diagonal/>
    </border>
  </borders>
  <cellStyleXfs count="9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" fillId="0" borderId="0" applyFont="0" applyFill="0" applyBorder="0" applyAlignment="0" applyProtection="0"/>
  </cellStyleXfs>
  <cellXfs count="356">
    <xf numFmtId="0" fontId="0" fillId="0" borderId="0" xfId="0"/>
    <xf numFmtId="0" fontId="0" fillId="2" borderId="0" xfId="0" applyFill="1"/>
    <xf numFmtId="9" fontId="0" fillId="2" borderId="0" xfId="0" applyNumberFormat="1" applyFill="1" applyAlignment="1" applyProtection="1">
      <alignment horizontal="center"/>
      <protection hidden="1"/>
    </xf>
    <xf numFmtId="167" fontId="0" fillId="2" borderId="0" xfId="0" applyNumberFormat="1" applyFill="1" applyAlignment="1" applyProtection="1">
      <alignment horizontal="center"/>
      <protection hidden="1"/>
    </xf>
    <xf numFmtId="1" fontId="0" fillId="2" borderId="0" xfId="0" applyNumberFormat="1" applyFill="1" applyAlignment="1" applyProtection="1">
      <alignment horizontal="center"/>
      <protection hidden="1"/>
    </xf>
    <xf numFmtId="167" fontId="0" fillId="2" borderId="0" xfId="2" applyNumberFormat="1" applyFont="1" applyFill="1" applyAlignment="1" applyProtection="1">
      <alignment horizontal="center"/>
      <protection hidden="1"/>
    </xf>
    <xf numFmtId="167" fontId="0" fillId="2" borderId="0" xfId="0" applyNumberFormat="1" applyFill="1" applyAlignment="1">
      <alignment horizontal="center"/>
    </xf>
    <xf numFmtId="10" fontId="0" fillId="2" borderId="0" xfId="0" applyNumberFormat="1" applyFill="1" applyAlignment="1">
      <alignment horizontal="center"/>
    </xf>
    <xf numFmtId="171" fontId="0" fillId="2" borderId="0" xfId="0" applyNumberFormat="1" applyFill="1" applyAlignment="1">
      <alignment horizontal="center"/>
    </xf>
    <xf numFmtId="9" fontId="0" fillId="2" borderId="0" xfId="2" applyFont="1" applyFill="1" applyAlignment="1" applyProtection="1">
      <alignment horizontal="center"/>
      <protection hidden="1"/>
    </xf>
    <xf numFmtId="171" fontId="0" fillId="2" borderId="0" xfId="0" applyNumberFormat="1" applyFill="1"/>
    <xf numFmtId="167" fontId="0" fillId="2" borderId="0" xfId="2" applyNumberFormat="1" applyFont="1" applyFill="1" applyAlignment="1">
      <alignment horizontal="center"/>
    </xf>
    <xf numFmtId="167" fontId="0" fillId="2" borderId="0" xfId="2" applyNumberFormat="1" applyFont="1" applyFill="1"/>
    <xf numFmtId="176" fontId="0" fillId="2" borderId="0" xfId="2" applyNumberFormat="1" applyFont="1" applyFill="1" applyAlignment="1" applyProtection="1">
      <alignment horizontal="center"/>
      <protection hidden="1"/>
    </xf>
    <xf numFmtId="0" fontId="0" fillId="2" borderId="18" xfId="0" applyFill="1" applyBorder="1" applyAlignment="1">
      <alignment horizontal="left" vertical="center"/>
    </xf>
    <xf numFmtId="42" fontId="0" fillId="2" borderId="19" xfId="0" applyNumberFormat="1" applyFill="1" applyBorder="1" applyAlignment="1">
      <alignment horizontal="center" vertical="center"/>
    </xf>
    <xf numFmtId="0" fontId="0" fillId="2" borderId="18" xfId="0" applyFill="1" applyBorder="1" applyAlignment="1">
      <alignment vertical="center"/>
    </xf>
    <xf numFmtId="0" fontId="0" fillId="2" borderId="16" xfId="0" applyFill="1" applyBorder="1" applyAlignment="1">
      <alignment horizontal="center" vertical="center"/>
    </xf>
    <xf numFmtId="42" fontId="0" fillId="2" borderId="17" xfId="0" applyNumberFormat="1" applyFill="1" applyBorder="1" applyAlignment="1">
      <alignment horizontal="center" vertical="center"/>
    </xf>
    <xf numFmtId="0" fontId="0" fillId="2" borderId="16" xfId="0" applyFill="1" applyBorder="1"/>
    <xf numFmtId="0" fontId="0" fillId="2" borderId="17" xfId="0" applyFill="1" applyBorder="1"/>
    <xf numFmtId="0" fontId="3" fillId="2" borderId="0" xfId="0" applyFont="1" applyFill="1"/>
    <xf numFmtId="167" fontId="0" fillId="2" borderId="0" xfId="0" applyNumberFormat="1" applyFill="1"/>
    <xf numFmtId="42" fontId="0" fillId="2" borderId="0" xfId="0" applyNumberFormat="1" applyFill="1"/>
    <xf numFmtId="0" fontId="12" fillId="2" borderId="13" xfId="0" applyFont="1" applyFill="1" applyBorder="1" applyAlignment="1">
      <alignment horizontal="left" vertical="center" wrapText="1"/>
    </xf>
    <xf numFmtId="42" fontId="0" fillId="2" borderId="0" xfId="0" applyNumberFormat="1" applyFill="1" applyAlignment="1">
      <alignment horizontal="center" vertical="center"/>
    </xf>
    <xf numFmtId="0" fontId="0" fillId="2" borderId="13" xfId="0" applyFill="1" applyBorder="1"/>
    <xf numFmtId="42" fontId="0" fillId="2" borderId="13" xfId="0" applyNumberFormat="1" applyFill="1" applyBorder="1"/>
    <xf numFmtId="42" fontId="3" fillId="2" borderId="0" xfId="0" applyNumberFormat="1" applyFont="1" applyFill="1" applyAlignment="1">
      <alignment horizontal="center" vertical="center"/>
    </xf>
    <xf numFmtId="0" fontId="3" fillId="7" borderId="0" xfId="0" applyFont="1" applyFill="1"/>
    <xf numFmtId="0" fontId="0" fillId="7" borderId="0" xfId="0" applyFill="1"/>
    <xf numFmtId="0" fontId="0" fillId="2" borderId="0" xfId="0" applyFill="1" applyAlignment="1">
      <alignment horizontal="center"/>
    </xf>
    <xf numFmtId="0" fontId="20" fillId="2" borderId="0" xfId="0" applyFont="1" applyFill="1"/>
    <xf numFmtId="0" fontId="20" fillId="2" borderId="0" xfId="0" applyFont="1" applyFill="1" applyAlignment="1">
      <alignment vertical="center"/>
    </xf>
    <xf numFmtId="0" fontId="20" fillId="2" borderId="0" xfId="0" applyFont="1" applyFill="1" applyProtection="1">
      <protection hidden="1"/>
    </xf>
    <xf numFmtId="179" fontId="20" fillId="9" borderId="15" xfId="0" applyNumberFormat="1" applyFont="1" applyFill="1" applyBorder="1" applyAlignment="1" applyProtection="1">
      <alignment horizontal="center" vertical="center"/>
      <protection hidden="1"/>
    </xf>
    <xf numFmtId="179" fontId="20" fillId="10" borderId="15" xfId="0" applyNumberFormat="1" applyFont="1" applyFill="1" applyBorder="1" applyAlignment="1" applyProtection="1">
      <alignment horizontal="center" vertical="center"/>
      <protection hidden="1"/>
    </xf>
    <xf numFmtId="10" fontId="20" fillId="2" borderId="1" xfId="0" applyNumberFormat="1" applyFont="1" applyFill="1" applyBorder="1" applyAlignment="1" applyProtection="1">
      <alignment horizontal="center" vertical="center"/>
      <protection hidden="1"/>
    </xf>
    <xf numFmtId="168" fontId="20" fillId="2" borderId="1" xfId="0" applyNumberFormat="1" applyFont="1" applyFill="1" applyBorder="1" applyAlignment="1" applyProtection="1">
      <alignment vertical="center"/>
      <protection hidden="1"/>
    </xf>
    <xf numFmtId="0" fontId="25" fillId="0" borderId="4" xfId="0" applyFont="1" applyBorder="1" applyAlignment="1">
      <alignment vertical="center"/>
    </xf>
    <xf numFmtId="0" fontId="25" fillId="0" borderId="5" xfId="0" applyFont="1" applyBorder="1" applyAlignment="1">
      <alignment vertical="center"/>
    </xf>
    <xf numFmtId="167" fontId="20" fillId="9" borderId="11" xfId="0" applyNumberFormat="1" applyFont="1" applyFill="1" applyBorder="1" applyAlignment="1">
      <alignment horizontal="center" vertical="center"/>
    </xf>
    <xf numFmtId="167" fontId="20" fillId="10" borderId="5" xfId="2" applyNumberFormat="1" applyFont="1" applyFill="1" applyBorder="1" applyAlignment="1">
      <alignment horizontal="center" vertical="center"/>
    </xf>
    <xf numFmtId="0" fontId="25" fillId="0" borderId="6" xfId="0" applyFont="1" applyBorder="1" applyAlignment="1">
      <alignment vertical="center"/>
    </xf>
    <xf numFmtId="0" fontId="25" fillId="0" borderId="7" xfId="0" applyFont="1" applyBorder="1" applyAlignment="1">
      <alignment vertical="center"/>
    </xf>
    <xf numFmtId="167" fontId="20" fillId="10" borderId="7" xfId="2" applyNumberFormat="1" applyFont="1" applyFill="1" applyBorder="1" applyAlignment="1">
      <alignment horizontal="center" vertical="center"/>
    </xf>
    <xf numFmtId="0" fontId="25" fillId="0" borderId="8" xfId="0" applyFont="1" applyBorder="1" applyAlignment="1">
      <alignment vertical="center"/>
    </xf>
    <xf numFmtId="0" fontId="25" fillId="0" borderId="9" xfId="0" applyFont="1" applyBorder="1" applyAlignment="1">
      <alignment vertical="center"/>
    </xf>
    <xf numFmtId="167" fontId="20" fillId="9" borderId="12" xfId="0" applyNumberFormat="1" applyFont="1" applyFill="1" applyBorder="1" applyAlignment="1">
      <alignment horizontal="center" vertical="center"/>
    </xf>
    <xf numFmtId="167" fontId="20" fillId="10" borderId="9" xfId="2" applyNumberFormat="1" applyFont="1" applyFill="1" applyBorder="1" applyAlignment="1">
      <alignment horizontal="center" vertical="center"/>
    </xf>
    <xf numFmtId="0" fontId="21" fillId="2" borderId="0" xfId="0" applyFont="1" applyFill="1"/>
    <xf numFmtId="179" fontId="25" fillId="2" borderId="5" xfId="0" applyNumberFormat="1" applyFont="1" applyFill="1" applyBorder="1" applyAlignment="1" applyProtection="1">
      <alignment vertical="center"/>
      <protection hidden="1"/>
    </xf>
    <xf numFmtId="0" fontId="20" fillId="2" borderId="0" xfId="0" applyFont="1" applyFill="1" applyAlignment="1" applyProtection="1">
      <alignment horizontal="center"/>
      <protection hidden="1"/>
    </xf>
    <xf numFmtId="179" fontId="26" fillId="2" borderId="9" xfId="0" applyNumberFormat="1" applyFont="1" applyFill="1" applyBorder="1" applyAlignment="1" applyProtection="1">
      <alignment vertical="center"/>
      <protection hidden="1"/>
    </xf>
    <xf numFmtId="0" fontId="29" fillId="2" borderId="0" xfId="0" applyFont="1" applyFill="1"/>
    <xf numFmtId="0" fontId="29" fillId="0" borderId="0" xfId="0" applyFont="1"/>
    <xf numFmtId="0" fontId="29" fillId="12" borderId="0" xfId="0" applyFont="1" applyFill="1"/>
    <xf numFmtId="0" fontId="29" fillId="12" borderId="0" xfId="0" applyFont="1" applyFill="1" applyProtection="1">
      <protection hidden="1"/>
    </xf>
    <xf numFmtId="0" fontId="29" fillId="2" borderId="0" xfId="0" applyFont="1" applyFill="1" applyAlignment="1"/>
    <xf numFmtId="0" fontId="29" fillId="12" borderId="0" xfId="0" applyFont="1" applyFill="1" applyAlignment="1" applyProtection="1">
      <alignment wrapText="1"/>
      <protection hidden="1"/>
    </xf>
    <xf numFmtId="0" fontId="31" fillId="12" borderId="0" xfId="0" applyFont="1" applyFill="1" applyAlignment="1" applyProtection="1">
      <alignment vertical="center" wrapText="1"/>
      <protection hidden="1"/>
    </xf>
    <xf numFmtId="0" fontId="33" fillId="12" borderId="0" xfId="0" applyFont="1" applyFill="1" applyProtection="1">
      <protection hidden="1"/>
    </xf>
    <xf numFmtId="0" fontId="34" fillId="12" borderId="0" xfId="0" applyFont="1" applyFill="1" applyAlignment="1" applyProtection="1">
      <alignment wrapText="1"/>
      <protection hidden="1"/>
    </xf>
    <xf numFmtId="167" fontId="20" fillId="2" borderId="25" xfId="0" applyNumberFormat="1" applyFont="1" applyFill="1" applyBorder="1" applyProtection="1">
      <protection hidden="1"/>
    </xf>
    <xf numFmtId="169" fontId="20" fillId="2" borderId="25" xfId="2" applyNumberFormat="1" applyFont="1" applyFill="1" applyBorder="1" applyProtection="1">
      <protection hidden="1"/>
    </xf>
    <xf numFmtId="167" fontId="20" fillId="2" borderId="26" xfId="0" applyNumberFormat="1" applyFont="1" applyFill="1" applyBorder="1" applyProtection="1">
      <protection hidden="1"/>
    </xf>
    <xf numFmtId="169" fontId="20" fillId="2" borderId="26" xfId="2" applyNumberFormat="1" applyFont="1" applyFill="1" applyBorder="1" applyProtection="1">
      <protection hidden="1"/>
    </xf>
    <xf numFmtId="0" fontId="20" fillId="2" borderId="0" xfId="0" applyFont="1" applyFill="1" applyBorder="1"/>
    <xf numFmtId="0" fontId="24" fillId="2" borderId="0" xfId="0" applyFont="1" applyFill="1" applyBorder="1" applyProtection="1">
      <protection locked="0"/>
    </xf>
    <xf numFmtId="167" fontId="21" fillId="2" borderId="0" xfId="0" applyNumberFormat="1" applyFont="1" applyFill="1" applyBorder="1" applyProtection="1">
      <protection locked="0"/>
    </xf>
    <xf numFmtId="10" fontId="20" fillId="2" borderId="0" xfId="0" applyNumberFormat="1" applyFont="1" applyFill="1" applyBorder="1" applyAlignment="1" applyProtection="1">
      <alignment horizontal="center" vertical="center"/>
      <protection hidden="1"/>
    </xf>
    <xf numFmtId="168" fontId="20" fillId="2" borderId="0" xfId="0" applyNumberFormat="1" applyFont="1" applyFill="1" applyBorder="1" applyAlignment="1" applyProtection="1">
      <alignment vertical="center"/>
      <protection hidden="1"/>
    </xf>
    <xf numFmtId="0" fontId="20" fillId="2" borderId="0" xfId="0" applyFont="1" applyFill="1" applyBorder="1" applyProtection="1">
      <protection hidden="1"/>
    </xf>
    <xf numFmtId="0" fontId="20" fillId="2" borderId="0" xfId="0" applyFont="1" applyFill="1" applyBorder="1" applyAlignment="1">
      <alignment vertical="center"/>
    </xf>
    <xf numFmtId="0" fontId="23" fillId="2" borderId="0" xfId="0" applyFont="1" applyFill="1" applyBorder="1" applyAlignment="1" applyProtection="1">
      <alignment horizontal="center" vertical="center"/>
      <protection hidden="1"/>
    </xf>
    <xf numFmtId="0" fontId="20" fillId="2" borderId="0" xfId="0" applyFont="1" applyFill="1" applyBorder="1" applyAlignment="1" applyProtection="1">
      <alignment horizontal="center" vertical="center"/>
      <protection hidden="1"/>
    </xf>
    <xf numFmtId="167" fontId="20" fillId="9" borderId="0" xfId="0" applyNumberFormat="1" applyFont="1" applyFill="1" applyBorder="1" applyAlignment="1">
      <alignment horizontal="center" vertical="center"/>
    </xf>
    <xf numFmtId="0" fontId="21" fillId="2" borderId="0" xfId="0" applyFont="1" applyFill="1" applyBorder="1"/>
    <xf numFmtId="167" fontId="21" fillId="2" borderId="0" xfId="0" applyNumberFormat="1" applyFont="1" applyFill="1" applyBorder="1" applyAlignment="1">
      <alignment horizontal="center"/>
    </xf>
    <xf numFmtId="168" fontId="20" fillId="2" borderId="0" xfId="0" applyNumberFormat="1" applyFont="1" applyFill="1" applyBorder="1" applyProtection="1">
      <protection hidden="1"/>
    </xf>
    <xf numFmtId="10" fontId="21" fillId="2" borderId="0" xfId="0" applyNumberFormat="1" applyFont="1" applyFill="1" applyBorder="1" applyAlignment="1">
      <alignment horizontal="center"/>
    </xf>
    <xf numFmtId="0" fontId="20" fillId="9" borderId="0" xfId="0" applyFont="1" applyFill="1" applyBorder="1" applyAlignment="1" applyProtection="1">
      <alignment horizontal="center"/>
      <protection hidden="1"/>
    </xf>
    <xf numFmtId="0" fontId="20" fillId="10" borderId="0" xfId="0" applyFont="1" applyFill="1" applyBorder="1" applyAlignment="1">
      <alignment horizontal="center"/>
    </xf>
    <xf numFmtId="0" fontId="27" fillId="2" borderId="0" xfId="3" applyFont="1" applyFill="1" applyBorder="1" applyProtection="1">
      <protection hidden="1"/>
    </xf>
    <xf numFmtId="0" fontId="20" fillId="2" borderId="0" xfId="0" applyFont="1" applyFill="1" applyBorder="1" applyAlignment="1" applyProtection="1">
      <alignment horizontal="left"/>
      <protection hidden="1"/>
    </xf>
    <xf numFmtId="0" fontId="20" fillId="2" borderId="27" xfId="0" applyFont="1" applyFill="1" applyBorder="1"/>
    <xf numFmtId="0" fontId="20" fillId="2" borderId="30" xfId="0" applyFont="1" applyFill="1" applyBorder="1"/>
    <xf numFmtId="0" fontId="20" fillId="2" borderId="31" xfId="0" applyFont="1" applyFill="1" applyBorder="1"/>
    <xf numFmtId="0" fontId="21" fillId="2" borderId="31" xfId="0" applyFont="1" applyFill="1" applyBorder="1" applyAlignment="1">
      <alignment wrapText="1"/>
    </xf>
    <xf numFmtId="0" fontId="20" fillId="2" borderId="32" xfId="0" applyFont="1" applyFill="1" applyBorder="1"/>
    <xf numFmtId="0" fontId="20" fillId="2" borderId="33" xfId="0" applyFont="1" applyFill="1" applyBorder="1"/>
    <xf numFmtId="0" fontId="20" fillId="2" borderId="34" xfId="0" applyFont="1" applyFill="1" applyBorder="1"/>
    <xf numFmtId="0" fontId="20" fillId="2" borderId="33" xfId="0" applyFont="1" applyFill="1" applyBorder="1" applyAlignment="1">
      <alignment vertical="center"/>
    </xf>
    <xf numFmtId="0" fontId="20" fillId="2" borderId="35" xfId="0" applyFont="1" applyFill="1" applyBorder="1"/>
    <xf numFmtId="0" fontId="20" fillId="2" borderId="36" xfId="0" applyFont="1" applyFill="1" applyBorder="1"/>
    <xf numFmtId="0" fontId="20" fillId="2" borderId="37" xfId="0" applyFont="1" applyFill="1" applyBorder="1"/>
    <xf numFmtId="9" fontId="20" fillId="2" borderId="34" xfId="2" applyFont="1" applyFill="1" applyBorder="1" applyAlignment="1">
      <alignment vertical="center"/>
    </xf>
    <xf numFmtId="0" fontId="21" fillId="2" borderId="0" xfId="0" applyFont="1" applyFill="1" applyBorder="1" applyProtection="1">
      <protection hidden="1"/>
    </xf>
    <xf numFmtId="0" fontId="20" fillId="2" borderId="6" xfId="0" applyFont="1" applyFill="1" applyBorder="1" applyAlignment="1" applyProtection="1">
      <alignment vertical="center"/>
      <protection hidden="1"/>
    </xf>
    <xf numFmtId="2" fontId="20" fillId="2" borderId="6" xfId="0" applyNumberFormat="1" applyFont="1" applyFill="1" applyBorder="1" applyAlignment="1" applyProtection="1">
      <alignment vertical="center"/>
      <protection hidden="1"/>
    </xf>
    <xf numFmtId="167" fontId="21" fillId="4" borderId="24" xfId="0" applyNumberFormat="1" applyFont="1" applyFill="1" applyBorder="1" applyAlignment="1" applyProtection="1">
      <alignment horizontal="center" vertical="center"/>
      <protection locked="0" hidden="1"/>
    </xf>
    <xf numFmtId="0" fontId="26" fillId="2" borderId="0" xfId="0" applyFont="1" applyFill="1" applyBorder="1" applyProtection="1">
      <protection hidden="1"/>
    </xf>
    <xf numFmtId="175" fontId="20" fillId="2" borderId="0" xfId="0" applyNumberFormat="1" applyFont="1" applyFill="1" applyBorder="1" applyProtection="1">
      <protection hidden="1"/>
    </xf>
    <xf numFmtId="166" fontId="20" fillId="2" borderId="0" xfId="0" applyNumberFormat="1" applyFont="1" applyFill="1" applyBorder="1" applyProtection="1">
      <protection hidden="1"/>
    </xf>
    <xf numFmtId="166" fontId="20" fillId="2" borderId="0" xfId="0" applyNumberFormat="1" applyFont="1" applyFill="1" applyBorder="1"/>
    <xf numFmtId="170" fontId="20" fillId="2" borderId="0" xfId="0" applyNumberFormat="1" applyFont="1" applyFill="1" applyBorder="1"/>
    <xf numFmtId="0" fontId="26" fillId="2" borderId="0" xfId="0" applyFont="1" applyFill="1" applyBorder="1" applyAlignment="1" applyProtection="1">
      <alignment vertical="center"/>
      <protection hidden="1"/>
    </xf>
    <xf numFmtId="166" fontId="26" fillId="2" borderId="0" xfId="0" applyNumberFormat="1" applyFont="1" applyFill="1" applyBorder="1" applyAlignment="1" applyProtection="1">
      <alignment vertical="center"/>
      <protection hidden="1"/>
    </xf>
    <xf numFmtId="166" fontId="20" fillId="2" borderId="0" xfId="0" applyNumberFormat="1" applyFont="1" applyFill="1" applyBorder="1" applyAlignment="1" applyProtection="1">
      <alignment vertical="center"/>
      <protection hidden="1"/>
    </xf>
    <xf numFmtId="0" fontId="37" fillId="5" borderId="0" xfId="0" applyFont="1" applyFill="1" applyBorder="1"/>
    <xf numFmtId="0" fontId="20" fillId="2" borderId="0" xfId="0" applyFont="1" applyFill="1" applyBorder="1" applyAlignment="1">
      <alignment horizontal="center" vertical="center"/>
    </xf>
    <xf numFmtId="0" fontId="20" fillId="2" borderId="0" xfId="0" applyFont="1" applyFill="1" applyBorder="1" applyAlignment="1" applyProtection="1">
      <alignment vertical="center"/>
      <protection locked="0" hidden="1"/>
    </xf>
    <xf numFmtId="0" fontId="30" fillId="12" borderId="0" xfId="0" applyFont="1" applyFill="1" applyBorder="1" applyAlignment="1" applyProtection="1">
      <alignment vertical="center"/>
      <protection locked="0" hidden="1"/>
    </xf>
    <xf numFmtId="0" fontId="29" fillId="12" borderId="0" xfId="0" applyFont="1" applyFill="1" applyBorder="1" applyAlignment="1" applyProtection="1">
      <alignment horizontal="center" vertical="center"/>
      <protection locked="0" hidden="1"/>
    </xf>
    <xf numFmtId="174" fontId="20" fillId="2" borderId="0" xfId="0" applyNumberFormat="1" applyFont="1" applyFill="1" applyBorder="1"/>
    <xf numFmtId="0" fontId="26" fillId="2" borderId="38" xfId="0" applyFont="1" applyFill="1" applyBorder="1" applyAlignment="1" applyProtection="1">
      <alignment vertical="center"/>
      <protection hidden="1"/>
    </xf>
    <xf numFmtId="10" fontId="26" fillId="2" borderId="38" xfId="0" applyNumberFormat="1" applyFont="1" applyFill="1" applyBorder="1" applyAlignment="1" applyProtection="1">
      <alignment horizontal="center" vertical="center"/>
      <protection hidden="1"/>
    </xf>
    <xf numFmtId="0" fontId="26" fillId="2" borderId="38" xfId="0" applyFont="1" applyFill="1" applyBorder="1"/>
    <xf numFmtId="174" fontId="20" fillId="2" borderId="38" xfId="0" applyNumberFormat="1" applyFont="1" applyFill="1" applyBorder="1"/>
    <xf numFmtId="10" fontId="20" fillId="2" borderId="0" xfId="0" applyNumberFormat="1" applyFont="1" applyFill="1"/>
    <xf numFmtId="0" fontId="38" fillId="2" borderId="0" xfId="0" applyFont="1" applyFill="1"/>
    <xf numFmtId="9" fontId="20" fillId="2" borderId="0" xfId="0" applyNumberFormat="1" applyFont="1" applyFill="1"/>
    <xf numFmtId="167" fontId="20" fillId="2" borderId="0" xfId="0" applyNumberFormat="1" applyFont="1" applyFill="1"/>
    <xf numFmtId="42" fontId="20" fillId="2" borderId="0" xfId="0" applyNumberFormat="1" applyFont="1" applyFill="1"/>
    <xf numFmtId="0" fontId="20" fillId="2" borderId="13" xfId="0" applyFont="1" applyFill="1" applyBorder="1"/>
    <xf numFmtId="167" fontId="20" fillId="2" borderId="13" xfId="0" applyNumberFormat="1" applyFont="1" applyFill="1" applyBorder="1"/>
    <xf numFmtId="9" fontId="20" fillId="2" borderId="13" xfId="0" applyNumberFormat="1" applyFont="1" applyFill="1" applyBorder="1"/>
    <xf numFmtId="1" fontId="20" fillId="2" borderId="0" xfId="0" applyNumberFormat="1" applyFont="1" applyFill="1"/>
    <xf numFmtId="167" fontId="21" fillId="2" borderId="0" xfId="0" applyNumberFormat="1" applyFont="1" applyFill="1"/>
    <xf numFmtId="0" fontId="20" fillId="2" borderId="0" xfId="0" applyFont="1" applyFill="1" applyAlignment="1">
      <alignment horizontal="left"/>
    </xf>
    <xf numFmtId="178" fontId="41" fillId="2" borderId="0" xfId="0" applyNumberFormat="1" applyFont="1" applyFill="1"/>
    <xf numFmtId="0" fontId="20" fillId="2" borderId="40" xfId="0" applyFont="1" applyFill="1" applyBorder="1"/>
    <xf numFmtId="167" fontId="20" fillId="4" borderId="40" xfId="0" applyNumberFormat="1" applyFont="1" applyFill="1" applyBorder="1" applyProtection="1">
      <protection locked="0"/>
    </xf>
    <xf numFmtId="0" fontId="25" fillId="4" borderId="40" xfId="0" applyFont="1" applyFill="1" applyBorder="1" applyAlignment="1" applyProtection="1">
      <alignment horizontal="right"/>
      <protection locked="0"/>
    </xf>
    <xf numFmtId="0" fontId="20" fillId="4" borderId="40" xfId="0" applyFont="1" applyFill="1" applyBorder="1" applyProtection="1">
      <protection locked="0"/>
    </xf>
    <xf numFmtId="0" fontId="20" fillId="2" borderId="40" xfId="0" applyFont="1" applyFill="1" applyBorder="1" applyProtection="1">
      <protection hidden="1"/>
    </xf>
    <xf numFmtId="167" fontId="20" fillId="2" borderId="40" xfId="0" applyNumberFormat="1" applyFont="1" applyFill="1" applyBorder="1" applyProtection="1">
      <protection hidden="1"/>
    </xf>
    <xf numFmtId="167" fontId="39" fillId="2" borderId="40" xfId="0" applyNumberFormat="1" applyFont="1" applyFill="1" applyBorder="1" applyProtection="1">
      <protection hidden="1"/>
    </xf>
    <xf numFmtId="9" fontId="20" fillId="2" borderId="40" xfId="0" applyNumberFormat="1" applyFont="1" applyFill="1" applyBorder="1"/>
    <xf numFmtId="167" fontId="20" fillId="4" borderId="40" xfId="0" applyNumberFormat="1" applyFont="1" applyFill="1" applyBorder="1"/>
    <xf numFmtId="0" fontId="21" fillId="0" borderId="40" xfId="0" applyFont="1" applyBorder="1"/>
    <xf numFmtId="167" fontId="21" fillId="0" borderId="40" xfId="0" applyNumberFormat="1" applyFont="1" applyBorder="1" applyAlignment="1" applyProtection="1">
      <alignment horizontal="right" vertical="center"/>
      <protection hidden="1"/>
    </xf>
    <xf numFmtId="0" fontId="39" fillId="2" borderId="40" xfId="0" applyFont="1" applyFill="1" applyBorder="1"/>
    <xf numFmtId="0" fontId="21" fillId="2" borderId="40" xfId="0" applyFont="1" applyFill="1" applyBorder="1"/>
    <xf numFmtId="167" fontId="21" fillId="2" borderId="40" xfId="0" applyNumberFormat="1" applyFont="1" applyFill="1" applyBorder="1" applyProtection="1">
      <protection hidden="1"/>
    </xf>
    <xf numFmtId="42" fontId="20" fillId="2" borderId="40" xfId="0" applyNumberFormat="1" applyFont="1" applyFill="1" applyBorder="1" applyProtection="1">
      <protection hidden="1"/>
    </xf>
    <xf numFmtId="0" fontId="20" fillId="2" borderId="41" xfId="0" applyFont="1" applyFill="1" applyBorder="1"/>
    <xf numFmtId="167" fontId="20" fillId="2" borderId="42" xfId="0" applyNumberFormat="1" applyFont="1" applyFill="1" applyBorder="1" applyProtection="1">
      <protection hidden="1"/>
    </xf>
    <xf numFmtId="167" fontId="20" fillId="2" borderId="0" xfId="0" applyNumberFormat="1" applyFont="1" applyFill="1" applyBorder="1" applyProtection="1">
      <protection hidden="1"/>
    </xf>
    <xf numFmtId="167" fontId="21" fillId="0" borderId="42" xfId="0" applyNumberFormat="1" applyFont="1" applyBorder="1" applyAlignment="1" applyProtection="1">
      <alignment horizontal="right" vertical="center"/>
      <protection hidden="1"/>
    </xf>
    <xf numFmtId="42" fontId="20" fillId="2" borderId="42" xfId="0" applyNumberFormat="1" applyFont="1" applyFill="1" applyBorder="1" applyAlignment="1" applyProtection="1">
      <alignment horizontal="right"/>
      <protection hidden="1"/>
    </xf>
    <xf numFmtId="42" fontId="20" fillId="2" borderId="34" xfId="0" applyNumberFormat="1" applyFont="1" applyFill="1" applyBorder="1" applyProtection="1">
      <protection hidden="1"/>
    </xf>
    <xf numFmtId="0" fontId="20" fillId="2" borderId="34" xfId="0" applyFont="1" applyFill="1" applyBorder="1" applyProtection="1">
      <protection hidden="1"/>
    </xf>
    <xf numFmtId="42" fontId="20" fillId="2" borderId="42" xfId="0" applyNumberFormat="1" applyFont="1" applyFill="1" applyBorder="1" applyProtection="1">
      <protection hidden="1"/>
    </xf>
    <xf numFmtId="0" fontId="39" fillId="2" borderId="41" xfId="0" applyFont="1" applyFill="1" applyBorder="1"/>
    <xf numFmtId="167" fontId="39" fillId="2" borderId="42" xfId="0" applyNumberFormat="1" applyFont="1" applyFill="1" applyBorder="1" applyProtection="1">
      <protection hidden="1"/>
    </xf>
    <xf numFmtId="0" fontId="21" fillId="2" borderId="41" xfId="0" applyFont="1" applyFill="1" applyBorder="1"/>
    <xf numFmtId="167" fontId="21" fillId="2" borderId="42" xfId="0" applyNumberFormat="1" applyFont="1" applyFill="1" applyBorder="1" applyProtection="1">
      <protection hidden="1"/>
    </xf>
    <xf numFmtId="167" fontId="20" fillId="2" borderId="0" xfId="0" applyNumberFormat="1" applyFont="1" applyFill="1" applyBorder="1"/>
    <xf numFmtId="167" fontId="20" fillId="2" borderId="34" xfId="0" applyNumberFormat="1" applyFont="1" applyFill="1" applyBorder="1"/>
    <xf numFmtId="0" fontId="21" fillId="2" borderId="33" xfId="0" applyFont="1" applyFill="1" applyBorder="1"/>
    <xf numFmtId="0" fontId="28" fillId="2" borderId="35" xfId="0" applyFont="1" applyFill="1" applyBorder="1"/>
    <xf numFmtId="167" fontId="20" fillId="2" borderId="40" xfId="0" applyNumberFormat="1" applyFont="1" applyFill="1" applyBorder="1"/>
    <xf numFmtId="167" fontId="21" fillId="2" borderId="40" xfId="0" applyNumberFormat="1" applyFont="1" applyFill="1" applyBorder="1"/>
    <xf numFmtId="0" fontId="30" fillId="12" borderId="40" xfId="0" applyFont="1" applyFill="1" applyBorder="1" applyAlignment="1" applyProtection="1">
      <alignment vertical="center"/>
      <protection locked="0" hidden="1"/>
    </xf>
    <xf numFmtId="0" fontId="29" fillId="12" borderId="40" xfId="0" applyFont="1" applyFill="1" applyBorder="1" applyAlignment="1" applyProtection="1">
      <alignment horizontal="center" vertical="center"/>
      <protection locked="0" hidden="1"/>
    </xf>
    <xf numFmtId="0" fontId="20" fillId="2" borderId="40" xfId="0" applyFont="1" applyFill="1" applyBorder="1" applyAlignment="1" applyProtection="1">
      <alignment vertical="center"/>
      <protection locked="0" hidden="1"/>
    </xf>
    <xf numFmtId="167" fontId="20" fillId="4" borderId="40" xfId="0" applyNumberFormat="1" applyFont="1" applyFill="1" applyBorder="1" applyAlignment="1" applyProtection="1">
      <alignment horizontal="center" vertical="center"/>
      <protection locked="0" hidden="1"/>
    </xf>
    <xf numFmtId="3" fontId="20" fillId="4" borderId="40" xfId="0" applyNumberFormat="1" applyFont="1" applyFill="1" applyBorder="1" applyAlignment="1" applyProtection="1">
      <alignment horizontal="center" vertical="center"/>
      <protection locked="0" hidden="1"/>
    </xf>
    <xf numFmtId="10" fontId="20" fillId="4" borderId="40" xfId="0" applyNumberFormat="1" applyFont="1" applyFill="1" applyBorder="1" applyAlignment="1" applyProtection="1">
      <alignment horizontal="center" vertical="center"/>
      <protection locked="0" hidden="1"/>
    </xf>
    <xf numFmtId="177" fontId="20" fillId="4" borderId="40" xfId="0" applyNumberFormat="1" applyFont="1" applyFill="1" applyBorder="1" applyAlignment="1" applyProtection="1">
      <alignment horizontal="center" vertical="center"/>
      <protection locked="0" hidden="1"/>
    </xf>
    <xf numFmtId="177" fontId="20" fillId="4" borderId="40" xfId="1" applyNumberFormat="1" applyFont="1" applyFill="1" applyBorder="1" applyAlignment="1" applyProtection="1">
      <alignment horizontal="center" vertical="center"/>
      <protection locked="0" hidden="1"/>
    </xf>
    <xf numFmtId="0" fontId="20" fillId="2" borderId="40" xfId="0" applyFont="1" applyFill="1" applyBorder="1" applyAlignment="1" applyProtection="1">
      <alignment vertical="center"/>
      <protection hidden="1"/>
    </xf>
    <xf numFmtId="166" fontId="25" fillId="2" borderId="40" xfId="0" applyNumberFormat="1" applyFont="1" applyFill="1" applyBorder="1" applyAlignment="1" applyProtection="1">
      <alignment vertical="center"/>
      <protection hidden="1"/>
    </xf>
    <xf numFmtId="0" fontId="26" fillId="2" borderId="40" xfId="0" applyFont="1" applyFill="1" applyBorder="1" applyAlignment="1" applyProtection="1">
      <alignment vertical="center"/>
      <protection hidden="1"/>
    </xf>
    <xf numFmtId="166" fontId="26" fillId="2" borderId="40" xfId="0" applyNumberFormat="1" applyFont="1" applyFill="1" applyBorder="1" applyAlignment="1" applyProtection="1">
      <alignment vertical="center"/>
      <protection hidden="1"/>
    </xf>
    <xf numFmtId="166" fontId="36" fillId="2" borderId="40" xfId="0" applyNumberFormat="1" applyFont="1" applyFill="1" applyBorder="1" applyAlignment="1" applyProtection="1">
      <alignment vertical="center"/>
      <protection hidden="1"/>
    </xf>
    <xf numFmtId="166" fontId="36" fillId="2" borderId="40" xfId="1" applyNumberFormat="1" applyFont="1" applyFill="1" applyBorder="1" applyAlignment="1" applyProtection="1">
      <alignment horizontal="right" vertical="center"/>
      <protection hidden="1"/>
    </xf>
    <xf numFmtId="166" fontId="36" fillId="2" borderId="40" xfId="0" applyNumberFormat="1" applyFont="1" applyFill="1" applyBorder="1" applyAlignment="1" applyProtection="1">
      <alignment horizontal="right" vertical="center"/>
      <protection hidden="1"/>
    </xf>
    <xf numFmtId="166" fontId="20" fillId="2" borderId="40" xfId="1" applyNumberFormat="1" applyFont="1" applyFill="1" applyBorder="1" applyAlignment="1" applyProtection="1">
      <alignment vertical="center"/>
      <protection hidden="1"/>
    </xf>
    <xf numFmtId="166" fontId="20" fillId="2" borderId="40" xfId="0" applyNumberFormat="1" applyFont="1" applyFill="1" applyBorder="1" applyAlignment="1" applyProtection="1">
      <alignment vertical="center"/>
      <protection hidden="1"/>
    </xf>
    <xf numFmtId="0" fontId="21" fillId="2" borderId="40" xfId="0" applyFont="1" applyFill="1" applyBorder="1" applyAlignment="1" applyProtection="1">
      <alignment vertical="center"/>
      <protection hidden="1"/>
    </xf>
    <xf numFmtId="0" fontId="25" fillId="2" borderId="40" xfId="0" applyFont="1" applyFill="1" applyBorder="1" applyAlignment="1" applyProtection="1">
      <alignment horizontal="right" vertical="center"/>
      <protection hidden="1"/>
    </xf>
    <xf numFmtId="2" fontId="20" fillId="2" borderId="40" xfId="0" applyNumberFormat="1" applyFont="1" applyFill="1" applyBorder="1" applyAlignment="1" applyProtection="1">
      <alignment vertical="center"/>
      <protection hidden="1"/>
    </xf>
    <xf numFmtId="10" fontId="25" fillId="2" borderId="40" xfId="2" applyNumberFormat="1" applyFont="1" applyFill="1" applyBorder="1" applyAlignment="1" applyProtection="1">
      <alignment horizontal="right" vertical="center"/>
      <protection hidden="1"/>
    </xf>
    <xf numFmtId="166" fontId="20" fillId="2" borderId="40" xfId="0" applyNumberFormat="1" applyFont="1" applyFill="1" applyBorder="1"/>
    <xf numFmtId="0" fontId="20" fillId="2" borderId="43" xfId="0" applyFont="1" applyFill="1" applyBorder="1" applyAlignment="1" applyProtection="1">
      <alignment vertical="center"/>
      <protection locked="0" hidden="1"/>
    </xf>
    <xf numFmtId="9" fontId="20" fillId="4" borderId="43" xfId="0" applyNumberFormat="1" applyFont="1" applyFill="1" applyBorder="1" applyAlignment="1" applyProtection="1">
      <alignment horizontal="center" vertical="center"/>
      <protection locked="0" hidden="1"/>
    </xf>
    <xf numFmtId="177" fontId="20" fillId="4" borderId="43" xfId="0" applyNumberFormat="1" applyFont="1" applyFill="1" applyBorder="1" applyAlignment="1" applyProtection="1">
      <alignment horizontal="center" vertical="center"/>
      <protection locked="0" hidden="1"/>
    </xf>
    <xf numFmtId="10" fontId="20" fillId="4" borderId="43" xfId="0" applyNumberFormat="1" applyFont="1" applyFill="1" applyBorder="1" applyAlignment="1" applyProtection="1">
      <alignment horizontal="center" vertical="center"/>
      <protection locked="0" hidden="1"/>
    </xf>
    <xf numFmtId="0" fontId="26" fillId="2" borderId="43" xfId="0" applyFont="1" applyFill="1" applyBorder="1" applyAlignment="1" applyProtection="1">
      <alignment vertical="center"/>
      <protection hidden="1"/>
    </xf>
    <xf numFmtId="166" fontId="26" fillId="2" borderId="43" xfId="0" applyNumberFormat="1" applyFont="1" applyFill="1" applyBorder="1" applyAlignment="1" applyProtection="1">
      <alignment vertical="center"/>
      <protection hidden="1"/>
    </xf>
    <xf numFmtId="0" fontId="26" fillId="2" borderId="43" xfId="0" applyFont="1" applyFill="1" applyBorder="1" applyAlignment="1" applyProtection="1">
      <alignment horizontal="left" vertical="center"/>
      <protection hidden="1"/>
    </xf>
    <xf numFmtId="166" fontId="21" fillId="2" borderId="43" xfId="0" applyNumberFormat="1" applyFont="1" applyFill="1" applyBorder="1" applyAlignment="1" applyProtection="1">
      <alignment vertical="center"/>
      <protection hidden="1"/>
    </xf>
    <xf numFmtId="0" fontId="30" fillId="12" borderId="43" xfId="0" applyFont="1" applyFill="1" applyBorder="1" applyAlignment="1" applyProtection="1">
      <alignment vertical="center"/>
      <protection locked="0" hidden="1"/>
    </xf>
    <xf numFmtId="174" fontId="21" fillId="2" borderId="43" xfId="0" applyNumberFormat="1" applyFont="1" applyFill="1" applyBorder="1" applyAlignment="1" applyProtection="1">
      <alignment vertical="center"/>
      <protection hidden="1"/>
    </xf>
    <xf numFmtId="0" fontId="20" fillId="2" borderId="43" xfId="0" applyFont="1" applyFill="1" applyBorder="1"/>
    <xf numFmtId="9" fontId="20" fillId="2" borderId="43" xfId="0" applyNumberFormat="1" applyFont="1" applyFill="1" applyBorder="1"/>
    <xf numFmtId="0" fontId="20" fillId="2" borderId="44" xfId="0" applyFont="1" applyFill="1" applyBorder="1" applyAlignment="1">
      <alignment horizontal="right"/>
    </xf>
    <xf numFmtId="0" fontId="20" fillId="2" borderId="45" xfId="0" applyFont="1" applyFill="1" applyBorder="1" applyAlignment="1">
      <alignment horizontal="right"/>
    </xf>
    <xf numFmtId="167" fontId="20" fillId="2" borderId="42" xfId="0" applyNumberFormat="1" applyFont="1" applyFill="1" applyBorder="1"/>
    <xf numFmtId="167" fontId="21" fillId="2" borderId="42" xfId="0" applyNumberFormat="1" applyFont="1" applyFill="1" applyBorder="1"/>
    <xf numFmtId="42" fontId="20" fillId="2" borderId="42" xfId="0" applyNumberFormat="1" applyFont="1" applyFill="1" applyBorder="1"/>
    <xf numFmtId="3" fontId="20" fillId="2" borderId="34" xfId="0" applyNumberFormat="1" applyFont="1" applyFill="1" applyBorder="1"/>
    <xf numFmtId="167" fontId="20" fillId="2" borderId="37" xfId="0" applyNumberFormat="1" applyFont="1" applyFill="1" applyBorder="1"/>
    <xf numFmtId="10" fontId="20" fillId="2" borderId="40" xfId="0" applyNumberFormat="1" applyFont="1" applyFill="1" applyBorder="1"/>
    <xf numFmtId="0" fontId="20" fillId="2" borderId="40" xfId="0" applyFont="1" applyFill="1" applyBorder="1" applyAlignment="1">
      <alignment horizontal="right"/>
    </xf>
    <xf numFmtId="167" fontId="20" fillId="2" borderId="28" xfId="0" applyNumberFormat="1" applyFont="1" applyFill="1" applyBorder="1"/>
    <xf numFmtId="0" fontId="20" fillId="2" borderId="28" xfId="0" applyFont="1" applyFill="1" applyBorder="1" applyAlignment="1">
      <alignment horizontal="right"/>
    </xf>
    <xf numFmtId="178" fontId="41" fillId="2" borderId="40" xfId="0" applyNumberFormat="1" applyFont="1" applyFill="1" applyBorder="1"/>
    <xf numFmtId="167" fontId="20" fillId="2" borderId="14" xfId="0" applyNumberFormat="1" applyFont="1" applyFill="1" applyBorder="1"/>
    <xf numFmtId="0" fontId="20" fillId="2" borderId="40" xfId="0" applyFont="1" applyFill="1" applyBorder="1" applyAlignment="1">
      <alignment horizontal="left"/>
    </xf>
    <xf numFmtId="9" fontId="20" fillId="2" borderId="46" xfId="0" applyNumberFormat="1" applyFont="1" applyFill="1" applyBorder="1"/>
    <xf numFmtId="178" fontId="41" fillId="2" borderId="27" xfId="0" applyNumberFormat="1" applyFont="1" applyFill="1" applyBorder="1"/>
    <xf numFmtId="0" fontId="20" fillId="2" borderId="40" xfId="0" applyFont="1" applyFill="1" applyBorder="1" applyAlignment="1">
      <alignment horizontal="center"/>
    </xf>
    <xf numFmtId="42" fontId="20" fillId="2" borderId="33" xfId="0" applyNumberFormat="1" applyFont="1" applyFill="1" applyBorder="1"/>
    <xf numFmtId="167" fontId="21" fillId="2" borderId="0" xfId="0" applyNumberFormat="1" applyFont="1" applyFill="1" applyBorder="1"/>
    <xf numFmtId="10" fontId="20" fillId="2" borderId="0" xfId="0" applyNumberFormat="1" applyFont="1" applyFill="1" applyBorder="1"/>
    <xf numFmtId="0" fontId="30" fillId="12" borderId="41" xfId="0" applyFont="1" applyFill="1" applyBorder="1" applyAlignment="1" applyProtection="1">
      <alignment vertical="center"/>
      <protection locked="0" hidden="1"/>
    </xf>
    <xf numFmtId="0" fontId="21" fillId="2" borderId="39" xfId="0" applyFont="1" applyFill="1" applyBorder="1"/>
    <xf numFmtId="167" fontId="20" fillId="2" borderId="48" xfId="0" applyNumberFormat="1" applyFont="1" applyFill="1" applyBorder="1"/>
    <xf numFmtId="0" fontId="20" fillId="2" borderId="48" xfId="0" applyFont="1" applyFill="1" applyBorder="1"/>
    <xf numFmtId="176" fontId="20" fillId="2" borderId="13" xfId="0" applyNumberFormat="1" applyFont="1" applyFill="1" applyBorder="1"/>
    <xf numFmtId="167" fontId="25" fillId="2" borderId="0" xfId="0" applyNumberFormat="1" applyFont="1" applyFill="1"/>
    <xf numFmtId="0" fontId="25" fillId="2" borderId="0" xfId="0" applyFont="1" applyFill="1" applyAlignment="1">
      <alignment horizontal="center"/>
    </xf>
    <xf numFmtId="9" fontId="20" fillId="4" borderId="40" xfId="0" applyNumberFormat="1" applyFont="1" applyFill="1" applyBorder="1"/>
    <xf numFmtId="0" fontId="21" fillId="0" borderId="43" xfId="0" applyFont="1" applyBorder="1"/>
    <xf numFmtId="167" fontId="21" fillId="0" borderId="43" xfId="0" applyNumberFormat="1" applyFont="1" applyBorder="1" applyAlignment="1" applyProtection="1">
      <alignment horizontal="right" vertical="center"/>
      <protection hidden="1"/>
    </xf>
    <xf numFmtId="167" fontId="20" fillId="2" borderId="40" xfId="0" applyNumberFormat="1" applyFont="1" applyFill="1" applyBorder="1" applyAlignment="1">
      <alignment horizontal="right"/>
    </xf>
    <xf numFmtId="0" fontId="21" fillId="2" borderId="43" xfId="0" applyFont="1" applyFill="1" applyBorder="1"/>
    <xf numFmtId="167" fontId="21" fillId="2" borderId="43" xfId="0" applyNumberFormat="1" applyFont="1" applyFill="1" applyBorder="1" applyProtection="1">
      <protection hidden="1"/>
    </xf>
    <xf numFmtId="42" fontId="20" fillId="2" borderId="40" xfId="0" applyNumberFormat="1" applyFont="1" applyFill="1" applyBorder="1" applyAlignment="1">
      <alignment horizontal="right"/>
    </xf>
    <xf numFmtId="167" fontId="21" fillId="2" borderId="43" xfId="0" applyNumberFormat="1" applyFont="1" applyFill="1" applyBorder="1"/>
    <xf numFmtId="0" fontId="20" fillId="8" borderId="40" xfId="0" applyFont="1" applyFill="1" applyBorder="1"/>
    <xf numFmtId="167" fontId="25" fillId="2" borderId="40" xfId="0" applyNumberFormat="1" applyFont="1" applyFill="1" applyBorder="1"/>
    <xf numFmtId="3" fontId="20" fillId="2" borderId="40" xfId="0" applyNumberFormat="1" applyFont="1" applyFill="1" applyBorder="1"/>
    <xf numFmtId="0" fontId="38" fillId="2" borderId="0" xfId="0" applyFont="1" applyFill="1" applyBorder="1"/>
    <xf numFmtId="6" fontId="20" fillId="4" borderId="0" xfId="0" applyNumberFormat="1" applyFont="1" applyFill="1" applyBorder="1"/>
    <xf numFmtId="0" fontId="42" fillId="2" borderId="0" xfId="0" applyFont="1" applyFill="1" applyBorder="1" applyAlignment="1">
      <alignment horizontal="center"/>
    </xf>
    <xf numFmtId="9" fontId="42" fillId="2" borderId="0" xfId="0" applyNumberFormat="1" applyFont="1" applyFill="1" applyBorder="1"/>
    <xf numFmtId="167" fontId="42" fillId="2" borderId="0" xfId="0" applyNumberFormat="1" applyFont="1" applyFill="1" applyBorder="1"/>
    <xf numFmtId="0" fontId="20" fillId="2" borderId="0" xfId="0" applyFont="1" applyFill="1" applyBorder="1" applyAlignment="1"/>
    <xf numFmtId="0" fontId="20" fillId="2" borderId="0" xfId="0" applyFont="1" applyFill="1" applyBorder="1" applyAlignment="1">
      <alignment wrapText="1"/>
    </xf>
    <xf numFmtId="9" fontId="21" fillId="2" borderId="34" xfId="0" applyNumberFormat="1" applyFont="1" applyFill="1" applyBorder="1" applyAlignment="1">
      <alignment horizontal="left"/>
    </xf>
    <xf numFmtId="42" fontId="20" fillId="2" borderId="0" xfId="0" applyNumberFormat="1" applyFont="1" applyFill="1" applyBorder="1" applyProtection="1">
      <protection hidden="1"/>
    </xf>
    <xf numFmtId="167" fontId="42" fillId="0" borderId="0" xfId="0" applyNumberFormat="1" applyFont="1" applyBorder="1"/>
    <xf numFmtId="0" fontId="20" fillId="2" borderId="0" xfId="0" quotePrefix="1" applyFont="1" applyFill="1" applyBorder="1"/>
    <xf numFmtId="167" fontId="20" fillId="2" borderId="0" xfId="0" applyNumberFormat="1" applyFont="1" applyFill="1" applyBorder="1" applyAlignment="1">
      <alignment horizontal="center"/>
    </xf>
    <xf numFmtId="167" fontId="28" fillId="2" borderId="0" xfId="0" applyNumberFormat="1" applyFont="1" applyFill="1" applyBorder="1" applyAlignment="1">
      <alignment horizontal="left"/>
    </xf>
    <xf numFmtId="6" fontId="20" fillId="2" borderId="0" xfId="0" applyNumberFormat="1" applyFont="1" applyFill="1" applyBorder="1"/>
    <xf numFmtId="167" fontId="25" fillId="2" borderId="0" xfId="0" applyNumberFormat="1" applyFont="1" applyFill="1" applyBorder="1"/>
    <xf numFmtId="0" fontId="20" fillId="0" borderId="0" xfId="0" applyFont="1" applyBorder="1"/>
    <xf numFmtId="0" fontId="20" fillId="13" borderId="14" xfId="0" applyFont="1" applyFill="1" applyBorder="1" applyAlignment="1">
      <alignment horizontal="center"/>
    </xf>
    <xf numFmtId="0" fontId="20" fillId="14" borderId="14" xfId="0" applyFont="1" applyFill="1" applyBorder="1" applyAlignment="1">
      <alignment horizontal="center"/>
    </xf>
    <xf numFmtId="0" fontId="20" fillId="15" borderId="14" xfId="0" applyFont="1" applyFill="1" applyBorder="1" applyAlignment="1">
      <alignment horizontal="center"/>
    </xf>
    <xf numFmtId="0" fontId="20" fillId="16" borderId="14" xfId="0" applyFont="1" applyFill="1" applyBorder="1" applyAlignment="1">
      <alignment horizontal="center"/>
    </xf>
    <xf numFmtId="0" fontId="20" fillId="2" borderId="14" xfId="0" applyFont="1" applyFill="1" applyBorder="1"/>
    <xf numFmtId="9" fontId="20" fillId="2" borderId="22" xfId="0" applyNumberFormat="1" applyFont="1" applyFill="1" applyBorder="1"/>
    <xf numFmtId="10" fontId="20" fillId="2" borderId="22" xfId="0" applyNumberFormat="1" applyFont="1" applyFill="1" applyBorder="1"/>
    <xf numFmtId="0" fontId="20" fillId="2" borderId="22" xfId="0" applyFont="1" applyFill="1" applyBorder="1"/>
    <xf numFmtId="0" fontId="20" fillId="2" borderId="23" xfId="0" applyFont="1" applyFill="1" applyBorder="1"/>
    <xf numFmtId="0" fontId="21" fillId="2" borderId="40" xfId="0" quotePrefix="1" applyFont="1" applyFill="1" applyBorder="1"/>
    <xf numFmtId="0" fontId="21" fillId="3" borderId="40" xfId="0" applyFont="1" applyFill="1" applyBorder="1"/>
    <xf numFmtId="0" fontId="20" fillId="3" borderId="40" xfId="0" applyFont="1" applyFill="1" applyBorder="1"/>
    <xf numFmtId="167" fontId="20" fillId="3" borderId="40" xfId="0" applyNumberFormat="1" applyFont="1" applyFill="1" applyBorder="1"/>
    <xf numFmtId="0" fontId="21" fillId="11" borderId="40" xfId="0" applyFont="1" applyFill="1" applyBorder="1"/>
    <xf numFmtId="0" fontId="20" fillId="11" borderId="40" xfId="0" applyFont="1" applyFill="1" applyBorder="1"/>
    <xf numFmtId="167" fontId="20" fillId="11" borderId="40" xfId="0" applyNumberFormat="1" applyFont="1" applyFill="1" applyBorder="1"/>
    <xf numFmtId="10" fontId="20" fillId="2" borderId="50" xfId="0" applyNumberFormat="1" applyFont="1" applyFill="1" applyBorder="1"/>
    <xf numFmtId="0" fontId="20" fillId="2" borderId="4" xfId="0" applyFont="1" applyFill="1" applyBorder="1" applyAlignment="1" applyProtection="1">
      <alignment vertical="center"/>
      <protection hidden="1"/>
    </xf>
    <xf numFmtId="166" fontId="25" fillId="2" borderId="5" xfId="0" applyNumberFormat="1" applyFont="1" applyFill="1" applyBorder="1" applyAlignment="1" applyProtection="1">
      <alignment horizontal="center" vertical="center"/>
      <protection hidden="1"/>
    </xf>
    <xf numFmtId="0" fontId="25" fillId="2" borderId="7" xfId="0" applyFont="1" applyFill="1" applyBorder="1" applyAlignment="1" applyProtection="1">
      <alignment horizontal="center" vertical="center"/>
      <protection hidden="1"/>
    </xf>
    <xf numFmtId="10" fontId="25" fillId="2" borderId="7" xfId="2" applyNumberFormat="1" applyFont="1" applyFill="1" applyBorder="1" applyAlignment="1" applyProtection="1">
      <alignment horizontal="center" vertical="center"/>
      <protection hidden="1"/>
    </xf>
    <xf numFmtId="166" fontId="21" fillId="2" borderId="5" xfId="0" applyNumberFormat="1" applyFont="1" applyFill="1" applyBorder="1" applyProtection="1">
      <protection hidden="1"/>
    </xf>
    <xf numFmtId="166" fontId="21" fillId="2" borderId="20" xfId="0" applyNumberFormat="1" applyFont="1" applyFill="1" applyBorder="1"/>
    <xf numFmtId="166" fontId="21" fillId="2" borderId="9" xfId="0" applyNumberFormat="1" applyFont="1" applyFill="1" applyBorder="1" applyProtection="1">
      <protection hidden="1"/>
    </xf>
    <xf numFmtId="166" fontId="21" fillId="2" borderId="21" xfId="0" applyNumberFormat="1" applyFont="1" applyFill="1" applyBorder="1"/>
    <xf numFmtId="2" fontId="20" fillId="2" borderId="8" xfId="0" applyNumberFormat="1" applyFont="1" applyFill="1" applyBorder="1" applyAlignment="1" applyProtection="1">
      <alignment vertical="center"/>
      <protection hidden="1"/>
    </xf>
    <xf numFmtId="10" fontId="25" fillId="2" borderId="9" xfId="2" applyNumberFormat="1" applyFont="1" applyFill="1" applyBorder="1" applyAlignment="1" applyProtection="1">
      <alignment horizontal="center" vertical="center"/>
      <protection hidden="1"/>
    </xf>
    <xf numFmtId="0" fontId="28" fillId="12" borderId="13" xfId="0" applyFont="1" applyFill="1" applyBorder="1" applyAlignment="1" applyProtection="1">
      <alignment horizontal="center"/>
      <protection hidden="1"/>
    </xf>
    <xf numFmtId="0" fontId="45" fillId="12" borderId="13" xfId="0" applyFont="1" applyFill="1" applyBorder="1" applyAlignment="1">
      <alignment horizontal="center"/>
    </xf>
    <xf numFmtId="0" fontId="30" fillId="12" borderId="13" xfId="0" applyFont="1" applyFill="1" applyBorder="1" applyAlignment="1" applyProtection="1">
      <alignment horizontal="center"/>
      <protection hidden="1"/>
    </xf>
    <xf numFmtId="0" fontId="30" fillId="12" borderId="13" xfId="0" applyFont="1" applyFill="1" applyBorder="1" applyAlignment="1" applyProtection="1">
      <alignment horizontal="center" wrapText="1"/>
      <protection hidden="1"/>
    </xf>
    <xf numFmtId="0" fontId="28" fillId="2" borderId="0" xfId="0" applyFont="1" applyFill="1" applyBorder="1" applyProtection="1">
      <protection hidden="1"/>
    </xf>
    <xf numFmtId="0" fontId="20" fillId="2" borderId="0" xfId="0" applyFont="1" applyFill="1" applyBorder="1" applyAlignment="1" applyProtection="1">
      <alignment horizontal="center"/>
      <protection hidden="1"/>
    </xf>
    <xf numFmtId="2" fontId="20" fillId="2" borderId="0" xfId="0" applyNumberFormat="1" applyFont="1" applyFill="1" applyBorder="1" applyProtection="1">
      <protection hidden="1"/>
    </xf>
    <xf numFmtId="2" fontId="20" fillId="2" borderId="0" xfId="0" applyNumberFormat="1" applyFont="1" applyFill="1" applyBorder="1"/>
    <xf numFmtId="175" fontId="20" fillId="2" borderId="0" xfId="0" applyNumberFormat="1" applyFont="1" applyFill="1" applyBorder="1"/>
    <xf numFmtId="4" fontId="20" fillId="2" borderId="0" xfId="0" applyNumberFormat="1" applyFont="1" applyFill="1" applyBorder="1"/>
    <xf numFmtId="173" fontId="20" fillId="2" borderId="0" xfId="0" applyNumberFormat="1" applyFont="1" applyFill="1" applyBorder="1"/>
    <xf numFmtId="172" fontId="20" fillId="2" borderId="0" xfId="0" applyNumberFormat="1" applyFont="1" applyFill="1" applyBorder="1"/>
    <xf numFmtId="3" fontId="20" fillId="2" borderId="0" xfId="0" applyNumberFormat="1" applyFont="1" applyFill="1" applyBorder="1"/>
    <xf numFmtId="0" fontId="20" fillId="2" borderId="36" xfId="0" applyFont="1" applyFill="1" applyBorder="1" applyAlignment="1" applyProtection="1">
      <alignment horizontal="center"/>
      <protection hidden="1"/>
    </xf>
    <xf numFmtId="0" fontId="20" fillId="2" borderId="36" xfId="0" applyFont="1" applyFill="1" applyBorder="1" applyProtection="1">
      <protection hidden="1"/>
    </xf>
    <xf numFmtId="4" fontId="20" fillId="2" borderId="36" xfId="0" applyNumberFormat="1" applyFont="1" applyFill="1" applyBorder="1"/>
    <xf numFmtId="0" fontId="20" fillId="2" borderId="31" xfId="0" applyFont="1" applyFill="1" applyBorder="1" applyAlignment="1"/>
    <xf numFmtId="0" fontId="22" fillId="2" borderId="0" xfId="0" applyFont="1" applyFill="1" applyBorder="1" applyAlignment="1"/>
    <xf numFmtId="0" fontId="29" fillId="12" borderId="0" xfId="0" applyFont="1" applyFill="1" applyAlignment="1" applyProtection="1">
      <alignment horizontal="left" wrapText="1"/>
      <protection hidden="1"/>
    </xf>
    <xf numFmtId="0" fontId="29" fillId="12" borderId="0" xfId="0" applyFont="1" applyFill="1" applyAlignment="1" applyProtection="1">
      <alignment horizontal="center" vertical="center" wrapText="1"/>
      <protection hidden="1"/>
    </xf>
    <xf numFmtId="0" fontId="20" fillId="2" borderId="25" xfId="0" applyFont="1" applyFill="1" applyBorder="1" applyAlignment="1" applyProtection="1">
      <alignment horizontal="center" vertical="center"/>
      <protection hidden="1"/>
    </xf>
    <xf numFmtId="0" fontId="20" fillId="2" borderId="0" xfId="0" applyFont="1" applyFill="1" applyBorder="1" applyAlignment="1" applyProtection="1">
      <alignment vertical="center"/>
      <protection hidden="1"/>
    </xf>
    <xf numFmtId="0" fontId="20" fillId="2" borderId="1" xfId="0" applyFont="1" applyFill="1" applyBorder="1" applyAlignment="1" applyProtection="1">
      <alignment vertical="center"/>
      <protection hidden="1"/>
    </xf>
    <xf numFmtId="0" fontId="0" fillId="2" borderId="0" xfId="0" applyFill="1" applyAlignment="1" applyProtection="1">
      <alignment horizontal="center"/>
      <protection hidden="1"/>
    </xf>
    <xf numFmtId="0" fontId="31" fillId="12" borderId="0" xfId="0" applyFont="1" applyFill="1" applyAlignment="1" applyProtection="1">
      <alignment horizontal="center" vertical="center" wrapText="1"/>
      <protection hidden="1"/>
    </xf>
    <xf numFmtId="0" fontId="34" fillId="12" borderId="0" xfId="0" applyFont="1" applyFill="1" applyAlignment="1" applyProtection="1">
      <alignment horizontal="center" wrapText="1"/>
      <protection hidden="1"/>
    </xf>
    <xf numFmtId="0" fontId="29" fillId="12" borderId="0" xfId="0" applyFont="1" applyFill="1" applyAlignment="1" applyProtection="1">
      <alignment horizontal="left" wrapText="1"/>
      <protection hidden="1"/>
    </xf>
    <xf numFmtId="0" fontId="33" fillId="12" borderId="0" xfId="0" applyFont="1" applyFill="1" applyAlignment="1" applyProtection="1">
      <alignment horizontal="center" vertical="center" wrapText="1"/>
      <protection hidden="1"/>
    </xf>
    <xf numFmtId="0" fontId="29" fillId="12" borderId="0" xfId="0" applyFont="1" applyFill="1" applyAlignment="1" applyProtection="1">
      <alignment horizontal="center" vertical="center" wrapText="1"/>
      <protection hidden="1"/>
    </xf>
    <xf numFmtId="0" fontId="47" fillId="12" borderId="31" xfId="0" applyFont="1" applyFill="1" applyBorder="1" applyAlignment="1">
      <alignment horizontal="center" vertical="center" wrapText="1"/>
    </xf>
    <xf numFmtId="0" fontId="47" fillId="12" borderId="0" xfId="0" applyFont="1" applyFill="1" applyBorder="1" applyAlignment="1">
      <alignment horizontal="center" vertical="center" wrapText="1"/>
    </xf>
    <xf numFmtId="0" fontId="20" fillId="2" borderId="0" xfId="0" applyFont="1" applyFill="1" applyBorder="1" applyAlignment="1" applyProtection="1">
      <alignment vertical="center"/>
      <protection hidden="1"/>
    </xf>
    <xf numFmtId="0" fontId="20" fillId="2" borderId="1" xfId="0" applyFont="1" applyFill="1" applyBorder="1" applyAlignment="1" applyProtection="1">
      <alignment vertical="center"/>
      <protection hidden="1"/>
    </xf>
    <xf numFmtId="0" fontId="30" fillId="12" borderId="2" xfId="0" applyFont="1" applyFill="1" applyBorder="1" applyAlignment="1" applyProtection="1">
      <alignment horizontal="center" vertical="center"/>
      <protection hidden="1"/>
    </xf>
    <xf numFmtId="0" fontId="30" fillId="12" borderId="10" xfId="0" applyFont="1" applyFill="1" applyBorder="1" applyAlignment="1" applyProtection="1">
      <alignment horizontal="center" vertical="center"/>
      <protection hidden="1"/>
    </xf>
    <xf numFmtId="0" fontId="30" fillId="12" borderId="3" xfId="0" applyFont="1" applyFill="1" applyBorder="1" applyAlignment="1" applyProtection="1">
      <alignment vertical="center"/>
      <protection hidden="1"/>
    </xf>
    <xf numFmtId="0" fontId="46" fillId="12" borderId="31" xfId="0" applyFont="1" applyFill="1" applyBorder="1" applyAlignment="1">
      <alignment horizontal="center" vertical="center"/>
    </xf>
    <xf numFmtId="0" fontId="46" fillId="12" borderId="0" xfId="0" applyFont="1" applyFill="1" applyBorder="1" applyAlignment="1">
      <alignment horizontal="center" vertical="center"/>
    </xf>
    <xf numFmtId="0" fontId="20" fillId="2" borderId="25" xfId="0" applyFont="1" applyFill="1" applyBorder="1" applyAlignment="1" applyProtection="1">
      <protection hidden="1"/>
    </xf>
    <xf numFmtId="0" fontId="20" fillId="2" borderId="26" xfId="0" applyFont="1" applyFill="1" applyBorder="1" applyAlignment="1" applyProtection="1">
      <protection hidden="1"/>
    </xf>
    <xf numFmtId="180" fontId="20" fillId="2" borderId="25" xfId="0" quotePrefix="1" applyNumberFormat="1" applyFont="1" applyFill="1" applyBorder="1" applyAlignment="1" applyProtection="1">
      <alignment horizontal="center"/>
      <protection hidden="1"/>
    </xf>
    <xf numFmtId="180" fontId="20" fillId="2" borderId="25" xfId="0" applyNumberFormat="1" applyFont="1" applyFill="1" applyBorder="1" applyAlignment="1" applyProtection="1">
      <alignment horizontal="center"/>
      <protection hidden="1"/>
    </xf>
    <xf numFmtId="0" fontId="35" fillId="2" borderId="0" xfId="0" applyFont="1" applyFill="1" applyBorder="1" applyAlignment="1">
      <alignment horizontal="center" vertical="center" wrapText="1"/>
    </xf>
    <xf numFmtId="171" fontId="20" fillId="2" borderId="26" xfId="1" applyNumberFormat="1" applyFont="1" applyFill="1" applyBorder="1" applyAlignment="1" applyProtection="1">
      <protection hidden="1"/>
    </xf>
    <xf numFmtId="0" fontId="20" fillId="2" borderId="25" xfId="0" applyFont="1" applyFill="1" applyBorder="1" applyAlignment="1" applyProtection="1">
      <alignment horizontal="center" vertical="center"/>
      <protection hidden="1"/>
    </xf>
    <xf numFmtId="0" fontId="30" fillId="12" borderId="4" xfId="0" applyFont="1" applyFill="1" applyBorder="1" applyAlignment="1" applyProtection="1">
      <alignment horizontal="center" vertical="center"/>
      <protection hidden="1"/>
    </xf>
    <xf numFmtId="0" fontId="30" fillId="12" borderId="11" xfId="0" applyFont="1" applyFill="1" applyBorder="1" applyAlignment="1" applyProtection="1">
      <alignment horizontal="center" vertical="center"/>
      <protection hidden="1"/>
    </xf>
    <xf numFmtId="171" fontId="20" fillId="2" borderId="25" xfId="1" applyNumberFormat="1" applyFont="1" applyFill="1" applyBorder="1" applyAlignment="1" applyProtection="1">
      <protection hidden="1"/>
    </xf>
    <xf numFmtId="9" fontId="20" fillId="2" borderId="25" xfId="2" applyFont="1" applyFill="1" applyBorder="1" applyAlignment="1" applyProtection="1">
      <alignment horizontal="right"/>
      <protection hidden="1"/>
    </xf>
    <xf numFmtId="0" fontId="30" fillId="12" borderId="5" xfId="0" applyFont="1" applyFill="1" applyBorder="1" applyAlignment="1" applyProtection="1">
      <alignment vertical="center"/>
      <protection hidden="1"/>
    </xf>
    <xf numFmtId="0" fontId="20" fillId="2" borderId="25" xfId="0" applyFont="1" applyFill="1" applyBorder="1" applyAlignment="1" applyProtection="1">
      <alignment horizontal="center"/>
      <protection hidden="1"/>
    </xf>
    <xf numFmtId="0" fontId="21" fillId="6" borderId="33" xfId="0" applyFont="1" applyFill="1" applyBorder="1" applyAlignment="1">
      <alignment horizontal="center"/>
    </xf>
    <xf numFmtId="0" fontId="20" fillId="6" borderId="0" xfId="0" applyFont="1" applyFill="1" applyBorder="1" applyAlignment="1">
      <alignment horizontal="center"/>
    </xf>
    <xf numFmtId="0" fontId="20" fillId="6" borderId="34" xfId="0" applyFont="1" applyFill="1" applyBorder="1" applyAlignment="1">
      <alignment horizontal="center"/>
    </xf>
    <xf numFmtId="0" fontId="21" fillId="2" borderId="41" xfId="0" applyFont="1" applyFill="1" applyBorder="1" applyAlignment="1">
      <alignment horizontal="center"/>
    </xf>
    <xf numFmtId="0" fontId="21" fillId="0" borderId="40" xfId="0" applyFont="1" applyBorder="1" applyAlignment="1">
      <alignment horizontal="center"/>
    </xf>
    <xf numFmtId="0" fontId="21" fillId="2" borderId="40" xfId="0" applyFont="1" applyFill="1" applyBorder="1" applyAlignment="1">
      <alignment horizontal="center"/>
    </xf>
    <xf numFmtId="0" fontId="21" fillId="0" borderId="42" xfId="0" applyFont="1" applyBorder="1" applyAlignment="1">
      <alignment horizontal="center"/>
    </xf>
    <xf numFmtId="0" fontId="21" fillId="6" borderId="30" xfId="0" applyFont="1" applyFill="1" applyBorder="1" applyAlignment="1">
      <alignment horizontal="center"/>
    </xf>
    <xf numFmtId="0" fontId="20" fillId="6" borderId="31" xfId="0" applyFont="1" applyFill="1" applyBorder="1" applyAlignment="1">
      <alignment horizontal="center"/>
    </xf>
    <xf numFmtId="0" fontId="20" fillId="6" borderId="32" xfId="0" applyFont="1" applyFill="1" applyBorder="1" applyAlignment="1">
      <alignment horizontal="center"/>
    </xf>
    <xf numFmtId="166" fontId="21" fillId="2" borderId="41" xfId="0" applyNumberFormat="1" applyFont="1" applyFill="1" applyBorder="1" applyAlignment="1">
      <alignment horizontal="center"/>
    </xf>
    <xf numFmtId="166" fontId="20" fillId="0" borderId="40" xfId="0" applyNumberFormat="1" applyFont="1" applyBorder="1" applyAlignment="1"/>
    <xf numFmtId="166" fontId="21" fillId="2" borderId="40" xfId="0" applyNumberFormat="1" applyFont="1" applyFill="1" applyBorder="1" applyAlignment="1">
      <alignment horizontal="center"/>
    </xf>
    <xf numFmtId="0" fontId="30" fillId="12" borderId="29" xfId="0" applyFont="1" applyFill="1" applyBorder="1" applyAlignment="1" applyProtection="1">
      <alignment horizontal="center" vertical="center"/>
      <protection locked="0" hidden="1"/>
    </xf>
    <xf numFmtId="0" fontId="30" fillId="12" borderId="49" xfId="0" applyFont="1" applyFill="1" applyBorder="1" applyAlignment="1" applyProtection="1">
      <alignment horizontal="center" vertical="center"/>
      <protection locked="0" hidden="1"/>
    </xf>
    <xf numFmtId="0" fontId="30" fillId="12" borderId="47" xfId="0" applyFont="1" applyFill="1" applyBorder="1" applyAlignment="1" applyProtection="1">
      <alignment horizontal="center" vertical="center"/>
      <protection locked="0" hidden="1"/>
    </xf>
    <xf numFmtId="0" fontId="30" fillId="12" borderId="28" xfId="0" applyFont="1" applyFill="1" applyBorder="1" applyAlignment="1" applyProtection="1">
      <alignment horizontal="center" vertical="center"/>
      <protection locked="0" hidden="1"/>
    </xf>
    <xf numFmtId="0" fontId="30" fillId="12" borderId="27" xfId="0" applyFont="1" applyFill="1" applyBorder="1" applyAlignment="1" applyProtection="1">
      <alignment horizontal="center" vertical="center"/>
      <protection locked="0" hidden="1"/>
    </xf>
    <xf numFmtId="0" fontId="11" fillId="2" borderId="13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center" vertical="center" wrapText="1"/>
    </xf>
    <xf numFmtId="0" fontId="11" fillId="2" borderId="17" xfId="0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left" vertical="center"/>
    </xf>
    <xf numFmtId="0" fontId="22" fillId="2" borderId="0" xfId="0" applyFont="1" applyFill="1" applyBorder="1" applyAlignment="1" applyProtection="1">
      <alignment horizontal="left"/>
      <protection hidden="1"/>
    </xf>
    <xf numFmtId="0" fontId="44" fillId="2" borderId="0" xfId="0" applyFont="1" applyFill="1" applyBorder="1" applyAlignment="1" applyProtection="1">
      <alignment horizontal="center"/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0" fillId="2" borderId="0" xfId="0" applyFill="1" applyAlignment="1" applyProtection="1">
      <alignment horizontal="center"/>
      <protection hidden="1"/>
    </xf>
  </cellXfs>
  <cellStyles count="9">
    <cellStyle name="Currency 2" xfId="8" xr:uid="{00000000-0005-0000-0000-000000000000}"/>
    <cellStyle name="Lien hypertexte" xfId="3" builtinId="8"/>
    <cellStyle name="Lien hypertexte visité" xfId="7" builtinId="9" hidden="1"/>
    <cellStyle name="Lien hypertexte visité" xfId="6" builtinId="9" hidden="1"/>
    <cellStyle name="Milliers 2" xfId="5" xr:uid="{00000000-0005-0000-0000-000004000000}"/>
    <cellStyle name="Monétaire" xfId="1" builtinId="4"/>
    <cellStyle name="Normal" xfId="0" builtinId="0"/>
    <cellStyle name="Normal 4" xfId="4" xr:uid="{00000000-0005-0000-0000-000007000000}"/>
    <cellStyle name="Pourcentage" xfId="2" builtinId="5"/>
  </cellStyles>
  <dxfs count="31">
    <dxf>
      <font>
        <color rgb="FF00B050"/>
      </font>
    </dxf>
    <dxf>
      <font>
        <color rgb="FFFF0000"/>
      </font>
    </dxf>
    <dxf>
      <font>
        <b/>
        <i val="0"/>
        <color rgb="FF00B050"/>
      </font>
      <numFmt numFmtId="167" formatCode="#,##0\ &quot;€&quot;"/>
    </dxf>
    <dxf>
      <font>
        <b/>
        <i val="0"/>
        <color rgb="FFFF0000"/>
      </font>
      <numFmt numFmtId="167" formatCode="#,##0\ &quot;€&quot;"/>
    </dxf>
    <dxf>
      <font>
        <b/>
        <i val="0"/>
        <color rgb="FF00B050"/>
      </font>
      <numFmt numFmtId="167" formatCode="#,##0\ &quot;€&quot;"/>
    </dxf>
    <dxf>
      <font>
        <b/>
        <i val="0"/>
        <color rgb="FFFF0000"/>
      </font>
      <numFmt numFmtId="167" formatCode="#,##0\ &quot;€&quot;"/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color rgb="FF00B050"/>
      </font>
      <numFmt numFmtId="167" formatCode="#,##0\ &quot;€&quot;"/>
    </dxf>
    <dxf>
      <font>
        <b/>
        <i val="0"/>
        <color rgb="FFFF0000"/>
      </font>
      <numFmt numFmtId="167" formatCode="#,##0\ &quot;€&quot;"/>
    </dxf>
    <dxf>
      <font>
        <b/>
        <i val="0"/>
        <color rgb="FF00B050"/>
      </font>
      <numFmt numFmtId="167" formatCode="#,##0\ &quot;€&quot;"/>
    </dxf>
    <dxf>
      <font>
        <b/>
        <i val="0"/>
        <color rgb="FFFF0000"/>
      </font>
      <numFmt numFmtId="167" formatCode="#,##0\ &quot;€&quot;"/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  <numFmt numFmtId="30" formatCode="@"/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E8BC67"/>
      <color rgb="FF223C57"/>
      <color rgb="FF2D2C4D"/>
      <color rgb="FF3BE14F"/>
      <color rgb="FF66FF33"/>
      <color rgb="FFFFFF00"/>
      <color rgb="FFFF9966"/>
      <color rgb="FFFF66FF"/>
      <color rgb="FF00CC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7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9009388856453099"/>
          <c:y val="0.201014006854559"/>
          <c:w val="0.62382023890300298"/>
          <c:h val="0.74828451474192104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43F4-4310-9D34-7803660A12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43F4-4310-9D34-7803660A12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43F4-4310-9D34-7803660A126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43F4-4310-9D34-7803660A1261}"/>
              </c:ext>
            </c:extLst>
          </c:dPt>
          <c:dPt>
            <c:idx val="4"/>
            <c:bubble3D val="0"/>
            <c:spPr>
              <a:solidFill>
                <a:srgbClr val="006EAC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43F4-4310-9D34-7803660A126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43F4-4310-9D34-7803660A126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43F4-4310-9D34-7803660A126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43F4-4310-9D34-7803660A126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1-6E79-4777-970A-E4A97C231DD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2-6E79-4777-970A-E4A97C231DDB}"/>
              </c:ext>
            </c:extLst>
          </c:dPt>
          <c:dLbls>
            <c:dLbl>
              <c:idx val="0"/>
              <c:layout>
                <c:manualLayout>
                  <c:x val="6.5659295114495596E-3"/>
                  <c:y val="-5.609136406851839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558842881264"/>
                      <c:h val="0.1281540060112829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3F4-4310-9D34-7803660A1261}"/>
                </c:ext>
              </c:extLst>
            </c:dLbl>
            <c:dLbl>
              <c:idx val="1"/>
              <c:layout>
                <c:manualLayout>
                  <c:x val="6.1281204558246198E-2"/>
                  <c:y val="-4.428265584356719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874312525182"/>
                      <c:h val="0.1529818150542429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3F4-4310-9D34-7803660A1261}"/>
                </c:ext>
              </c:extLst>
            </c:dLbl>
            <c:dLbl>
              <c:idx val="2"/>
              <c:layout>
                <c:manualLayout>
                  <c:x val="5.6903975661228803E-2"/>
                  <c:y val="1.180870822495119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3F4-4310-9D34-7803660A1261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43F4-4310-9D34-7803660A1261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43F4-4310-9D34-7803660A1261}"/>
                </c:ext>
              </c:extLst>
            </c:dLbl>
            <c:dLbl>
              <c:idx val="5"/>
              <c:layout>
                <c:manualLayout>
                  <c:x val="-3.2829130561708803E-2"/>
                  <c:y val="8.856531168713320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536973969963899"/>
                      <c:h val="0.11695061031030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43F4-4310-9D34-7803660A1261}"/>
                </c:ext>
              </c:extLst>
            </c:dLbl>
            <c:dLbl>
              <c:idx val="6"/>
              <c:layout>
                <c:manualLayout>
                  <c:x val="-5.6903975661228699E-2"/>
                  <c:y val="-1.771306233742690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3F4-4310-9D34-7803660A1261}"/>
                </c:ext>
              </c:extLst>
            </c:dLbl>
            <c:dLbl>
              <c:idx val="7"/>
              <c:layout>
                <c:manualLayout>
                  <c:x val="-5.4715275046796699E-2"/>
                  <c:y val="-3.542612467485369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Charges payées au Syndic
6%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830641912001199"/>
                      <c:h val="0.14352020381644401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F-43F4-4310-9D34-7803660A1261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6E79-4777-970A-E4A97C231DDB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2-6E79-4777-970A-E4A97C231DDB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'Coûts et rendement'!$F$18:$F$27</c:f>
              <c:strCache>
                <c:ptCount val="10"/>
                <c:pt idx="0">
                  <c:v>Assurance crédit </c:v>
                </c:pt>
                <c:pt idx="1">
                  <c:v>Intérêts d'emprunt</c:v>
                </c:pt>
                <c:pt idx="2">
                  <c:v>Taxe foncière</c:v>
                </c:pt>
                <c:pt idx="3">
                  <c:v>Assurance propriétaire non occupant PNO</c:v>
                </c:pt>
                <c:pt idx="4">
                  <c:v>Assurance loyers impayés GLI</c:v>
                </c:pt>
                <c:pt idx="5">
                  <c:v>Frais de mise en location</c:v>
                </c:pt>
                <c:pt idx="6">
                  <c:v>Frais de gestion sur loyers HC</c:v>
                </c:pt>
                <c:pt idx="7">
                  <c:v>Frais de comptabilité</c:v>
                </c:pt>
                <c:pt idx="8">
                  <c:v>Charges locatives</c:v>
                </c:pt>
                <c:pt idx="9">
                  <c:v>Autres charges</c:v>
                </c:pt>
              </c:strCache>
            </c:strRef>
          </c:cat>
          <c:val>
            <c:numRef>
              <c:f>'Coûts et rendement'!$G$18:$G$27</c:f>
              <c:numCache>
                <c:formatCode>#,##0.00\ "€"</c:formatCode>
                <c:ptCount val="10"/>
                <c:pt idx="0">
                  <c:v>174.70348000000013</c:v>
                </c:pt>
                <c:pt idx="1">
                  <c:v>3874.423456304884</c:v>
                </c:pt>
                <c:pt idx="2">
                  <c:v>1040</c:v>
                </c:pt>
                <c:pt idx="3">
                  <c:v>120</c:v>
                </c:pt>
                <c:pt idx="4">
                  <c:v>288</c:v>
                </c:pt>
                <c:pt idx="5">
                  <c:v>200</c:v>
                </c:pt>
                <c:pt idx="6">
                  <c:v>854.40000000000009</c:v>
                </c:pt>
                <c:pt idx="7">
                  <c:v>350</c:v>
                </c:pt>
                <c:pt idx="8">
                  <c:v>500</c:v>
                </c:pt>
                <c:pt idx="9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3F4-4310-9D34-7803660A126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E8BC67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en-US"/>
              <a:t>Remboursement emprunt à mensualité constante</a:t>
            </a:r>
          </a:p>
        </c:rich>
      </c:tx>
      <c:overlay val="0"/>
      <c:spPr>
        <a:solidFill>
          <a:srgbClr val="223C57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E8BC67"/>
              </a:solidFill>
              <a:latin typeface="Century Gothic"/>
              <a:ea typeface="Century Gothic"/>
              <a:cs typeface="Century Gothic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{"Inérêts"}</c:f>
              <c:strCache>
                <c:ptCount val="1"/>
                <c:pt idx="0">
                  <c:v>Inérêts</c:v>
                </c:pt>
              </c:strCache>
            </c:strRef>
          </c:tx>
          <c:spPr>
            <a:solidFill>
              <a:srgbClr val="E3008C"/>
            </a:solidFill>
            <a:ln>
              <a:noFill/>
            </a:ln>
            <a:effectLst/>
          </c:spPr>
          <c:invertIfNegative val="0"/>
          <c:val>
            <c:numRef>
              <c:f>Amortissement!$G$13:$G$253</c:f>
              <c:numCache>
                <c:formatCode>#,##0.00\ "€"</c:formatCode>
                <c:ptCount val="241"/>
                <c:pt idx="0">
                  <c:v>327.56902500000001</c:v>
                </c:pt>
                <c:pt idx="1">
                  <c:v>326.72504545039772</c:v>
                </c:pt>
                <c:pt idx="2">
                  <c:v>325.87790097748439</c:v>
                </c:pt>
                <c:pt idx="3">
                  <c:v>325.02757971279766</c:v>
                </c:pt>
                <c:pt idx="4">
                  <c:v>324.17406974336831</c:v>
                </c:pt>
                <c:pt idx="5">
                  <c:v>323.31735911155363</c:v>
                </c:pt>
                <c:pt idx="6">
                  <c:v>322.45743581486965</c:v>
                </c:pt>
                <c:pt idx="7">
                  <c:v>321.59428780582306</c:v>
                </c:pt>
                <c:pt idx="8">
                  <c:v>320.72790299174261</c:v>
                </c:pt>
                <c:pt idx="9">
                  <c:v>319.85826923460934</c:v>
                </c:pt>
                <c:pt idx="10">
                  <c:v>318.98537435088679</c:v>
                </c:pt>
                <c:pt idx="11">
                  <c:v>318.10920611135032</c:v>
                </c:pt>
                <c:pt idx="12">
                  <c:v>317.2297522409155</c:v>
                </c:pt>
                <c:pt idx="13">
                  <c:v>316.34700041846668</c:v>
                </c:pt>
                <c:pt idx="14">
                  <c:v>315.46093827668358</c:v>
                </c:pt>
                <c:pt idx="15">
                  <c:v>314.57155340186881</c:v>
                </c:pt>
                <c:pt idx="16">
                  <c:v>313.67883333377353</c:v>
                </c:pt>
                <c:pt idx="17">
                  <c:v>312.78276556542284</c:v>
                </c:pt>
                <c:pt idx="18">
                  <c:v>311.88333754294086</c:v>
                </c:pt>
                <c:pt idx="19">
                  <c:v>310.98053666537459</c:v>
                </c:pt>
                <c:pt idx="20">
                  <c:v>310.07435028451744</c:v>
                </c:pt>
                <c:pt idx="21">
                  <c:v>309.16476570473202</c:v>
                </c:pt>
                <c:pt idx="22">
                  <c:v>308.25177018277242</c:v>
                </c:pt>
                <c:pt idx="23">
                  <c:v>307.33535092760553</c:v>
                </c:pt>
                <c:pt idx="24">
                  <c:v>306.41549510023174</c:v>
                </c:pt>
                <c:pt idx="25">
                  <c:v>305.49218981350526</c:v>
                </c:pt>
                <c:pt idx="26">
                  <c:v>304.5654221319536</c:v>
                </c:pt>
                <c:pt idx="27">
                  <c:v>303.63517907159616</c:v>
                </c:pt>
                <c:pt idx="28">
                  <c:v>302.70144759976233</c:v>
                </c:pt>
                <c:pt idx="29">
                  <c:v>301.76421463490908</c:v>
                </c:pt>
                <c:pt idx="30">
                  <c:v>300.82346704643766</c:v>
                </c:pt>
                <c:pt idx="31">
                  <c:v>299.87919165450955</c:v>
                </c:pt>
                <c:pt idx="32">
                  <c:v>298.93137522986166</c:v>
                </c:pt>
                <c:pt idx="33">
                  <c:v>297.98000449362132</c:v>
                </c:pt>
                <c:pt idx="34">
                  <c:v>297.0250661171201</c:v>
                </c:pt>
                <c:pt idx="35">
                  <c:v>296.06654672170697</c:v>
                </c:pt>
                <c:pt idx="36">
                  <c:v>295.10443287856106</c:v>
                </c:pt>
                <c:pt idx="37">
                  <c:v>294.13871110850334</c:v>
                </c:pt>
                <c:pt idx="38">
                  <c:v>293.16936788180794</c:v>
                </c:pt>
                <c:pt idx="39">
                  <c:v>292.1963896180124</c:v>
                </c:pt>
                <c:pt idx="40">
                  <c:v>291.21976268572763</c:v>
                </c:pt>
                <c:pt idx="41">
                  <c:v>290.23947340244678</c:v>
                </c:pt>
                <c:pt idx="42">
                  <c:v>289.25550803435362</c:v>
                </c:pt>
                <c:pt idx="43">
                  <c:v>288.26785279613017</c:v>
                </c:pt>
                <c:pt idx="44">
                  <c:v>287.2764938507633</c:v>
                </c:pt>
                <c:pt idx="45">
                  <c:v>286.28141730935135</c:v>
                </c:pt>
                <c:pt idx="46">
                  <c:v>285.28260923090909</c:v>
                </c:pt>
                <c:pt idx="47">
                  <c:v>284.28005562217271</c:v>
                </c:pt>
                <c:pt idx="48">
                  <c:v>283.27374243740354</c:v>
                </c:pt>
                <c:pt idx="49">
                  <c:v>282.2636555781915</c:v>
                </c:pt>
                <c:pt idx="50">
                  <c:v>281.24978089325742</c:v>
                </c:pt>
                <c:pt idx="51">
                  <c:v>280.23210417825476</c:v>
                </c:pt>
                <c:pt idx="52">
                  <c:v>279.21061117557093</c:v>
                </c:pt>
                <c:pt idx="53">
                  <c:v>278.18528757412702</c:v>
                </c:pt>
                <c:pt idx="54">
                  <c:v>277.1561190091777</c:v>
                </c:pt>
                <c:pt idx="55">
                  <c:v>276.12309106210978</c:v>
                </c:pt>
                <c:pt idx="56">
                  <c:v>275.08618926024036</c:v>
                </c:pt>
                <c:pt idx="57">
                  <c:v>274.04539907661393</c:v>
                </c:pt>
                <c:pt idx="58">
                  <c:v>273.00070592979893</c:v>
                </c:pt>
                <c:pt idx="59">
                  <c:v>271.95209518368335</c:v>
                </c:pt>
                <c:pt idx="60">
                  <c:v>270.89955214726984</c:v>
                </c:pt>
                <c:pt idx="61">
                  <c:v>269.8430620744698</c:v>
                </c:pt>
                <c:pt idx="62">
                  <c:v>268.78261016389678</c:v>
                </c:pt>
                <c:pt idx="63">
                  <c:v>267.71818155865907</c:v>
                </c:pt>
                <c:pt idx="64">
                  <c:v>266.64976134615171</c:v>
                </c:pt>
                <c:pt idx="65">
                  <c:v>265.57733455784751</c:v>
                </c:pt>
                <c:pt idx="66">
                  <c:v>264.5008861690871</c:v>
                </c:pt>
                <c:pt idx="67">
                  <c:v>263.42040109886887</c:v>
                </c:pt>
                <c:pt idx="68">
                  <c:v>262.33586420963735</c:v>
                </c:pt>
                <c:pt idx="69">
                  <c:v>261.2472603070712</c:v>
                </c:pt>
                <c:pt idx="70">
                  <c:v>260.15457413987042</c:v>
                </c:pt>
                <c:pt idx="71">
                  <c:v>259.05779039954263</c:v>
                </c:pt>
                <c:pt idx="72">
                  <c:v>257.95689372018859</c:v>
                </c:pt>
                <c:pt idx="73">
                  <c:v>256.85186867828696</c:v>
                </c:pt>
                <c:pt idx="74">
                  <c:v>255.74269979247825</c:v>
                </c:pt>
                <c:pt idx="75">
                  <c:v>254.62937152334771</c:v>
                </c:pt>
                <c:pt idx="76">
                  <c:v>253.51186827320797</c:v>
                </c:pt>
                <c:pt idx="77">
                  <c:v>252.39017438588019</c:v>
                </c:pt>
                <c:pt idx="78">
                  <c:v>251.26427414647495</c:v>
                </c:pt>
                <c:pt idx="79">
                  <c:v>250.13415178117194</c:v>
                </c:pt>
                <c:pt idx="80">
                  <c:v>248.99979145699899</c:v>
                </c:pt>
                <c:pt idx="81">
                  <c:v>247.86117728161042</c:v>
                </c:pt>
                <c:pt idx="82">
                  <c:v>246.71829330306414</c:v>
                </c:pt>
                <c:pt idx="83">
                  <c:v>245.57112350959832</c:v>
                </c:pt>
                <c:pt idx="84">
                  <c:v>244.419651829407</c:v>
                </c:pt>
                <c:pt idx="85">
                  <c:v>243.26386213041496</c:v>
                </c:pt>
                <c:pt idx="86">
                  <c:v>242.1037382200517</c:v>
                </c:pt>
                <c:pt idx="87">
                  <c:v>240.93926384502458</c:v>
                </c:pt>
                <c:pt idx="88">
                  <c:v>239.77042269109108</c:v>
                </c:pt>
                <c:pt idx="89">
                  <c:v>238.59719838283038</c:v>
                </c:pt>
                <c:pt idx="90">
                  <c:v>237.41957448341367</c:v>
                </c:pt>
                <c:pt idx="91">
                  <c:v>236.23753449437416</c:v>
                </c:pt>
                <c:pt idx="92">
                  <c:v>235.05106185537574</c:v>
                </c:pt>
                <c:pt idx="93">
                  <c:v>233.86013994398107</c:v>
                </c:pt>
                <c:pt idx="94">
                  <c:v>232.66475207541868</c:v>
                </c:pt>
                <c:pt idx="95">
                  <c:v>231.46488150234919</c:v>
                </c:pt>
                <c:pt idx="96">
                  <c:v>230.26051141463066</c:v>
                </c:pt>
                <c:pt idx="97">
                  <c:v>229.05162493908321</c:v>
                </c:pt>
                <c:pt idx="98">
                  <c:v>227.83820513925247</c:v>
                </c:pt>
                <c:pt idx="99">
                  <c:v>226.62023501517234</c:v>
                </c:pt>
                <c:pt idx="100">
                  <c:v>225.39769750312692</c:v>
                </c:pt>
                <c:pt idx="101">
                  <c:v>224.17057547541134</c:v>
                </c:pt>
                <c:pt idx="102">
                  <c:v>222.93885174009182</c:v>
                </c:pt>
                <c:pt idx="103">
                  <c:v>221.70250904076485</c:v>
                </c:pt>
                <c:pt idx="104">
                  <c:v>220.46153005631541</c:v>
                </c:pt>
                <c:pt idx="105">
                  <c:v>219.21589740067427</c:v>
                </c:pt>
                <c:pt idx="106">
                  <c:v>217.96559362257449</c:v>
                </c:pt>
                <c:pt idx="107">
                  <c:v>216.71060120530683</c:v>
                </c:pt>
                <c:pt idx="108">
                  <c:v>215.45090256647441</c:v>
                </c:pt>
                <c:pt idx="109">
                  <c:v>214.18648005774637</c:v>
                </c:pt>
                <c:pt idx="110">
                  <c:v>212.91731596461059</c:v>
                </c:pt>
                <c:pt idx="111">
                  <c:v>211.64339250612556</c:v>
                </c:pt>
                <c:pt idx="112">
                  <c:v>210.36469183467122</c:v>
                </c:pt>
                <c:pt idx="113">
                  <c:v>209.08119603569892</c:v>
                </c:pt>
                <c:pt idx="114">
                  <c:v>207.7928871274805</c:v>
                </c:pt>
                <c:pt idx="115">
                  <c:v>206.49974706085624</c:v>
                </c:pt>
                <c:pt idx="116">
                  <c:v>205.20175771898212</c:v>
                </c:pt>
                <c:pt idx="117">
                  <c:v>203.89890091707599</c:v>
                </c:pt>
                <c:pt idx="118">
                  <c:v>202.59115840216273</c:v>
                </c:pt>
                <c:pt idx="119">
                  <c:v>201.27851185281853</c:v>
                </c:pt>
                <c:pt idx="120">
                  <c:v>199.9609428789143</c:v>
                </c:pt>
                <c:pt idx="121">
                  <c:v>198.63843302135788</c:v>
                </c:pt>
                <c:pt idx="122">
                  <c:v>197.31096375183566</c:v>
                </c:pt>
                <c:pt idx="123">
                  <c:v>195.97851647255271</c:v>
                </c:pt>
                <c:pt idx="124">
                  <c:v>194.6410725159725</c:v>
                </c:pt>
                <c:pt idx="125">
                  <c:v>193.29861314455508</c:v>
                </c:pt>
                <c:pt idx="126">
                  <c:v>191.95111955049484</c:v>
                </c:pt>
                <c:pt idx="127">
                  <c:v>190.59857285545689</c:v>
                </c:pt>
                <c:pt idx="128">
                  <c:v>189.24095411031254</c:v>
                </c:pt>
                <c:pt idx="129">
                  <c:v>187.87824429487389</c:v>
                </c:pt>
                <c:pt idx="130">
                  <c:v>186.51042431762735</c:v>
                </c:pt>
                <c:pt idx="131">
                  <c:v>185.13747501546612</c:v>
                </c:pt>
                <c:pt idx="132">
                  <c:v>183.75937715342181</c:v>
                </c:pt>
                <c:pt idx="133">
                  <c:v>182.37611142439482</c:v>
                </c:pt>
                <c:pt idx="134">
                  <c:v>180.98765844888399</c:v>
                </c:pt>
                <c:pt idx="135">
                  <c:v>179.593998774715</c:v>
                </c:pt>
                <c:pt idx="136">
                  <c:v>178.19511287676789</c:v>
                </c:pt>
                <c:pt idx="137">
                  <c:v>176.79098115670345</c:v>
                </c:pt>
                <c:pt idx="138">
                  <c:v>175.38158394268876</c:v>
                </c:pt>
                <c:pt idx="139">
                  <c:v>173.96690148912154</c:v>
                </c:pt>
                <c:pt idx="140">
                  <c:v>172.54691397635341</c:v>
                </c:pt>
                <c:pt idx="141">
                  <c:v>171.12160151041243</c:v>
                </c:pt>
                <c:pt idx="142">
                  <c:v>169.69094412272415</c:v>
                </c:pt>
                <c:pt idx="143">
                  <c:v>168.25492176983207</c:v>
                </c:pt>
                <c:pt idx="144">
                  <c:v>166.81351433311661</c:v>
                </c:pt>
                <c:pt idx="145">
                  <c:v>165.3667016185135</c:v>
                </c:pt>
                <c:pt idx="146">
                  <c:v>163.91446335623061</c:v>
                </c:pt>
                <c:pt idx="147">
                  <c:v>162.45677920046415</c:v>
                </c:pt>
                <c:pt idx="148">
                  <c:v>160.9936287291136</c:v>
                </c:pt>
                <c:pt idx="149">
                  <c:v>159.52499144349545</c:v>
                </c:pt>
                <c:pt idx="150">
                  <c:v>158.05084676805626</c:v>
                </c:pt>
                <c:pt idx="151">
                  <c:v>156.57117405008415</c:v>
                </c:pt>
                <c:pt idx="152">
                  <c:v>155.08595255941964</c:v>
                </c:pt>
                <c:pt idx="153">
                  <c:v>153.59516148816516</c:v>
                </c:pt>
                <c:pt idx="154">
                  <c:v>152.09877995039344</c:v>
                </c:pt>
                <c:pt idx="155">
                  <c:v>150.5967869818551</c:v>
                </c:pt>
                <c:pt idx="156">
                  <c:v>149.08916153968474</c:v>
                </c:pt>
                <c:pt idx="157">
                  <c:v>147.57588250210625</c:v>
                </c:pt>
                <c:pt idx="158">
                  <c:v>146.05692866813681</c:v>
                </c:pt>
                <c:pt idx="159">
                  <c:v>144.53227875729002</c:v>
                </c:pt>
                <c:pt idx="160">
                  <c:v>143.00191140927751</c:v>
                </c:pt>
                <c:pt idx="161">
                  <c:v>141.46580518370999</c:v>
                </c:pt>
                <c:pt idx="162">
                  <c:v>139.9239385597966</c:v>
                </c:pt>
                <c:pt idx="163">
                  <c:v>138.37628993604352</c:v>
                </c:pt>
                <c:pt idx="164">
                  <c:v>136.82283762995138</c:v>
                </c:pt>
                <c:pt idx="165">
                  <c:v>135.26355987771137</c:v>
                </c:pt>
                <c:pt idx="166">
                  <c:v>133.69843483390048</c:v>
                </c:pt>
                <c:pt idx="167">
                  <c:v>132.1274405711753</c:v>
                </c:pt>
                <c:pt idx="168">
                  <c:v>130.55055507996488</c:v>
                </c:pt>
                <c:pt idx="169">
                  <c:v>128.96775626816245</c:v>
                </c:pt>
                <c:pt idx="170">
                  <c:v>127.37902196081573</c:v>
                </c:pt>
                <c:pt idx="171">
                  <c:v>125.78432989981648</c:v>
                </c:pt>
                <c:pt idx="172">
                  <c:v>124.1836577435885</c:v>
                </c:pt>
                <c:pt idx="173">
                  <c:v>122.57698306677464</c:v>
                </c:pt>
                <c:pt idx="174">
                  <c:v>120.96428335992273</c:v>
                </c:pt>
                <c:pt idx="175">
                  <c:v>119.34553602917013</c:v>
                </c:pt>
                <c:pt idx="176">
                  <c:v>117.72071839592721</c:v>
                </c:pt>
                <c:pt idx="177">
                  <c:v>116.08980769655962</c:v>
                </c:pt>
                <c:pt idx="178">
                  <c:v>114.45278108206941</c:v>
                </c:pt>
                <c:pt idx="179">
                  <c:v>112.80961561777485</c:v>
                </c:pt>
                <c:pt idx="180">
                  <c:v>111.16028828298919</c:v>
                </c:pt>
                <c:pt idx="181">
                  <c:v>109.50477597069808</c:v>
                </c:pt>
                <c:pt idx="182">
                  <c:v>107.84305548723589</c:v>
                </c:pt>
                <c:pt idx="183">
                  <c:v>106.1751035519607</c:v>
                </c:pt>
                <c:pt idx="184">
                  <c:v>104.50089679692825</c:v>
                </c:pt>
                <c:pt idx="185">
                  <c:v>102.82041176656442</c:v>
                </c:pt>
                <c:pt idx="186">
                  <c:v>101.13362491733672</c:v>
                </c:pt>
                <c:pt idx="187">
                  <c:v>99.440512617424417</c:v>
                </c:pt>
                <c:pt idx="188">
                  <c:v>97.741051146387449</c:v>
                </c:pt>
                <c:pt idx="189">
                  <c:v>96.035216694834091</c:v>
                </c:pt>
                <c:pt idx="190">
                  <c:v>94.322985364087415</c:v>
                </c:pt>
                <c:pt idx="191">
                  <c:v>92.60433316585042</c:v>
                </c:pt>
                <c:pt idx="192">
                  <c:v>90.879236021870042</c:v>
                </c:pt>
                <c:pt idx="193">
                  <c:v>89.147669763599751</c:v>
                </c:pt>
                <c:pt idx="194">
                  <c:v>87.40961013186093</c:v>
                </c:pt>
                <c:pt idx="195">
                  <c:v>85.665032776503097</c:v>
                </c:pt>
                <c:pt idx="196">
                  <c:v>83.913913256062671</c:v>
                </c:pt>
                <c:pt idx="197">
                  <c:v>82.156227037420592</c:v>
                </c:pt>
                <c:pt idx="198">
                  <c:v>80.391949495458604</c:v>
                </c:pt>
                <c:pt idx="199">
                  <c:v>78.621055912714269</c:v>
                </c:pt>
                <c:pt idx="200">
                  <c:v>76.843521479034621</c:v>
                </c:pt>
                <c:pt idx="201">
                  <c:v>75.059321291228699</c:v>
                </c:pt>
                <c:pt idx="202">
                  <c:v>73.268430352718482</c:v>
                </c:pt>
                <c:pt idx="203">
                  <c:v>71.470823573188881</c:v>
                </c:pt>
                <c:pt idx="204">
                  <c:v>69.666475768236012</c:v>
                </c:pt>
                <c:pt idx="205">
                  <c:v>67.855361659014591</c:v>
                </c:pt>
                <c:pt idx="206">
                  <c:v>66.03745587188358</c:v>
                </c:pt>
                <c:pt idx="207">
                  <c:v>64.21273293805082</c:v>
                </c:pt>
                <c:pt idx="208">
                  <c:v>62.381167293216208</c:v>
                </c:pt>
                <c:pt idx="209">
                  <c:v>60.542733277213451</c:v>
                </c:pt>
                <c:pt idx="210">
                  <c:v>58.69740513365069</c:v>
                </c:pt>
                <c:pt idx="211">
                  <c:v>56.845157009549567</c:v>
                </c:pt>
                <c:pt idx="212">
                  <c:v>54.985962954983066</c:v>
                </c:pt>
                <c:pt idx="213">
                  <c:v>53.119796922711942</c:v>
                </c:pt>
                <c:pt idx="214">
                  <c:v>51.246632767819797</c:v>
                </c:pt>
                <c:pt idx="215">
                  <c:v>49.366444247346813</c:v>
                </c:pt>
                <c:pt idx="216">
                  <c:v>47.479205019922048</c:v>
                </c:pt>
                <c:pt idx="217">
                  <c:v>45.584888645394443</c:v>
                </c:pt>
                <c:pt idx="218">
                  <c:v>43.683468584462361</c:v>
                </c:pt>
                <c:pt idx="219">
                  <c:v>41.774918198301776</c:v>
                </c:pt>
                <c:pt idx="220">
                  <c:v>39.859210748193092</c:v>
                </c:pt>
                <c:pt idx="221">
                  <c:v>37.936319395146505</c:v>
                </c:pt>
                <c:pt idx="222">
                  <c:v>36.006217199525992</c:v>
                </c:pt>
                <c:pt idx="223">
                  <c:v>34.0688771206719</c:v>
                </c:pt>
                <c:pt idx="224">
                  <c:v>32.124272016522113</c:v>
                </c:pt>
                <c:pt idx="225">
                  <c:v>30.172374643231755</c:v>
                </c:pt>
                <c:pt idx="226">
                  <c:v>28.213157654791562</c:v>
                </c:pt>
                <c:pt idx="227">
                  <c:v>26.246593602644719</c:v>
                </c:pt>
                <c:pt idx="228">
                  <c:v>24.272654935302324</c:v>
                </c:pt>
                <c:pt idx="229">
                  <c:v>22.291313997957392</c:v>
                </c:pt>
                <c:pt idx="230">
                  <c:v>20.302543032097418</c:v>
                </c:pt>
                <c:pt idx="231">
                  <c:v>18.306314175115475</c:v>
                </c:pt>
                <c:pt idx="232">
                  <c:v>16.302599459919843</c:v>
                </c:pt>
                <c:pt idx="233">
                  <c:v>14.29137081454223</c:v>
                </c:pt>
                <c:pt idx="234">
                  <c:v>12.27260006174445</c:v>
                </c:pt>
                <c:pt idx="235">
                  <c:v>10.246258918623679</c:v>
                </c:pt>
                <c:pt idx="236">
                  <c:v>8.2123189962162044</c:v>
                </c:pt>
                <c:pt idx="237">
                  <c:v>6.170751799099703</c:v>
                </c:pt>
                <c:pt idx="238">
                  <c:v>4.1215287249940129</c:v>
                </c:pt>
                <c:pt idx="239">
                  <c:v>2.0646210643604279</c:v>
                </c:pt>
                <c:pt idx="2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BE-4E09-9D12-7E11D1B5B807}"/>
            </c:ext>
          </c:extLst>
        </c:ser>
        <c:ser>
          <c:idx val="2"/>
          <c:order val="1"/>
          <c:tx>
            <c:strRef>
              <c:f>{"Capital"}</c:f>
              <c:strCache>
                <c:ptCount val="1"/>
                <c:pt idx="0">
                  <c:v>Capital</c:v>
                </c:pt>
              </c:strCache>
            </c:strRef>
          </c:tx>
          <c:spPr>
            <a:solidFill>
              <a:srgbClr val="2AA0A4"/>
            </a:solidFill>
            <a:ln>
              <a:noFill/>
            </a:ln>
            <a:effectLst/>
          </c:spPr>
          <c:invertIfNegative val="0"/>
          <c:val>
            <c:numRef>
              <c:f>Amortissement!$H$13:$H$253</c:f>
              <c:numCache>
                <c:formatCode>#,##0.00\ "€"</c:formatCode>
                <c:ptCount val="241"/>
                <c:pt idx="0">
                  <c:v>225.06121322728347</c:v>
                </c:pt>
                <c:pt idx="1">
                  <c:v>225.90519277688577</c:v>
                </c:pt>
                <c:pt idx="2">
                  <c:v>226.7523372497991</c:v>
                </c:pt>
                <c:pt idx="3">
                  <c:v>227.60265851448582</c:v>
                </c:pt>
                <c:pt idx="4">
                  <c:v>228.45616848391518</c:v>
                </c:pt>
                <c:pt idx="5">
                  <c:v>229.31287911572986</c:v>
                </c:pt>
                <c:pt idx="6">
                  <c:v>230.17280241241383</c:v>
                </c:pt>
                <c:pt idx="7">
                  <c:v>231.03595042146043</c:v>
                </c:pt>
                <c:pt idx="8">
                  <c:v>231.90233523554087</c:v>
                </c:pt>
                <c:pt idx="9">
                  <c:v>232.77196899267415</c:v>
                </c:pt>
                <c:pt idx="10">
                  <c:v>233.6448638763967</c:v>
                </c:pt>
                <c:pt idx="11">
                  <c:v>234.52103211593317</c:v>
                </c:pt>
                <c:pt idx="12">
                  <c:v>235.40048598636798</c:v>
                </c:pt>
                <c:pt idx="13">
                  <c:v>236.28323780881681</c:v>
                </c:pt>
                <c:pt idx="14">
                  <c:v>237.16929995059991</c:v>
                </c:pt>
                <c:pt idx="15">
                  <c:v>238.05868482541467</c:v>
                </c:pt>
                <c:pt idx="16">
                  <c:v>238.95140489350996</c:v>
                </c:pt>
                <c:pt idx="17">
                  <c:v>239.84747266186065</c:v>
                </c:pt>
                <c:pt idx="18">
                  <c:v>240.74690068434262</c:v>
                </c:pt>
                <c:pt idx="19">
                  <c:v>241.6497015619089</c:v>
                </c:pt>
                <c:pt idx="20">
                  <c:v>242.55588794276605</c:v>
                </c:pt>
                <c:pt idx="21">
                  <c:v>243.46547252255147</c:v>
                </c:pt>
                <c:pt idx="22">
                  <c:v>244.37846804451107</c:v>
                </c:pt>
                <c:pt idx="23">
                  <c:v>245.29488729967795</c:v>
                </c:pt>
                <c:pt idx="24">
                  <c:v>246.21474312705175</c:v>
                </c:pt>
                <c:pt idx="25">
                  <c:v>247.13804841377822</c:v>
                </c:pt>
                <c:pt idx="26">
                  <c:v>248.06481609532989</c:v>
                </c:pt>
                <c:pt idx="27">
                  <c:v>248.99505915568733</c:v>
                </c:pt>
                <c:pt idx="28">
                  <c:v>249.92879062752115</c:v>
                </c:pt>
                <c:pt idx="29">
                  <c:v>250.8660235923744</c:v>
                </c:pt>
                <c:pt idx="30">
                  <c:v>251.80677118084583</c:v>
                </c:pt>
                <c:pt idx="31">
                  <c:v>252.75104657277393</c:v>
                </c:pt>
                <c:pt idx="32">
                  <c:v>253.69886299742183</c:v>
                </c:pt>
                <c:pt idx="33">
                  <c:v>254.65023373366216</c:v>
                </c:pt>
                <c:pt idx="34">
                  <c:v>255.60517211016338</c:v>
                </c:pt>
                <c:pt idx="35">
                  <c:v>256.56369150557651</c:v>
                </c:pt>
                <c:pt idx="36">
                  <c:v>257.52580534872243</c:v>
                </c:pt>
                <c:pt idx="37">
                  <c:v>258.49152711878014</c:v>
                </c:pt>
                <c:pt idx="38">
                  <c:v>259.46087034547554</c:v>
                </c:pt>
                <c:pt idx="39">
                  <c:v>260.43384860927108</c:v>
                </c:pt>
                <c:pt idx="40">
                  <c:v>261.41047554155585</c:v>
                </c:pt>
                <c:pt idx="41">
                  <c:v>262.39076482483671</c:v>
                </c:pt>
                <c:pt idx="42">
                  <c:v>263.37473019292986</c:v>
                </c:pt>
                <c:pt idx="43">
                  <c:v>264.36238543115331</c:v>
                </c:pt>
                <c:pt idx="44">
                  <c:v>265.35374437652018</c:v>
                </c:pt>
                <c:pt idx="45">
                  <c:v>266.34882091793213</c:v>
                </c:pt>
                <c:pt idx="46">
                  <c:v>267.3476289963744</c:v>
                </c:pt>
                <c:pt idx="47">
                  <c:v>268.35018260511077</c:v>
                </c:pt>
                <c:pt idx="48">
                  <c:v>269.35649578987994</c:v>
                </c:pt>
                <c:pt idx="49">
                  <c:v>270.36658264909198</c:v>
                </c:pt>
                <c:pt idx="50">
                  <c:v>271.38045733402606</c:v>
                </c:pt>
                <c:pt idx="51">
                  <c:v>272.39813404902873</c:v>
                </c:pt>
                <c:pt idx="52">
                  <c:v>273.41962705171255</c:v>
                </c:pt>
                <c:pt idx="53">
                  <c:v>274.44495065315647</c:v>
                </c:pt>
                <c:pt idx="54">
                  <c:v>275.47411921810578</c:v>
                </c:pt>
                <c:pt idx="55">
                  <c:v>276.50714716517371</c:v>
                </c:pt>
                <c:pt idx="56">
                  <c:v>277.54404896704312</c:v>
                </c:pt>
                <c:pt idx="57">
                  <c:v>278.58483915066955</c:v>
                </c:pt>
                <c:pt idx="58">
                  <c:v>279.62953229748456</c:v>
                </c:pt>
                <c:pt idx="59">
                  <c:v>280.67814304360013</c:v>
                </c:pt>
                <c:pt idx="60">
                  <c:v>281.73068608001364</c:v>
                </c:pt>
                <c:pt idx="61">
                  <c:v>282.78717615281369</c:v>
                </c:pt>
                <c:pt idx="62">
                  <c:v>283.84762806338671</c:v>
                </c:pt>
                <c:pt idx="63">
                  <c:v>284.91205666862442</c:v>
                </c:pt>
                <c:pt idx="64">
                  <c:v>285.98047688113178</c:v>
                </c:pt>
                <c:pt idx="65">
                  <c:v>287.05290366943598</c:v>
                </c:pt>
                <c:pt idx="66">
                  <c:v>288.12935205819639</c:v>
                </c:pt>
                <c:pt idx="67">
                  <c:v>289.20983712841462</c:v>
                </c:pt>
                <c:pt idx="68">
                  <c:v>290.29437401764613</c:v>
                </c:pt>
                <c:pt idx="69">
                  <c:v>291.38297792021228</c:v>
                </c:pt>
                <c:pt idx="70">
                  <c:v>292.47566408741307</c:v>
                </c:pt>
                <c:pt idx="71">
                  <c:v>293.57244782774086</c:v>
                </c:pt>
                <c:pt idx="72">
                  <c:v>294.6733445070949</c:v>
                </c:pt>
                <c:pt idx="73">
                  <c:v>295.77836954899652</c:v>
                </c:pt>
                <c:pt idx="74">
                  <c:v>296.88753843480526</c:v>
                </c:pt>
                <c:pt idx="75">
                  <c:v>298.0008667039358</c:v>
                </c:pt>
                <c:pt idx="76">
                  <c:v>299.11836995407555</c:v>
                </c:pt>
                <c:pt idx="77">
                  <c:v>300.2400638414033</c:v>
                </c:pt>
                <c:pt idx="78">
                  <c:v>301.36596408080857</c:v>
                </c:pt>
                <c:pt idx="79">
                  <c:v>302.49608644611158</c:v>
                </c:pt>
                <c:pt idx="80">
                  <c:v>303.63044677028449</c:v>
                </c:pt>
                <c:pt idx="81">
                  <c:v>304.76906094567306</c:v>
                </c:pt>
                <c:pt idx="82">
                  <c:v>305.91194492421937</c:v>
                </c:pt>
                <c:pt idx="83">
                  <c:v>307.05911471768513</c:v>
                </c:pt>
                <c:pt idx="84">
                  <c:v>308.21058639787645</c:v>
                </c:pt>
                <c:pt idx="85">
                  <c:v>309.36637609686852</c:v>
                </c:pt>
                <c:pt idx="86">
                  <c:v>310.52650000723179</c:v>
                </c:pt>
                <c:pt idx="87">
                  <c:v>311.6909743822589</c:v>
                </c:pt>
                <c:pt idx="88">
                  <c:v>312.8598155361924</c:v>
                </c:pt>
                <c:pt idx="89">
                  <c:v>314.03303984445313</c:v>
                </c:pt>
                <c:pt idx="90">
                  <c:v>315.21066374386982</c:v>
                </c:pt>
                <c:pt idx="91">
                  <c:v>316.39270373290935</c:v>
                </c:pt>
                <c:pt idx="92">
                  <c:v>317.57917637190775</c:v>
                </c:pt>
                <c:pt idx="93">
                  <c:v>318.77009828330245</c:v>
                </c:pt>
                <c:pt idx="94">
                  <c:v>319.96548615186481</c:v>
                </c:pt>
                <c:pt idx="95">
                  <c:v>321.16535672493433</c:v>
                </c:pt>
                <c:pt idx="96">
                  <c:v>322.36972681265286</c:v>
                </c:pt>
                <c:pt idx="97">
                  <c:v>323.57861328820024</c:v>
                </c:pt>
                <c:pt idx="98">
                  <c:v>324.79203308803102</c:v>
                </c:pt>
                <c:pt idx="99">
                  <c:v>326.01000321211114</c:v>
                </c:pt>
                <c:pt idx="100">
                  <c:v>327.23254072415659</c:v>
                </c:pt>
                <c:pt idx="101">
                  <c:v>328.45966275187214</c:v>
                </c:pt>
                <c:pt idx="102">
                  <c:v>329.69138648719166</c:v>
                </c:pt>
                <c:pt idx="103">
                  <c:v>330.9277291865186</c:v>
                </c:pt>
                <c:pt idx="104">
                  <c:v>332.1687081709681</c:v>
                </c:pt>
                <c:pt idx="105">
                  <c:v>333.41434082660919</c:v>
                </c:pt>
                <c:pt idx="106">
                  <c:v>334.664644604709</c:v>
                </c:pt>
                <c:pt idx="107">
                  <c:v>335.91963702197665</c:v>
                </c:pt>
                <c:pt idx="108">
                  <c:v>337.1793356608091</c:v>
                </c:pt>
                <c:pt idx="109">
                  <c:v>338.44375816953709</c:v>
                </c:pt>
                <c:pt idx="110">
                  <c:v>339.71292226267292</c:v>
                </c:pt>
                <c:pt idx="111">
                  <c:v>340.98684572115792</c:v>
                </c:pt>
                <c:pt idx="112">
                  <c:v>342.26554639261224</c:v>
                </c:pt>
                <c:pt idx="113">
                  <c:v>343.54904219158459</c:v>
                </c:pt>
                <c:pt idx="114">
                  <c:v>344.83735109980296</c:v>
                </c:pt>
                <c:pt idx="115">
                  <c:v>346.13049116642725</c:v>
                </c:pt>
                <c:pt idx="116">
                  <c:v>347.42848050830139</c:v>
                </c:pt>
                <c:pt idx="117">
                  <c:v>348.73133731020749</c:v>
                </c:pt>
                <c:pt idx="118">
                  <c:v>350.03907982512078</c:v>
                </c:pt>
                <c:pt idx="119">
                  <c:v>351.35172637446499</c:v>
                </c:pt>
                <c:pt idx="120">
                  <c:v>352.66929534836919</c:v>
                </c:pt>
                <c:pt idx="121">
                  <c:v>353.99180520592563</c:v>
                </c:pt>
                <c:pt idx="122">
                  <c:v>355.31927447544786</c:v>
                </c:pt>
                <c:pt idx="123">
                  <c:v>356.65172175473077</c:v>
                </c:pt>
                <c:pt idx="124">
                  <c:v>357.98916571131099</c:v>
                </c:pt>
                <c:pt idx="125">
                  <c:v>359.33162508272841</c:v>
                </c:pt>
                <c:pt idx="126">
                  <c:v>360.67911867678868</c:v>
                </c:pt>
                <c:pt idx="127">
                  <c:v>362.03166537182659</c:v>
                </c:pt>
                <c:pt idx="128">
                  <c:v>363.38928411697094</c:v>
                </c:pt>
                <c:pt idx="129">
                  <c:v>364.75199393240962</c:v>
                </c:pt>
                <c:pt idx="130">
                  <c:v>366.11981390965616</c:v>
                </c:pt>
                <c:pt idx="131">
                  <c:v>367.49276321181736</c:v>
                </c:pt>
                <c:pt idx="132">
                  <c:v>368.87086107386165</c:v>
                </c:pt>
                <c:pt idx="133">
                  <c:v>370.25412680288866</c:v>
                </c:pt>
                <c:pt idx="134">
                  <c:v>371.64257977839952</c:v>
                </c:pt>
                <c:pt idx="135">
                  <c:v>373.03623945256845</c:v>
                </c:pt>
                <c:pt idx="136">
                  <c:v>374.43512535051559</c:v>
                </c:pt>
                <c:pt idx="137">
                  <c:v>375.83925707058006</c:v>
                </c:pt>
                <c:pt idx="138">
                  <c:v>377.24865428459475</c:v>
                </c:pt>
                <c:pt idx="139">
                  <c:v>378.66333673816195</c:v>
                </c:pt>
                <c:pt idx="140">
                  <c:v>380.0833242509301</c:v>
                </c:pt>
                <c:pt idx="141">
                  <c:v>381.50863671687102</c:v>
                </c:pt>
                <c:pt idx="142">
                  <c:v>382.93929410455934</c:v>
                </c:pt>
                <c:pt idx="143">
                  <c:v>384.37531645745139</c:v>
                </c:pt>
                <c:pt idx="144">
                  <c:v>385.8167238941669</c:v>
                </c:pt>
                <c:pt idx="145">
                  <c:v>387.26353660876998</c:v>
                </c:pt>
                <c:pt idx="146">
                  <c:v>388.71577487105287</c:v>
                </c:pt>
                <c:pt idx="147">
                  <c:v>390.17345902681933</c:v>
                </c:pt>
                <c:pt idx="148">
                  <c:v>391.63660949816989</c:v>
                </c:pt>
                <c:pt idx="149">
                  <c:v>393.10524678378806</c:v>
                </c:pt>
                <c:pt idx="150">
                  <c:v>394.57939145922722</c:v>
                </c:pt>
                <c:pt idx="151">
                  <c:v>396.05906417719933</c:v>
                </c:pt>
                <c:pt idx="152">
                  <c:v>397.54428566786385</c:v>
                </c:pt>
                <c:pt idx="153">
                  <c:v>399.03507673911832</c:v>
                </c:pt>
                <c:pt idx="154">
                  <c:v>400.53145827689002</c:v>
                </c:pt>
                <c:pt idx="155">
                  <c:v>402.03345124542841</c:v>
                </c:pt>
                <c:pt idx="156">
                  <c:v>403.54107668759877</c:v>
                </c:pt>
                <c:pt idx="157">
                  <c:v>405.05435572517723</c:v>
                </c:pt>
                <c:pt idx="158">
                  <c:v>406.57330955914665</c:v>
                </c:pt>
                <c:pt idx="159">
                  <c:v>408.0979594699935</c:v>
                </c:pt>
                <c:pt idx="160">
                  <c:v>409.62832681800597</c:v>
                </c:pt>
                <c:pt idx="161">
                  <c:v>411.16443304357347</c:v>
                </c:pt>
                <c:pt idx="162">
                  <c:v>412.70629966748686</c:v>
                </c:pt>
                <c:pt idx="163">
                  <c:v>414.25394829123996</c:v>
                </c:pt>
                <c:pt idx="164">
                  <c:v>415.80740059733211</c:v>
                </c:pt>
                <c:pt idx="165">
                  <c:v>417.36667834957211</c:v>
                </c:pt>
                <c:pt idx="166">
                  <c:v>418.93180339338301</c:v>
                </c:pt>
                <c:pt idx="167">
                  <c:v>420.50279765610821</c:v>
                </c:pt>
                <c:pt idx="168">
                  <c:v>422.07968314731863</c:v>
                </c:pt>
                <c:pt idx="169">
                  <c:v>423.66248195912101</c:v>
                </c:pt>
                <c:pt idx="170">
                  <c:v>425.25121626646774</c:v>
                </c:pt>
                <c:pt idx="171">
                  <c:v>426.84590832746699</c:v>
                </c:pt>
                <c:pt idx="172">
                  <c:v>428.44658048369502</c:v>
                </c:pt>
                <c:pt idx="173">
                  <c:v>430.05325516050885</c:v>
                </c:pt>
                <c:pt idx="174">
                  <c:v>431.66595486736077</c:v>
                </c:pt>
                <c:pt idx="175">
                  <c:v>433.28470219811334</c:v>
                </c:pt>
                <c:pt idx="176">
                  <c:v>434.90951983135631</c:v>
                </c:pt>
                <c:pt idx="177">
                  <c:v>436.54043053072388</c:v>
                </c:pt>
                <c:pt idx="178">
                  <c:v>438.17745714521408</c:v>
                </c:pt>
                <c:pt idx="179">
                  <c:v>439.82062260950863</c:v>
                </c:pt>
                <c:pt idx="180">
                  <c:v>441.46994994429429</c:v>
                </c:pt>
                <c:pt idx="181">
                  <c:v>443.12546225658542</c:v>
                </c:pt>
                <c:pt idx="182">
                  <c:v>444.78718274004757</c:v>
                </c:pt>
                <c:pt idx="183">
                  <c:v>446.45513467532277</c:v>
                </c:pt>
                <c:pt idx="184">
                  <c:v>448.12934143035523</c:v>
                </c:pt>
                <c:pt idx="185">
                  <c:v>449.80982646071908</c:v>
                </c:pt>
                <c:pt idx="186">
                  <c:v>451.49661330994678</c:v>
                </c:pt>
                <c:pt idx="187">
                  <c:v>453.18972560985907</c:v>
                </c:pt>
                <c:pt idx="188">
                  <c:v>454.88918708089602</c:v>
                </c:pt>
                <c:pt idx="189">
                  <c:v>456.59502153244938</c:v>
                </c:pt>
                <c:pt idx="190">
                  <c:v>458.30725286319608</c:v>
                </c:pt>
                <c:pt idx="191">
                  <c:v>460.02590506143304</c:v>
                </c:pt>
                <c:pt idx="192">
                  <c:v>461.75100220541344</c:v>
                </c:pt>
                <c:pt idx="193">
                  <c:v>463.48256846368372</c:v>
                </c:pt>
                <c:pt idx="194">
                  <c:v>465.22062809542257</c:v>
                </c:pt>
                <c:pt idx="195">
                  <c:v>466.96520545078039</c:v>
                </c:pt>
                <c:pt idx="196">
                  <c:v>468.71632497122084</c:v>
                </c:pt>
                <c:pt idx="197">
                  <c:v>470.47401118986289</c:v>
                </c:pt>
                <c:pt idx="198">
                  <c:v>472.23828873182487</c:v>
                </c:pt>
                <c:pt idx="199">
                  <c:v>474.00918231456922</c:v>
                </c:pt>
                <c:pt idx="200">
                  <c:v>475.78671674824886</c:v>
                </c:pt>
                <c:pt idx="201">
                  <c:v>477.5709169360548</c:v>
                </c:pt>
                <c:pt idx="202">
                  <c:v>479.36180787456499</c:v>
                </c:pt>
                <c:pt idx="203">
                  <c:v>481.15941465409458</c:v>
                </c:pt>
                <c:pt idx="204">
                  <c:v>482.96376245904747</c:v>
                </c:pt>
                <c:pt idx="205">
                  <c:v>484.77487656826889</c:v>
                </c:pt>
                <c:pt idx="206">
                  <c:v>486.59278235539989</c:v>
                </c:pt>
                <c:pt idx="207">
                  <c:v>488.41750528923268</c:v>
                </c:pt>
                <c:pt idx="208">
                  <c:v>490.24907093406728</c:v>
                </c:pt>
                <c:pt idx="209">
                  <c:v>492.08750495007001</c:v>
                </c:pt>
                <c:pt idx="210">
                  <c:v>493.93283309363278</c:v>
                </c:pt>
                <c:pt idx="211">
                  <c:v>495.78508121773393</c:v>
                </c:pt>
                <c:pt idx="212">
                  <c:v>497.64427527230043</c:v>
                </c:pt>
                <c:pt idx="213">
                  <c:v>499.51044130457154</c:v>
                </c:pt>
                <c:pt idx="214">
                  <c:v>501.38360545946369</c:v>
                </c:pt>
                <c:pt idx="215">
                  <c:v>503.26379397993668</c:v>
                </c:pt>
                <c:pt idx="216">
                  <c:v>505.15103320736142</c:v>
                </c:pt>
                <c:pt idx="217">
                  <c:v>507.04534958188901</c:v>
                </c:pt>
                <c:pt idx="218">
                  <c:v>508.9467696428211</c:v>
                </c:pt>
                <c:pt idx="219">
                  <c:v>510.85532002898174</c:v>
                </c:pt>
                <c:pt idx="220">
                  <c:v>512.77102747909044</c:v>
                </c:pt>
                <c:pt idx="221">
                  <c:v>514.693918832137</c:v>
                </c:pt>
                <c:pt idx="222">
                  <c:v>516.62402102775752</c:v>
                </c:pt>
                <c:pt idx="223">
                  <c:v>518.56136110661157</c:v>
                </c:pt>
                <c:pt idx="224">
                  <c:v>520.50596621076136</c:v>
                </c:pt>
                <c:pt idx="225">
                  <c:v>522.45786358405178</c:v>
                </c:pt>
                <c:pt idx="226">
                  <c:v>524.41708057249195</c:v>
                </c:pt>
                <c:pt idx="227">
                  <c:v>526.3836446246388</c:v>
                </c:pt>
                <c:pt idx="228">
                  <c:v>528.3575832919812</c:v>
                </c:pt>
                <c:pt idx="229">
                  <c:v>530.33892422932604</c:v>
                </c:pt>
                <c:pt idx="230">
                  <c:v>532.32769519518604</c:v>
                </c:pt>
                <c:pt idx="231">
                  <c:v>534.32392405216797</c:v>
                </c:pt>
                <c:pt idx="232">
                  <c:v>536.32763876736362</c:v>
                </c:pt>
                <c:pt idx="233">
                  <c:v>538.33886741274125</c:v>
                </c:pt>
                <c:pt idx="234">
                  <c:v>540.35763816553902</c:v>
                </c:pt>
                <c:pt idx="235">
                  <c:v>542.38397930865983</c:v>
                </c:pt>
                <c:pt idx="236">
                  <c:v>544.41791923106723</c:v>
                </c:pt>
                <c:pt idx="237">
                  <c:v>546.45948642818382</c:v>
                </c:pt>
                <c:pt idx="238">
                  <c:v>548.50870950228943</c:v>
                </c:pt>
                <c:pt idx="239">
                  <c:v>550.5656171629231</c:v>
                </c:pt>
                <c:pt idx="2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BE-4E09-9D12-7E11D1B5B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65464839"/>
        <c:axId val="1277891080"/>
      </c:barChart>
      <c:catAx>
        <c:axId val="1665464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891080"/>
        <c:crosses val="autoZero"/>
        <c:auto val="1"/>
        <c:lblAlgn val="ctr"/>
        <c:lblOffset val="100"/>
        <c:noMultiLvlLbl val="0"/>
      </c:catAx>
      <c:valAx>
        <c:axId val="127789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464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Century Gothic"/>
                <a:ea typeface="Century Gothic"/>
                <a:cs typeface="Century Gothic"/>
              </a:defRPr>
            </a:pPr>
            <a:r>
              <a:rPr lang="en-US" sz="1800" b="1" i="0" baseline="0">
                <a:effectLst/>
              </a:rPr>
              <a:t>Montant de l'impôt Net à payer</a:t>
            </a:r>
            <a:endParaRPr lang="fr-FR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C1A6-419F-BBBE-E528FC1C355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C1A6-419F-BBBE-E528FC1C3553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5-C1A6-419F-BBBE-E528FC1C3553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A1D0-4562-AF0D-7DE674C9999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'Nom propre - Fiscalité'!$C$122:$C$126</c:f>
              <c:strCache>
                <c:ptCount val="5"/>
                <c:pt idx="0">
                  <c:v>Sans investir</c:v>
                </c:pt>
                <c:pt idx="1">
                  <c:v>Nu - micro foncier</c:v>
                </c:pt>
                <c:pt idx="2">
                  <c:v>Nu - réel</c:v>
                </c:pt>
                <c:pt idx="3">
                  <c:v>Meublé - micro BIC</c:v>
                </c:pt>
                <c:pt idx="4">
                  <c:v>Meublé - réel</c:v>
                </c:pt>
              </c:strCache>
            </c:strRef>
          </c:cat>
          <c:val>
            <c:numRef>
              <c:f>'Nom propre - Fiscalité'!$D$122:$D$126</c:f>
              <c:numCache>
                <c:formatCode>#,##0\ "€"</c:formatCode>
                <c:ptCount val="5"/>
                <c:pt idx="0">
                  <c:v>13126.82</c:v>
                </c:pt>
                <c:pt idx="1">
                  <c:v>16655.491999999998</c:v>
                </c:pt>
                <c:pt idx="2">
                  <c:v>13777.459286064093</c:v>
                </c:pt>
                <c:pt idx="3">
                  <c:v>15647.3</c:v>
                </c:pt>
                <c:pt idx="4">
                  <c:v>13126.82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A6-419F-BBBE-E528FC1C3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035392"/>
        <c:axId val="163041280"/>
      </c:barChart>
      <c:catAx>
        <c:axId val="163035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3041280"/>
        <c:crosses val="autoZero"/>
        <c:auto val="1"/>
        <c:lblAlgn val="ctr"/>
        <c:lblOffset val="100"/>
        <c:noMultiLvlLbl val="0"/>
      </c:catAx>
      <c:valAx>
        <c:axId val="163041280"/>
        <c:scaling>
          <c:orientation val="minMax"/>
        </c:scaling>
        <c:delete val="1"/>
        <c:axPos val="l"/>
        <c:numFmt formatCode="#,##0\ &quot;€&quot;" sourceLinked="1"/>
        <c:majorTickMark val="out"/>
        <c:minorTickMark val="none"/>
        <c:tickLblPos val="nextTo"/>
        <c:crossAx val="163035392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ln w="19050">
      <a:solidFill>
        <a:srgbClr val="223C57"/>
      </a:solidFill>
      <a:prstDash val="solid"/>
    </a:ln>
    <a:effectLst>
      <a:outerShdw blurRad="50800" dist="50800" dir="2700000" algn="tl" rotWithShape="0">
        <a:schemeClr val="bg1">
          <a:lumMod val="50000"/>
          <a:alpha val="40000"/>
        </a:schemeClr>
      </a:outerShdw>
    </a:effectLst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en-US" sz="1800" b="1" i="0" baseline="0">
                <a:effectLst/>
              </a:rPr>
              <a:t>Rentabilité de l'investissement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Century Gothic"/>
              <a:ea typeface="Century Gothic"/>
              <a:cs typeface="Century Gothic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546A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44546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78B-4000-AB97-E4C03CA0C27D}"/>
              </c:ext>
            </c:extLst>
          </c:dPt>
          <c:dPt>
            <c:idx val="1"/>
            <c:invertIfNegative val="0"/>
            <c:bubble3D val="0"/>
            <c:spPr>
              <a:solidFill>
                <a:srgbClr val="44546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78B-4000-AB97-E4C03CA0C2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'Nom propre - Fiscalité'!$F$122:$F$127</c15:sqref>
                  </c15:fullRef>
                </c:ext>
              </c:extLst>
              <c:f>'Nom propre - Fiscalité'!$F$122:$F$123</c:f>
              <c:strCache>
                <c:ptCount val="2"/>
                <c:pt idx="0">
                  <c:v>Brut</c:v>
                </c:pt>
                <c:pt idx="1">
                  <c:v>Nette de charges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'Nom propre - Fiscalité'!$G$122:$G$127</c15:sqref>
                  </c15:fullRef>
                </c:ext>
              </c:extLst>
              <c:f>'Nom propre - Fiscalité'!$G$122:$G$123</c:f>
              <c:numCache>
                <c:formatCode>0.00%</c:formatCode>
                <c:ptCount val="2"/>
                <c:pt idx="0">
                  <c:v>0.10865660370695585</c:v>
                </c:pt>
                <c:pt idx="1">
                  <c:v>2.0355830724953637E-2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'Nom propre - Fiscalité'!$G$124</c15:sqref>
                  <c15:spPr xmlns:c15="http://schemas.microsoft.com/office/drawing/2012/chart">
                    <a:solidFill>
                      <a:srgbClr val="44546A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'Nom propre - Fiscalité'!$G$125</c15:sqref>
                  <c15:spPr xmlns:c15="http://schemas.microsoft.com/office/drawing/2012/chart">
                    <a:solidFill>
                      <a:srgbClr val="44546A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'Nom propre - Fiscalité'!$G$127</c15:sqref>
                  <c15:spPr xmlns:c15="http://schemas.microsoft.com/office/drawing/2012/chart">
                    <a:solidFill>
                      <a:srgbClr val="44546A"/>
                    </a:solidFill>
                    <a:ln>
                      <a:noFill/>
                    </a:ln>
                    <a:effectLst/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8-878B-4000-AB97-E4C03CA0C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192448"/>
        <c:axId val="191210624"/>
      </c:barChart>
      <c:catAx>
        <c:axId val="191192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10624"/>
        <c:crosses val="autoZero"/>
        <c:auto val="1"/>
        <c:lblAlgn val="ctr"/>
        <c:lblOffset val="100"/>
        <c:noMultiLvlLbl val="0"/>
      </c:catAx>
      <c:valAx>
        <c:axId val="19121062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19119244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rgbClr val="223C57"/>
      </a:solidFill>
      <a:prstDash val="solid"/>
      <a:round/>
    </a:ln>
    <a:effectLst>
      <a:outerShdw blurRad="50800" dist="38100" dir="2700000" algn="tl" rotWithShape="0">
        <a:schemeClr val="bg1">
          <a:lumMod val="50000"/>
          <a:alpha val="4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Century Gothic"/>
                <a:ea typeface="Century Gothic"/>
                <a:cs typeface="Century Gothic"/>
              </a:defRPr>
            </a:pPr>
            <a:r>
              <a:rPr lang="en-US"/>
              <a:t>Cash</a:t>
            </a:r>
            <a:r>
              <a:rPr lang="en-US" baseline="0"/>
              <a:t> mensuel (après imposition)</a:t>
            </a:r>
            <a:endParaRPr lang="en-US"/>
          </a:p>
          <a:p>
            <a:pPr>
              <a:defRPr>
                <a:latin typeface="Century Gothic"/>
                <a:ea typeface="Century Gothic"/>
                <a:cs typeface="Century Gothic"/>
              </a:defRPr>
            </a:pPr>
            <a:r>
              <a:rPr lang="en-US" sz="1200" b="0"/>
              <a:t>(trésorerie - année 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'Nom propre - Fiscalité'!$C$131</c:f>
              <c:strCache>
                <c:ptCount val="1"/>
                <c:pt idx="0">
                  <c:v>Cash mensuel (après imposition)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1-6207-4995-B7E2-F0EBB0D0806A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3-6207-4995-B7E2-F0EBB0D0806A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5-15B3-4259-92B8-640A29E70AAB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'Nom propre - Fiscalité'!$D$130:$G$130</c:f>
              <c:strCache>
                <c:ptCount val="4"/>
                <c:pt idx="0">
                  <c:v>NU - micro foncier</c:v>
                </c:pt>
                <c:pt idx="1">
                  <c:v>Nu - réel</c:v>
                </c:pt>
                <c:pt idx="2">
                  <c:v>Meublé - micro BIC</c:v>
                </c:pt>
                <c:pt idx="3">
                  <c:v>Meublé - réel</c:v>
                </c:pt>
              </c:strCache>
            </c:strRef>
          </c:cat>
          <c:val>
            <c:numRef>
              <c:f>'Nom propre - Fiscalité'!$D$131:$G$131</c:f>
              <c:numCache>
                <c:formatCode>#,##0\ "€"</c:formatCode>
                <c:ptCount val="4"/>
                <c:pt idx="0">
                  <c:v>-283.94486156061663</c:v>
                </c:pt>
                <c:pt idx="1">
                  <c:v>-44.108802065957889</c:v>
                </c:pt>
                <c:pt idx="2">
                  <c:v>-199.92886156061672</c:v>
                </c:pt>
                <c:pt idx="3">
                  <c:v>10.11113843938324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07-4995-B7E2-F0EBB0D08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224832"/>
        <c:axId val="195953408"/>
      </c:barChart>
      <c:catAx>
        <c:axId val="191224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5953408"/>
        <c:crosses val="autoZero"/>
        <c:auto val="1"/>
        <c:lblAlgn val="ctr"/>
        <c:lblOffset val="100"/>
        <c:noMultiLvlLbl val="0"/>
      </c:catAx>
      <c:valAx>
        <c:axId val="195953408"/>
        <c:scaling>
          <c:orientation val="minMax"/>
        </c:scaling>
        <c:delete val="1"/>
        <c:axPos val="l"/>
        <c:numFmt formatCode="#,##0\ &quot;€&quot;" sourceLinked="1"/>
        <c:majorTickMark val="out"/>
        <c:minorTickMark val="none"/>
        <c:tickLblPos val="nextTo"/>
        <c:crossAx val="1912248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 w="19050">
      <a:solidFill>
        <a:srgbClr val="223C57"/>
      </a:solidFill>
      <a:prstDash val="solid"/>
    </a:ln>
    <a:effectLst>
      <a:outerShdw blurRad="50800" dist="38100" dir="2700000" algn="tl" rotWithShape="0">
        <a:schemeClr val="bg1">
          <a:lumMod val="50000"/>
          <a:alpha val="40000"/>
        </a:schemeClr>
      </a:outerShdw>
    </a:effectLst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Rentabilité Nette - Nette de l'investissement</a:t>
            </a:r>
            <a:endParaRPr lang="fr-FR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5-E0A3-4269-8837-432F7DF89BE9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7-E0A3-4269-8837-432F7DF89BE9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9-61F1-446E-A6EF-6C8F6C1674BD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'Nom propre - Fiscalité'!$F$122:$F$127</c15:sqref>
                  </c15:fullRef>
                </c:ext>
              </c:extLst>
              <c:f>'Nom propre - Fiscalité'!$F$124:$F$127</c:f>
              <c:strCache>
                <c:ptCount val="4"/>
                <c:pt idx="0">
                  <c:v>Nu micro foncier</c:v>
                </c:pt>
                <c:pt idx="1">
                  <c:v>Nu réel</c:v>
                </c:pt>
                <c:pt idx="2">
                  <c:v>Meublé micro BIC</c:v>
                </c:pt>
                <c:pt idx="3">
                  <c:v>Meublé réél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'Nom propre - Fiscalité'!$G$122:$G$127</c15:sqref>
                  </c15:fullRef>
                </c:ext>
              </c:extLst>
              <c:f>'Nom propre - Fiscalité'!$G$124:$G$127</c:f>
              <c:numCache>
                <c:formatCode>0.00%</c:formatCode>
                <c:ptCount val="4"/>
                <c:pt idx="0">
                  <c:v>-1.9583077099612111E-2</c:v>
                </c:pt>
                <c:pt idx="1">
                  <c:v>1.2991637489324168E-2</c:v>
                </c:pt>
                <c:pt idx="2">
                  <c:v>-8.171960578307616E-3</c:v>
                </c:pt>
                <c:pt idx="3">
                  <c:v>2.0355830724953637E-2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'Nom propre - Fiscalité'!$G$122</c15:sqref>
                  <c15:spPr xmlns:c15="http://schemas.microsoft.com/office/drawing/2012/chart">
                    <a:solidFill>
                      <a:srgbClr val="FFFF00"/>
                    </a:solidFill>
                  </c15:spPr>
                  <c15:invertIfNegative val="0"/>
                  <c15:bubble3D val="0"/>
                </c15:categoryFilterException>
                <c15:categoryFilterException>
                  <c15:sqref>'Nom propre - Fiscalité'!$G$123</c15:sqref>
                  <c15:spPr xmlns:c15="http://schemas.microsoft.com/office/drawing/2012/chart">
                    <a:solidFill>
                      <a:srgbClr val="7030A0"/>
                    </a:solidFill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8-E0A3-4269-8837-432F7DF89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192448"/>
        <c:axId val="191210624"/>
      </c:barChart>
      <c:catAx>
        <c:axId val="191192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1210624"/>
        <c:crosses val="autoZero"/>
        <c:auto val="1"/>
        <c:lblAlgn val="ctr"/>
        <c:lblOffset val="100"/>
        <c:noMultiLvlLbl val="0"/>
      </c:catAx>
      <c:valAx>
        <c:axId val="19121062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191192448"/>
        <c:crosses val="autoZero"/>
        <c:crossBetween val="between"/>
      </c:valAx>
    </c:plotArea>
    <c:plotVisOnly val="1"/>
    <c:dispBlanksAs val="gap"/>
    <c:showDLblsOverMax val="0"/>
  </c:chart>
  <c:spPr>
    <a:ln w="19050">
      <a:solidFill>
        <a:srgbClr val="223C57"/>
      </a:solidFill>
      <a:prstDash val="solid"/>
    </a:ln>
    <a:effectLst>
      <a:outerShdw blurRad="50800" dist="38100" dir="2700000" algn="tl" rotWithShape="0">
        <a:schemeClr val="bg1">
          <a:lumMod val="50000"/>
          <a:alpha val="40000"/>
        </a:schemeClr>
      </a:outerShdw>
    </a:effectLst>
  </c:spPr>
  <c:txPr>
    <a:bodyPr/>
    <a:lstStyle/>
    <a:p>
      <a:pPr>
        <a:defRPr>
          <a:latin typeface="Century Gothic"/>
          <a:ea typeface="Century Gothic"/>
          <a:cs typeface="Century Gothic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/>
                <a:ea typeface="Century Gothic"/>
                <a:cs typeface="Century Gothic"/>
              </a:defRPr>
            </a:pPr>
            <a:r>
              <a:rPr lang="fr-FR" sz="1800" b="1">
                <a:solidFill>
                  <a:schemeClr val="tx1"/>
                </a:solidFill>
              </a:rPr>
              <a:t>Détails </a:t>
            </a:r>
            <a:r>
              <a:rPr lang="fr-FR" sz="1800" b="1" baseline="0">
                <a:solidFill>
                  <a:schemeClr val="tx1"/>
                </a:solidFill>
              </a:rPr>
              <a:t>des charges déductibles</a:t>
            </a:r>
            <a:endParaRPr lang="fr-FR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Gothic"/>
              <a:ea typeface="Century Gothic"/>
              <a:cs typeface="Century Gothic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'Nom propre - Fiscalité'!$C$140</c:f>
              <c:strCache>
                <c:ptCount val="1"/>
                <c:pt idx="0">
                  <c:v>Charges déductibles</c:v>
                </c:pt>
              </c:strCache>
            </c:strRef>
          </c:tx>
          <c:spPr>
            <a:solidFill>
              <a:srgbClr val="66FF3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'Nom propre - Fiscalité'!$D$139:$G$139</c:f>
              <c:strCache>
                <c:ptCount val="4"/>
                <c:pt idx="0">
                  <c:v>Nu - micro foncier</c:v>
                </c:pt>
                <c:pt idx="1">
                  <c:v>Nu - réel</c:v>
                </c:pt>
                <c:pt idx="2">
                  <c:v>Meublé - micro BIC</c:v>
                </c:pt>
                <c:pt idx="3">
                  <c:v>Meublé - réel</c:v>
                </c:pt>
              </c:strCache>
            </c:strRef>
          </c:cat>
          <c:val>
            <c:numRef>
              <c:f>'Nom propre - Fiscalité'!$D$140:$G$140</c:f>
              <c:numCache>
                <c:formatCode>#,##0\ "€"</c:formatCode>
                <c:ptCount val="4"/>
                <c:pt idx="0">
                  <c:v>3204</c:v>
                </c:pt>
                <c:pt idx="1">
                  <c:v>5427.1034799999998</c:v>
                </c:pt>
                <c:pt idx="2">
                  <c:v>5340</c:v>
                </c:pt>
                <c:pt idx="3">
                  <c:v>5427.1034799999998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B-4491-BB85-7D0CF52AD864}"/>
            </c:ext>
          </c:extLst>
        </c:ser>
        <c:ser>
          <c:idx val="1"/>
          <c:order val="1"/>
          <c:tx>
            <c:strRef>
              <c:f>'Nom propre - Fiscalité'!$C$141</c:f>
              <c:strCache>
                <c:ptCount val="1"/>
                <c:pt idx="0">
                  <c:v>Intérèts d'emprunts</c:v>
                </c:pt>
              </c:strCache>
            </c:strRef>
          </c:tx>
          <c:spPr>
            <a:solidFill>
              <a:srgbClr val="FF66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'Nom propre - Fiscalité'!$D$139:$G$139</c:f>
              <c:strCache>
                <c:ptCount val="4"/>
                <c:pt idx="0">
                  <c:v>Nu - micro foncier</c:v>
                </c:pt>
                <c:pt idx="1">
                  <c:v>Nu - réel</c:v>
                </c:pt>
                <c:pt idx="2">
                  <c:v>Meublé - micro BIC</c:v>
                </c:pt>
                <c:pt idx="3">
                  <c:v>Meublé - réel</c:v>
                </c:pt>
              </c:strCache>
            </c:strRef>
          </c:cat>
          <c:val>
            <c:numRef>
              <c:f>'Nom propre - Fiscalité'!$D$141:$G$141</c:f>
              <c:numCache>
                <c:formatCode>#,##0\ "€"</c:formatCode>
                <c:ptCount val="4"/>
                <c:pt idx="0">
                  <c:v>0</c:v>
                </c:pt>
                <c:pt idx="1">
                  <c:v>3874.423456304884</c:v>
                </c:pt>
                <c:pt idx="3">
                  <c:v>3874.423456304884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3B-4491-BB85-7D0CF52AD864}"/>
            </c:ext>
          </c:extLst>
        </c:ser>
        <c:ser>
          <c:idx val="2"/>
          <c:order val="2"/>
          <c:tx>
            <c:strRef>
              <c:f>'Nom propre - Fiscalité'!$C$142</c:f>
              <c:strCache>
                <c:ptCount val="1"/>
                <c:pt idx="0">
                  <c:v>Amortissements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8467585138485883E-2"/>
                      <c:h val="5.730418310600054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C33B-4491-BB85-7D0CF52AD8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'Nom propre - Fiscalité'!$D$139:$G$139</c:f>
              <c:strCache>
                <c:ptCount val="4"/>
                <c:pt idx="0">
                  <c:v>Nu - micro foncier</c:v>
                </c:pt>
                <c:pt idx="1">
                  <c:v>Nu - réel</c:v>
                </c:pt>
                <c:pt idx="2">
                  <c:v>Meublé - micro BIC</c:v>
                </c:pt>
                <c:pt idx="3">
                  <c:v>Meublé - réel</c:v>
                </c:pt>
              </c:strCache>
            </c:strRef>
          </c:cat>
          <c:val>
            <c:numRef>
              <c:f>'Nom propre - Fiscalité'!$D$142:$G$142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#,##0\ &quot;€&quot;">
                  <c:v>4970.5739999999996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3B-4491-BB85-7D0CF52AD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7401967"/>
        <c:axId val="1407409871"/>
      </c:barChart>
      <c:catAx>
        <c:axId val="140740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7409871"/>
        <c:crosses val="autoZero"/>
        <c:auto val="1"/>
        <c:lblAlgn val="ctr"/>
        <c:lblOffset val="100"/>
        <c:noMultiLvlLbl val="0"/>
      </c:catAx>
      <c:valAx>
        <c:axId val="1407409871"/>
        <c:scaling>
          <c:orientation val="minMax"/>
        </c:scaling>
        <c:delete val="1"/>
        <c:axPos val="l"/>
        <c:numFmt formatCode="#,##0\ &quot;€&quot;" sourceLinked="1"/>
        <c:majorTickMark val="none"/>
        <c:minorTickMark val="none"/>
        <c:tickLblPos val="nextTo"/>
        <c:crossAx val="1407401967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19050" cap="flat" cmpd="sng" algn="ctr">
      <a:solidFill>
        <a:srgbClr val="223C57"/>
      </a:solidFill>
      <a:prstDash val="solid"/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/>
                <a:ea typeface="Century Gothic"/>
                <a:cs typeface="Century Gothic"/>
              </a:defRPr>
            </a:pPr>
            <a:r>
              <a:rPr lang="fr-FR" sz="1800" b="1">
                <a:solidFill>
                  <a:schemeClr val="tx1"/>
                </a:solidFill>
              </a:rPr>
              <a:t>Comparatif fiscal des régimes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Gothic"/>
              <a:ea typeface="Century Gothic"/>
              <a:cs typeface="Century Gothic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'Nom propre - Fiscalité'!$C$144</c:f>
              <c:strCache>
                <c:ptCount val="1"/>
                <c:pt idx="0">
                  <c:v>Total charges déductibles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'Nom propre - Fiscalité'!$D$143:$G$143</c:f>
              <c:strCache>
                <c:ptCount val="4"/>
                <c:pt idx="0">
                  <c:v>Nu - micro foncier</c:v>
                </c:pt>
                <c:pt idx="1">
                  <c:v>Nu - réel</c:v>
                </c:pt>
                <c:pt idx="2">
                  <c:v>Meublé - micro BIC</c:v>
                </c:pt>
                <c:pt idx="3">
                  <c:v>Meublé - réel</c:v>
                </c:pt>
              </c:strCache>
            </c:strRef>
          </c:cat>
          <c:val>
            <c:numRef>
              <c:f>'Nom propre - Fiscalité'!$D$144:$G$144</c:f>
              <c:numCache>
                <c:formatCode>#,##0\ "€"</c:formatCode>
                <c:ptCount val="4"/>
                <c:pt idx="0">
                  <c:v>3204</c:v>
                </c:pt>
                <c:pt idx="1">
                  <c:v>9301.5269363048828</c:v>
                </c:pt>
                <c:pt idx="2">
                  <c:v>5340</c:v>
                </c:pt>
                <c:pt idx="3">
                  <c:v>14272.100936304883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F3-45F5-B1FA-2F4DB1780126}"/>
            </c:ext>
          </c:extLst>
        </c:ser>
        <c:ser>
          <c:idx val="1"/>
          <c:order val="1"/>
          <c:tx>
            <c:strRef>
              <c:f>'Nom propre - Fiscalité'!$C$145</c:f>
              <c:strCache>
                <c:ptCount val="1"/>
                <c:pt idx="0">
                  <c:v>Impôt sur revenus locatifs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'Nom propre - Fiscalité'!$D$143:$G$143</c:f>
              <c:strCache>
                <c:ptCount val="4"/>
                <c:pt idx="0">
                  <c:v>Nu - micro foncier</c:v>
                </c:pt>
                <c:pt idx="1">
                  <c:v>Nu - réel</c:v>
                </c:pt>
                <c:pt idx="2">
                  <c:v>Meublé - micro BIC</c:v>
                </c:pt>
                <c:pt idx="3">
                  <c:v>Meublé - réel</c:v>
                </c:pt>
              </c:strCache>
            </c:strRef>
          </c:cat>
          <c:val>
            <c:numRef>
              <c:f>'Nom propre - Fiscalité'!$D$145:$G$145</c:f>
              <c:numCache>
                <c:formatCode>#,##0\ "€"</c:formatCode>
                <c:ptCount val="4"/>
                <c:pt idx="0">
                  <c:v>3528.6719999999987</c:v>
                </c:pt>
                <c:pt idx="1">
                  <c:v>650.63928606409354</c:v>
                </c:pt>
                <c:pt idx="2">
                  <c:v>2520.4799999999996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F3-45F5-B1FA-2F4DB1780126}"/>
            </c:ext>
          </c:extLst>
        </c:ser>
        <c:ser>
          <c:idx val="2"/>
          <c:order val="2"/>
          <c:tx>
            <c:strRef>
              <c:f>'Nom propre - Fiscalité'!$C$146</c:f>
              <c:strCache>
                <c:ptCount val="1"/>
                <c:pt idx="0">
                  <c:v>Cash Flow</c:v>
                </c:pt>
              </c:strCache>
            </c:strRef>
          </c:tx>
          <c:spPr>
            <a:solidFill>
              <a:srgbClr val="4EC9F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7585390223962777E-3"/>
                  <c:y val="7.44067959377006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8CC-4057-B29A-C4CA43335B4E}"/>
                </c:ext>
              </c:extLst>
            </c:dLbl>
            <c:dLbl>
              <c:idx val="1"/>
              <c:layout>
                <c:manualLayout>
                  <c:x val="-6.4479019287398346E-17"/>
                  <c:y val="7.11714963508948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8CC-4057-B29A-C4CA43335B4E}"/>
                </c:ext>
              </c:extLst>
            </c:dLbl>
            <c:dLbl>
              <c:idx val="2"/>
              <c:layout>
                <c:manualLayout>
                  <c:x val="3.5170780447926196E-3"/>
                  <c:y val="7.11712416229533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8CC-4057-B29A-C4CA43335B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4EC9F4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'Nom propre - Fiscalité'!$D$143:$G$143</c:f>
              <c:strCache>
                <c:ptCount val="4"/>
                <c:pt idx="0">
                  <c:v>Nu - micro foncier</c:v>
                </c:pt>
                <c:pt idx="1">
                  <c:v>Nu - réel</c:v>
                </c:pt>
                <c:pt idx="2">
                  <c:v>Meublé - micro BIC</c:v>
                </c:pt>
                <c:pt idx="3">
                  <c:v>Meublé - réel</c:v>
                </c:pt>
              </c:strCache>
            </c:strRef>
          </c:cat>
          <c:val>
            <c:numRef>
              <c:f>'Nom propre - Fiscalité'!$D$146:$G$146</c:f>
              <c:numCache>
                <c:formatCode>#,##0\ "€"</c:formatCode>
                <c:ptCount val="4"/>
                <c:pt idx="0">
                  <c:v>-283.94486156061663</c:v>
                </c:pt>
                <c:pt idx="1">
                  <c:v>-44.108802065957889</c:v>
                </c:pt>
                <c:pt idx="2">
                  <c:v>-199.92886156061672</c:v>
                </c:pt>
                <c:pt idx="3">
                  <c:v>10.11113843938324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F3-45F5-B1FA-2F4DB1780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6333967"/>
        <c:axId val="1026323151"/>
      </c:barChart>
      <c:catAx>
        <c:axId val="102633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6323151"/>
        <c:crosses val="autoZero"/>
        <c:auto val="1"/>
        <c:lblAlgn val="ctr"/>
        <c:lblOffset val="100"/>
        <c:noMultiLvlLbl val="0"/>
      </c:catAx>
      <c:valAx>
        <c:axId val="1026323151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crossAx val="102633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19050" cap="flat" cmpd="sng" algn="ctr">
      <a:solidFill>
        <a:srgbClr val="223C57"/>
      </a:solidFill>
      <a:prstDash val="solid"/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/>
                <a:ea typeface="Century Gothic"/>
                <a:cs typeface="Century Gothic"/>
              </a:defRPr>
            </a:pPr>
            <a:r>
              <a:rPr lang="fr-FR" sz="1800" b="1"/>
              <a:t>Cash</a:t>
            </a:r>
            <a:r>
              <a:rPr lang="fr-FR" sz="1800" b="1" baseline="0"/>
              <a:t> mensuel après imposition</a:t>
            </a:r>
          </a:p>
          <a:p>
            <a:pPr>
              <a:defRPr>
                <a:latin typeface="Century Gothic"/>
                <a:ea typeface="Century Gothic"/>
                <a:cs typeface="Century Gothic"/>
              </a:defRPr>
            </a:pPr>
            <a:r>
              <a:rPr lang="fr-FR" sz="1200" b="0" baseline="0"/>
              <a:t>(trésorerie année 1)</a:t>
            </a:r>
            <a:endParaRPr lang="fr-FR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Gothic"/>
              <a:ea typeface="Century Gothic"/>
              <a:cs typeface="Century Gothic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SCI!$C$99</c:f>
              <c:strCache>
                <c:ptCount val="1"/>
                <c:pt idx="0">
                  <c:v>SCI à l'IR</c:v>
                </c:pt>
              </c:strCache>
            </c:strRef>
          </c:tx>
          <c:spPr>
            <a:solidFill>
              <a:srgbClr val="4EC9F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SCI!$D$98:$G$98</c:f>
              <c:strCache>
                <c:ptCount val="4"/>
                <c:pt idx="0">
                  <c:v>Associé N°1</c:v>
                </c:pt>
                <c:pt idx="1">
                  <c:v>Associé N°2</c:v>
                </c:pt>
                <c:pt idx="2">
                  <c:v>Associé N°3</c:v>
                </c:pt>
                <c:pt idx="3">
                  <c:v>Associé N°4</c:v>
                </c:pt>
              </c:strCache>
            </c:strRef>
          </c:cat>
          <c:val>
            <c:numRef>
              <c:f>SCI!$D$99:$G$99</c:f>
              <c:numCache>
                <c:formatCode>#,##0\ "€"</c:formatCode>
                <c:ptCount val="4"/>
                <c:pt idx="0">
                  <c:v>-26.465281239574839</c:v>
                </c:pt>
                <c:pt idx="1">
                  <c:v>-8.9131914229807823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9-4875-8889-5506C201F93E}"/>
            </c:ext>
          </c:extLst>
        </c:ser>
        <c:ser>
          <c:idx val="1"/>
          <c:order val="1"/>
          <c:tx>
            <c:strRef>
              <c:f>SCI!$C$100</c:f>
              <c:strCache>
                <c:ptCount val="1"/>
                <c:pt idx="0">
                  <c:v>SCI à l'IS</c:v>
                </c:pt>
              </c:strCache>
            </c:strRef>
          </c:tx>
          <c:spPr>
            <a:solidFill>
              <a:srgbClr val="3BE14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SCI!$D$98:$G$98</c:f>
              <c:strCache>
                <c:ptCount val="4"/>
                <c:pt idx="0">
                  <c:v>Associé N°1</c:v>
                </c:pt>
                <c:pt idx="1">
                  <c:v>Associé N°2</c:v>
                </c:pt>
                <c:pt idx="2">
                  <c:v>Associé N°3</c:v>
                </c:pt>
                <c:pt idx="3">
                  <c:v>Associé N°4</c:v>
                </c:pt>
              </c:strCache>
            </c:strRef>
          </c:cat>
          <c:val>
            <c:numRef>
              <c:f>SCI!$D$100:$G$100</c:f>
              <c:numCache>
                <c:formatCode>#,##0\ "€"</c:formatCode>
                <c:ptCount val="4"/>
                <c:pt idx="0">
                  <c:v>-5.9333169363700557</c:v>
                </c:pt>
                <c:pt idx="1">
                  <c:v>-3.9555446242467043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59-4875-8889-5506C201F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6249039"/>
        <c:axId val="1326241135"/>
      </c:barChart>
      <c:catAx>
        <c:axId val="132624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6241135"/>
        <c:crosses val="autoZero"/>
        <c:auto val="1"/>
        <c:lblAlgn val="ctr"/>
        <c:lblOffset val="100"/>
        <c:noMultiLvlLbl val="0"/>
      </c:catAx>
      <c:valAx>
        <c:axId val="132624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624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223C57"/>
      </a:solidFill>
      <a:prstDash val="solid"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E8BC67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fr-FR" sz="1800" b="1">
                <a:solidFill>
                  <a:srgbClr val="0070C0"/>
                </a:solidFill>
              </a:rPr>
              <a:t>Plus-value</a:t>
            </a:r>
            <a:r>
              <a:rPr lang="fr-FR" sz="1800" b="1" baseline="0">
                <a:solidFill>
                  <a:srgbClr val="0070C0"/>
                </a:solidFill>
              </a:rPr>
              <a:t> après imposition</a:t>
            </a:r>
            <a:endParaRPr lang="fr-FR" sz="1800" b="1">
              <a:solidFill>
                <a:srgbClr val="0070C0"/>
              </a:solidFill>
            </a:endParaRPr>
          </a:p>
        </c:rich>
      </c:tx>
      <c:overlay val="0"/>
      <c:spPr>
        <a:solidFill>
          <a:srgbClr val="223C57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E8BC67"/>
              </a:solidFill>
              <a:latin typeface="Century Gothic"/>
              <a:ea typeface="Century Gothic"/>
              <a:cs typeface="Century Gothic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7715217844387665E-2"/>
          <c:y val="0.12605116927951573"/>
          <c:w val="0.86024404875813665"/>
          <c:h val="0.63546806649168852"/>
        </c:manualLayout>
      </c:layout>
      <c:lineChart>
        <c:grouping val="standard"/>
        <c:varyColors val="0"/>
        <c:ser>
          <c:idx val="0"/>
          <c:order val="0"/>
          <c:tx>
            <c:v>Après imposition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'Plus value'!$E$25:$AL$25</c15:sqref>
                  </c15:fullRef>
                </c:ext>
              </c:extLst>
              <c:f>('Plus value'!$E$25,'Plus value'!$G$25:$AL$25)</c:f>
              <c:strCache>
                <c:ptCount val="33"/>
                <c:pt idx="0">
                  <c:v>Achat du bien</c:v>
                </c:pt>
                <c:pt idx="1">
                  <c:v>+ 1 an</c:v>
                </c:pt>
                <c:pt idx="2">
                  <c:v>+ 2 ans</c:v>
                </c:pt>
                <c:pt idx="3">
                  <c:v>+ 3 ans</c:v>
                </c:pt>
                <c:pt idx="4">
                  <c:v>+ 4 ans</c:v>
                </c:pt>
                <c:pt idx="5">
                  <c:v>+ 5 ans</c:v>
                </c:pt>
                <c:pt idx="6">
                  <c:v>+ 6 ans</c:v>
                </c:pt>
                <c:pt idx="7">
                  <c:v>+ 7 ans</c:v>
                </c:pt>
                <c:pt idx="8">
                  <c:v>+ 8 ans</c:v>
                </c:pt>
                <c:pt idx="9">
                  <c:v>+ 9 ans</c:v>
                </c:pt>
                <c:pt idx="10">
                  <c:v>+ 10 ans</c:v>
                </c:pt>
                <c:pt idx="11">
                  <c:v>+ 11 ans</c:v>
                </c:pt>
                <c:pt idx="12">
                  <c:v>+ 12 ans</c:v>
                </c:pt>
                <c:pt idx="13">
                  <c:v>+ 13 ans</c:v>
                </c:pt>
                <c:pt idx="14">
                  <c:v>+ 14 ans</c:v>
                </c:pt>
                <c:pt idx="15">
                  <c:v>+ 15 ans</c:v>
                </c:pt>
                <c:pt idx="16">
                  <c:v>+ 16 ans</c:v>
                </c:pt>
                <c:pt idx="17">
                  <c:v>+ 17 ans</c:v>
                </c:pt>
                <c:pt idx="18">
                  <c:v>+ 18 ans</c:v>
                </c:pt>
                <c:pt idx="19">
                  <c:v>+ 19 ans</c:v>
                </c:pt>
                <c:pt idx="20">
                  <c:v>+ 20 ans</c:v>
                </c:pt>
                <c:pt idx="21">
                  <c:v>+ 21 ans</c:v>
                </c:pt>
                <c:pt idx="22">
                  <c:v>+ 22 ans</c:v>
                </c:pt>
                <c:pt idx="23">
                  <c:v>+ 23 ans</c:v>
                </c:pt>
                <c:pt idx="24">
                  <c:v>+ 24 ans</c:v>
                </c:pt>
                <c:pt idx="25">
                  <c:v>+ 25 ans</c:v>
                </c:pt>
                <c:pt idx="26">
                  <c:v>+ 26 ans</c:v>
                </c:pt>
                <c:pt idx="27">
                  <c:v>+ 27 ans</c:v>
                </c:pt>
                <c:pt idx="28">
                  <c:v>+ 28 ans</c:v>
                </c:pt>
                <c:pt idx="29">
                  <c:v>+ 29 ans</c:v>
                </c:pt>
                <c:pt idx="30">
                  <c:v>+ 30 ans</c:v>
                </c:pt>
                <c:pt idx="31">
                  <c:v>+ 31 ans</c:v>
                </c:pt>
                <c:pt idx="32">
                  <c:v>+ 32 ans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'Plus value'!$E$36:$AL$36</c15:sqref>
                  </c15:fullRef>
                </c:ext>
              </c:extLst>
              <c:f>('Plus value'!$E$36,'Plus value'!$G$36:$AL$36)</c:f>
              <c:numCache>
                <c:formatCode>#,##0\ "€"</c:formatCode>
                <c:ptCount val="33"/>
                <c:pt idx="0">
                  <c:v>37853.139720000006</c:v>
                </c:pt>
                <c:pt idx="1">
                  <c:v>37853.139720000006</c:v>
                </c:pt>
                <c:pt idx="2">
                  <c:v>37853.139720000006</c:v>
                </c:pt>
                <c:pt idx="3">
                  <c:v>37853.139720000006</c:v>
                </c:pt>
                <c:pt idx="4">
                  <c:v>37853.139720000006</c:v>
                </c:pt>
                <c:pt idx="5">
                  <c:v>37853.139720000006</c:v>
                </c:pt>
                <c:pt idx="6">
                  <c:v>38697.893643720003</c:v>
                </c:pt>
                <c:pt idx="7">
                  <c:v>39542.647567439999</c:v>
                </c:pt>
                <c:pt idx="8">
                  <c:v>40387.401491160002</c:v>
                </c:pt>
                <c:pt idx="9">
                  <c:v>41232.155414880006</c:v>
                </c:pt>
                <c:pt idx="10">
                  <c:v>42076.909338600002</c:v>
                </c:pt>
                <c:pt idx="11">
                  <c:v>42921.663262319998</c:v>
                </c:pt>
                <c:pt idx="12">
                  <c:v>43766.417186040002</c:v>
                </c:pt>
                <c:pt idx="13">
                  <c:v>44611.171109760005</c:v>
                </c:pt>
                <c:pt idx="14">
                  <c:v>45455.925033480002</c:v>
                </c:pt>
                <c:pt idx="15">
                  <c:v>46300.678957199998</c:v>
                </c:pt>
                <c:pt idx="16">
                  <c:v>47145.432880920001</c:v>
                </c:pt>
                <c:pt idx="17">
                  <c:v>47990.186804640005</c:v>
                </c:pt>
                <c:pt idx="18">
                  <c:v>48834.940728360001</c:v>
                </c:pt>
                <c:pt idx="19">
                  <c:v>49679.694652079997</c:v>
                </c:pt>
                <c:pt idx="20">
                  <c:v>50524.448575800001</c:v>
                </c:pt>
                <c:pt idx="21">
                  <c:v>51369.202499519997</c:v>
                </c:pt>
                <c:pt idx="22">
                  <c:v>51983.396390400005</c:v>
                </c:pt>
                <c:pt idx="23">
                  <c:v>52901.839341600004</c:v>
                </c:pt>
                <c:pt idx="24">
                  <c:v>53820.282292800002</c:v>
                </c:pt>
                <c:pt idx="25">
                  <c:v>54738.725244000001</c:v>
                </c:pt>
                <c:pt idx="26">
                  <c:v>55657.1681952</c:v>
                </c:pt>
                <c:pt idx="27">
                  <c:v>56575.611146400006</c:v>
                </c:pt>
                <c:pt idx="28">
                  <c:v>57494.054097600005</c:v>
                </c:pt>
                <c:pt idx="29">
                  <c:v>58412.497048800004</c:v>
                </c:pt>
                <c:pt idx="30">
                  <c:v>59330.94</c:v>
                </c:pt>
                <c:pt idx="31">
                  <c:v>59330.94</c:v>
                </c:pt>
                <c:pt idx="32">
                  <c:v>59330.94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30-42E7-BB9F-F91C2783A26E}"/>
            </c:ext>
          </c:extLst>
        </c:ser>
        <c:ser>
          <c:idx val="1"/>
          <c:order val="1"/>
          <c:tx>
            <c:v>Avant imposition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'Plus value'!$E$25:$AL$25</c15:sqref>
                  </c15:fullRef>
                </c:ext>
              </c:extLst>
              <c:f>('Plus value'!$E$25,'Plus value'!$G$25:$AL$25)</c:f>
              <c:strCache>
                <c:ptCount val="33"/>
                <c:pt idx="0">
                  <c:v>Achat du bien</c:v>
                </c:pt>
                <c:pt idx="1">
                  <c:v>+ 1 an</c:v>
                </c:pt>
                <c:pt idx="2">
                  <c:v>+ 2 ans</c:v>
                </c:pt>
                <c:pt idx="3">
                  <c:v>+ 3 ans</c:v>
                </c:pt>
                <c:pt idx="4">
                  <c:v>+ 4 ans</c:v>
                </c:pt>
                <c:pt idx="5">
                  <c:v>+ 5 ans</c:v>
                </c:pt>
                <c:pt idx="6">
                  <c:v>+ 6 ans</c:v>
                </c:pt>
                <c:pt idx="7">
                  <c:v>+ 7 ans</c:v>
                </c:pt>
                <c:pt idx="8">
                  <c:v>+ 8 ans</c:v>
                </c:pt>
                <c:pt idx="9">
                  <c:v>+ 9 ans</c:v>
                </c:pt>
                <c:pt idx="10">
                  <c:v>+ 10 ans</c:v>
                </c:pt>
                <c:pt idx="11">
                  <c:v>+ 11 ans</c:v>
                </c:pt>
                <c:pt idx="12">
                  <c:v>+ 12 ans</c:v>
                </c:pt>
                <c:pt idx="13">
                  <c:v>+ 13 ans</c:v>
                </c:pt>
                <c:pt idx="14">
                  <c:v>+ 14 ans</c:v>
                </c:pt>
                <c:pt idx="15">
                  <c:v>+ 15 ans</c:v>
                </c:pt>
                <c:pt idx="16">
                  <c:v>+ 16 ans</c:v>
                </c:pt>
                <c:pt idx="17">
                  <c:v>+ 17 ans</c:v>
                </c:pt>
                <c:pt idx="18">
                  <c:v>+ 18 ans</c:v>
                </c:pt>
                <c:pt idx="19">
                  <c:v>+ 19 ans</c:v>
                </c:pt>
                <c:pt idx="20">
                  <c:v>+ 20 ans</c:v>
                </c:pt>
                <c:pt idx="21">
                  <c:v>+ 21 ans</c:v>
                </c:pt>
                <c:pt idx="22">
                  <c:v>+ 22 ans</c:v>
                </c:pt>
                <c:pt idx="23">
                  <c:v>+ 23 ans</c:v>
                </c:pt>
                <c:pt idx="24">
                  <c:v>+ 24 ans</c:v>
                </c:pt>
                <c:pt idx="25">
                  <c:v>+ 25 ans</c:v>
                </c:pt>
                <c:pt idx="26">
                  <c:v>+ 26 ans</c:v>
                </c:pt>
                <c:pt idx="27">
                  <c:v>+ 27 ans</c:v>
                </c:pt>
                <c:pt idx="28">
                  <c:v>+ 28 ans</c:v>
                </c:pt>
                <c:pt idx="29">
                  <c:v>+ 29 ans</c:v>
                </c:pt>
                <c:pt idx="30">
                  <c:v>+ 30 ans</c:v>
                </c:pt>
                <c:pt idx="31">
                  <c:v>+ 31 ans</c:v>
                </c:pt>
                <c:pt idx="32">
                  <c:v>+ 32 ans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'Plus value'!$E$37:$AL$37</c15:sqref>
                  </c15:fullRef>
                </c:ext>
              </c:extLst>
              <c:f>('Plus value'!$E$37,'Plus value'!$G$37:$AL$37)</c:f>
              <c:numCache>
                <c:formatCode>#,##0\ "€"</c:formatCode>
                <c:ptCount val="33"/>
                <c:pt idx="0">
                  <c:v>59330.94</c:v>
                </c:pt>
                <c:pt idx="1">
                  <c:v>59330.94</c:v>
                </c:pt>
                <c:pt idx="2">
                  <c:v>59330.94</c:v>
                </c:pt>
                <c:pt idx="3">
                  <c:v>59330.94</c:v>
                </c:pt>
                <c:pt idx="4">
                  <c:v>59330.94</c:v>
                </c:pt>
                <c:pt idx="5">
                  <c:v>59330.94</c:v>
                </c:pt>
                <c:pt idx="6">
                  <c:v>59330.94</c:v>
                </c:pt>
                <c:pt idx="7">
                  <c:v>59330.94</c:v>
                </c:pt>
                <c:pt idx="8">
                  <c:v>59330.94</c:v>
                </c:pt>
                <c:pt idx="9">
                  <c:v>59330.94</c:v>
                </c:pt>
                <c:pt idx="10">
                  <c:v>59330.94</c:v>
                </c:pt>
                <c:pt idx="11">
                  <c:v>59330.94</c:v>
                </c:pt>
                <c:pt idx="12">
                  <c:v>59330.94</c:v>
                </c:pt>
                <c:pt idx="13">
                  <c:v>59330.94</c:v>
                </c:pt>
                <c:pt idx="14">
                  <c:v>59330.94</c:v>
                </c:pt>
                <c:pt idx="15">
                  <c:v>59330.94</c:v>
                </c:pt>
                <c:pt idx="16">
                  <c:v>59330.94</c:v>
                </c:pt>
                <c:pt idx="17">
                  <c:v>59330.94</c:v>
                </c:pt>
                <c:pt idx="18">
                  <c:v>59330.94</c:v>
                </c:pt>
                <c:pt idx="19">
                  <c:v>59330.94</c:v>
                </c:pt>
                <c:pt idx="20">
                  <c:v>59330.94</c:v>
                </c:pt>
                <c:pt idx="21">
                  <c:v>59330.94</c:v>
                </c:pt>
                <c:pt idx="22">
                  <c:v>59330.94</c:v>
                </c:pt>
                <c:pt idx="23">
                  <c:v>59330.94</c:v>
                </c:pt>
                <c:pt idx="24">
                  <c:v>59330.94</c:v>
                </c:pt>
                <c:pt idx="25">
                  <c:v>59330.94</c:v>
                </c:pt>
                <c:pt idx="26">
                  <c:v>59330.94</c:v>
                </c:pt>
                <c:pt idx="27">
                  <c:v>59330.94</c:v>
                </c:pt>
                <c:pt idx="28">
                  <c:v>59330.94</c:v>
                </c:pt>
                <c:pt idx="29">
                  <c:v>59330.94</c:v>
                </c:pt>
                <c:pt idx="30">
                  <c:v>59330.94</c:v>
                </c:pt>
                <c:pt idx="31">
                  <c:v>59330.94</c:v>
                </c:pt>
                <c:pt idx="32">
                  <c:v>59330.94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30-42E7-BB9F-F91C2783A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3015568"/>
        <c:axId val="1294564112"/>
      </c:lineChart>
      <c:catAx>
        <c:axId val="102301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>
                    <a:solidFill>
                      <a:sysClr val="windowText" lastClr="000000"/>
                    </a:solidFill>
                  </a:rPr>
                  <a:t>Durée de détention du bien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94564112"/>
        <c:crosses val="autoZero"/>
        <c:auto val="1"/>
        <c:lblAlgn val="ctr"/>
        <c:lblOffset val="100"/>
        <c:noMultiLvlLbl val="0"/>
      </c:catAx>
      <c:valAx>
        <c:axId val="129456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301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436530283044533"/>
          <c:y val="0.48006313400014189"/>
          <c:w val="0.16885121869419065"/>
          <c:h val="0.150705114563382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rgbClr val="223C57"/>
      </a:solidFill>
      <a:prstDash val="solid"/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jpeg"/><Relationship Id="rId3" Type="http://schemas.openxmlformats.org/officeDocument/2006/relationships/chart" Target="../charts/chart4.xml"/><Relationship Id="rId7" Type="http://schemas.openxmlformats.org/officeDocument/2006/relationships/chart" Target="../charts/chart7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6.xml"/><Relationship Id="rId5" Type="http://schemas.openxmlformats.org/officeDocument/2006/relationships/image" Target="../media/image5.png"/><Relationship Id="rId4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1219200</xdr:colOff>
      <xdr:row>0</xdr:row>
      <xdr:rowOff>981075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71BB302-CAFA-642B-D94D-E53C9B2020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5341" t="28410" r="20660" b="28930"/>
        <a:stretch>
          <a:fillRect/>
        </a:stretch>
      </xdr:blipFill>
      <xdr:spPr>
        <a:xfrm>
          <a:off x="0" y="0"/>
          <a:ext cx="1476375" cy="981075"/>
        </a:xfrm>
        <a:prstGeom prst="rect">
          <a:avLst/>
        </a:prstGeom>
      </xdr:spPr>
    </xdr:pic>
    <xdr:clientData/>
  </xdr:twoCellAnchor>
  <xdr:twoCellAnchor>
    <xdr:from>
      <xdr:col>0</xdr:col>
      <xdr:colOff>-9525</xdr:colOff>
      <xdr:row>0</xdr:row>
      <xdr:rowOff>57150</xdr:rowOff>
    </xdr:from>
    <xdr:to>
      <xdr:col>0</xdr:col>
      <xdr:colOff>-9525</xdr:colOff>
      <xdr:row>0</xdr:row>
      <xdr:rowOff>57150</xdr:rowOff>
    </xdr:to>
    <xdr:cxnSp macro="">
      <xdr:nvCxnSpPr>
        <xdr:cNvPr id="3" name="Lien droit 2">
          <a:extLst>
            <a:ext uri="{FF2B5EF4-FFF2-40B4-BE49-F238E27FC236}">
              <a16:creationId xmlns:a16="http://schemas.microsoft.com/office/drawing/2014/main" id="{CB9E7DFC-9035-5F5C-6E68-D63B371F9E3C}"/>
            </a:ext>
            <a:ext uri="{147F2762-F138-4A5C-976F-8EAC2B608ADB}">
              <a16:predDERef xmlns:a16="http://schemas.microsoft.com/office/drawing/2014/main" pred="{271BB302-CAFA-642B-D94D-E53C9B20200A}"/>
            </a:ext>
          </a:extLst>
        </xdr:cNvPr>
        <xdr:cNvCxnSpPr>
          <a:cxnSpLocks/>
        </xdr:cNvCxnSpPr>
      </xdr:nvCxnSpPr>
      <xdr:spPr>
        <a:xfrm>
          <a:off x="-9525" y="57150"/>
          <a:ext cx="0" cy="0"/>
        </a:xfrm>
        <a:prstGeom prst="line">
          <a:avLst/>
        </a:prstGeom>
        <a:ln w="190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809625</xdr:colOff>
      <xdr:row>0</xdr:row>
      <xdr:rowOff>1123950</xdr:rowOff>
    </xdr:from>
    <xdr:to>
      <xdr:col>7</xdr:col>
      <xdr:colOff>171450</xdr:colOff>
      <xdr:row>0</xdr:row>
      <xdr:rowOff>1123950</xdr:rowOff>
    </xdr:to>
    <xdr:cxnSp macro="">
      <xdr:nvCxnSpPr>
        <xdr:cNvPr id="5" name="Lien droit 4">
          <a:extLst>
            <a:ext uri="{FF2B5EF4-FFF2-40B4-BE49-F238E27FC236}">
              <a16:creationId xmlns:a16="http://schemas.microsoft.com/office/drawing/2014/main" id="{FD35EF33-693B-1DD3-C043-0110D6E04811}"/>
            </a:ext>
            <a:ext uri="{147F2762-F138-4A5C-976F-8EAC2B608ADB}">
              <a16:predDERef xmlns:a16="http://schemas.microsoft.com/office/drawing/2014/main" pred="{CB9E7DFC-9035-5F5C-6E68-D63B371F9E3C}"/>
            </a:ext>
          </a:extLst>
        </xdr:cNvPr>
        <xdr:cNvCxnSpPr>
          <a:cxnSpLocks/>
        </xdr:cNvCxnSpPr>
      </xdr:nvCxnSpPr>
      <xdr:spPr>
        <a:xfrm>
          <a:off x="4314825" y="1123950"/>
          <a:ext cx="2476500" cy="0"/>
        </a:xfrm>
        <a:prstGeom prst="line">
          <a:avLst/>
        </a:prstGeom>
        <a:ln w="28575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561975</xdr:colOff>
      <xdr:row>12</xdr:row>
      <xdr:rowOff>9525</xdr:rowOff>
    </xdr:from>
    <xdr:to>
      <xdr:col>5</xdr:col>
      <xdr:colOff>85725</xdr:colOff>
      <xdr:row>12</xdr:row>
      <xdr:rowOff>180975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BE018194-EB4C-8A23-68D1-980527E9BFD9}"/>
            </a:ext>
            <a:ext uri="{147F2762-F138-4A5C-976F-8EAC2B608ADB}">
              <a16:predDERef xmlns:a16="http://schemas.microsoft.com/office/drawing/2014/main" pred="{FD35EF33-693B-1DD3-C043-0110D6E048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67175" y="3114675"/>
          <a:ext cx="561975" cy="171450"/>
        </a:xfrm>
        <a:prstGeom prst="rect">
          <a:avLst/>
        </a:prstGeom>
      </xdr:spPr>
    </xdr:pic>
    <xdr:clientData/>
  </xdr:twoCellAnchor>
  <xdr:twoCellAnchor editAs="oneCell">
    <xdr:from>
      <xdr:col>3</xdr:col>
      <xdr:colOff>971550</xdr:colOff>
      <xdr:row>8</xdr:row>
      <xdr:rowOff>19050</xdr:rowOff>
    </xdr:from>
    <xdr:to>
      <xdr:col>4</xdr:col>
      <xdr:colOff>476250</xdr:colOff>
      <xdr:row>8</xdr:row>
      <xdr:rowOff>180975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F531A86A-41C1-186B-4C5A-98813476C68A}"/>
            </a:ext>
            <a:ext uri="{147F2762-F138-4A5C-976F-8EAC2B608ADB}">
              <a16:predDERef xmlns:a16="http://schemas.microsoft.com/office/drawing/2014/main" pred="{BE018194-EB4C-8A23-68D1-980527E9BF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38525" y="2609850"/>
          <a:ext cx="542925" cy="161925"/>
        </a:xfrm>
        <a:prstGeom prst="rect">
          <a:avLst/>
        </a:prstGeom>
      </xdr:spPr>
    </xdr:pic>
    <xdr:clientData/>
  </xdr:twoCellAnchor>
  <xdr:twoCellAnchor editAs="oneCell">
    <xdr:from>
      <xdr:col>3</xdr:col>
      <xdr:colOff>981075</xdr:colOff>
      <xdr:row>10</xdr:row>
      <xdr:rowOff>19050</xdr:rowOff>
    </xdr:from>
    <xdr:to>
      <xdr:col>4</xdr:col>
      <xdr:colOff>476250</xdr:colOff>
      <xdr:row>10</xdr:row>
      <xdr:rowOff>180975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ABAF2034-72E0-056C-1325-14D1B59B6C35}"/>
            </a:ext>
            <a:ext uri="{147F2762-F138-4A5C-976F-8EAC2B608ADB}">
              <a16:predDERef xmlns:a16="http://schemas.microsoft.com/office/drawing/2014/main" pred="{F531A86A-41C1-186B-4C5A-98813476C6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48050" y="2867025"/>
          <a:ext cx="533400" cy="1619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960120</xdr:colOff>
      <xdr:row>1</xdr:row>
      <xdr:rowOff>305435</xdr:rowOff>
    </xdr:from>
    <xdr:to>
      <xdr:col>9</xdr:col>
      <xdr:colOff>101600</xdr:colOff>
      <xdr:row>3</xdr:row>
      <xdr:rowOff>43815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100-000005000000}"/>
            </a:ext>
            <a:ext uri="{147F2762-F138-4A5C-976F-8EAC2B608ADB}">
              <a16:predDERef xmlns:a16="http://schemas.microsoft.com/office/drawing/2014/main" pred="{00000000-0008-0000-0100-000004000000}"/>
            </a:ext>
          </a:extLst>
        </xdr:cNvPr>
        <xdr:cNvSpPr/>
      </xdr:nvSpPr>
      <xdr:spPr>
        <a:xfrm>
          <a:off x="8113395" y="400685"/>
          <a:ext cx="1084580" cy="357505"/>
        </a:xfrm>
        <a:prstGeom prst="rect">
          <a:avLst/>
        </a:prstGeom>
        <a:noFill/>
        <a:ln w="38100">
          <a:solidFill>
            <a:srgbClr val="223C5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 b="1"/>
        </a:p>
      </xdr:txBody>
    </xdr:sp>
    <xdr:clientData/>
  </xdr:twoCellAnchor>
  <xdr:twoCellAnchor>
    <xdr:from>
      <xdr:col>10</xdr:col>
      <xdr:colOff>971550</xdr:colOff>
      <xdr:row>4</xdr:row>
      <xdr:rowOff>72907</xdr:rowOff>
    </xdr:from>
    <xdr:to>
      <xdr:col>15</xdr:col>
      <xdr:colOff>1</xdr:colOff>
      <xdr:row>5</xdr:row>
      <xdr:rowOff>152401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100-000012000000}"/>
            </a:ext>
            <a:ext uri="{147F2762-F138-4A5C-976F-8EAC2B608ADB}">
              <a16:predDERef xmlns:a16="http://schemas.microsoft.com/office/drawing/2014/main" pred="{00000000-0008-0000-0100-000003000000}"/>
            </a:ext>
          </a:extLst>
        </xdr:cNvPr>
        <xdr:cNvSpPr/>
      </xdr:nvSpPr>
      <xdr:spPr>
        <a:xfrm>
          <a:off x="9715500" y="1034932"/>
          <a:ext cx="3952876" cy="289044"/>
        </a:xfrm>
        <a:prstGeom prst="rect">
          <a:avLst/>
        </a:prstGeom>
        <a:solidFill>
          <a:srgbClr val="223C5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800">
              <a:solidFill>
                <a:schemeClr val="lt1"/>
              </a:solidFill>
              <a:latin typeface="Century Gothic" panose="020B0502020202020204" pitchFamily="34" charset="0"/>
            </a:rPr>
            <a:t> Répartition des frais </a:t>
          </a:r>
        </a:p>
      </xdr:txBody>
    </xdr:sp>
    <xdr:clientData/>
  </xdr:twoCellAnchor>
  <xdr:twoCellAnchor editAs="oneCell">
    <xdr:from>
      <xdr:col>1</xdr:col>
      <xdr:colOff>9525</xdr:colOff>
      <xdr:row>1</xdr:row>
      <xdr:rowOff>9525</xdr:rowOff>
    </xdr:from>
    <xdr:to>
      <xdr:col>3</xdr:col>
      <xdr:colOff>28575</xdr:colOff>
      <xdr:row>3</xdr:row>
      <xdr:rowOff>0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BE0C35F8-42C4-41C5-B98A-629DDDD82CD4}"/>
            </a:ext>
            <a:ext uri="{147F2762-F138-4A5C-976F-8EAC2B608ADB}">
              <a16:predDERef xmlns:a16="http://schemas.microsoft.com/office/drawing/2014/main" pred="{521E1036-9536-479A-861D-8BE700ABC2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5341" t="28410" r="20660" b="28930"/>
        <a:stretch>
          <a:fillRect/>
        </a:stretch>
      </xdr:blipFill>
      <xdr:spPr>
        <a:xfrm>
          <a:off x="219075" y="104775"/>
          <a:ext cx="981075" cy="6572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8</xdr:row>
      <xdr:rowOff>16484</xdr:rowOff>
    </xdr:from>
    <xdr:to>
      <xdr:col>14</xdr:col>
      <xdr:colOff>190500</xdr:colOff>
      <xdr:row>29</xdr:row>
      <xdr:rowOff>94574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  <a:ext uri="{147F2762-F138-4A5C-976F-8EAC2B608ADB}">
              <a16:predDERef xmlns:a16="http://schemas.microsoft.com/office/drawing/2014/main" pre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933450</xdr:colOff>
      <xdr:row>1</xdr:row>
      <xdr:rowOff>209550</xdr:rowOff>
    </xdr:from>
    <xdr:to>
      <xdr:col>5</xdr:col>
      <xdr:colOff>876300</xdr:colOff>
      <xdr:row>3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2FDFC35-FF9E-4896-B4E1-A1ACAB9A3F5C}"/>
            </a:ext>
            <a:ext uri="{147F2762-F138-4A5C-976F-8EAC2B608ADB}">
              <a16:predDERef xmlns:a16="http://schemas.microsoft.com/office/drawing/2014/main" pred="{00000000-0008-0000-0200-000005000000}"/>
            </a:ext>
          </a:extLst>
        </xdr:cNvPr>
        <xdr:cNvSpPr/>
      </xdr:nvSpPr>
      <xdr:spPr>
        <a:xfrm>
          <a:off x="1143000" y="304800"/>
          <a:ext cx="3619500" cy="523875"/>
        </a:xfrm>
        <a:prstGeom prst="rect">
          <a:avLst/>
        </a:prstGeom>
        <a:solidFill>
          <a:srgbClr val="223C5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indent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800" b="1" i="0" u="none" strike="noStrike">
              <a:solidFill>
                <a:srgbClr val="E8BC67"/>
              </a:solidFill>
              <a:latin typeface="Century Gothic" panose="020B0502020202020204" pitchFamily="34" charset="0"/>
            </a:rPr>
            <a:t>Coût et rendement</a:t>
          </a:r>
        </a:p>
      </xdr:txBody>
    </xdr:sp>
    <xdr:clientData/>
  </xdr:twoCellAnchor>
  <xdr:twoCellAnchor editAs="oneCell">
    <xdr:from>
      <xdr:col>2</xdr:col>
      <xdr:colOff>171450</xdr:colOff>
      <xdr:row>1</xdr:row>
      <xdr:rowOff>200025</xdr:rowOff>
    </xdr:from>
    <xdr:to>
      <xdr:col>2</xdr:col>
      <xdr:colOff>952500</xdr:colOff>
      <xdr:row>3</xdr:row>
      <xdr:rowOff>142875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9DA6DAD5-0323-4399-9F68-8401B6331504}"/>
            </a:ext>
            <a:ext uri="{147F2762-F138-4A5C-976F-8EAC2B608ADB}">
              <a16:predDERef xmlns:a16="http://schemas.microsoft.com/office/drawing/2014/main" pred="{D2FDFC35-FF9E-4896-B4E1-A1ACAB9A3F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 l="15341" t="28410" r="20660" b="28930"/>
        <a:stretch>
          <a:fillRect/>
        </a:stretch>
      </xdr:blipFill>
      <xdr:spPr>
        <a:xfrm>
          <a:off x="381000" y="295275"/>
          <a:ext cx="781050" cy="523875"/>
        </a:xfrm>
        <a:prstGeom prst="rect">
          <a:avLst/>
        </a:prstGeom>
      </xdr:spPr>
    </xdr:pic>
    <xdr:clientData/>
  </xdr:twoCellAnchor>
  <xdr:twoCellAnchor>
    <xdr:from>
      <xdr:col>10</xdr:col>
      <xdr:colOff>685800</xdr:colOff>
      <xdr:row>4</xdr:row>
      <xdr:rowOff>180975</xdr:rowOff>
    </xdr:from>
    <xdr:to>
      <xdr:col>14</xdr:col>
      <xdr:colOff>38100</xdr:colOff>
      <xdr:row>7</xdr:row>
      <xdr:rowOff>104775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7096E03C-DB13-45AE-A719-ED1164CCA7B6}"/>
            </a:ext>
            <a:ext uri="{147F2762-F138-4A5C-976F-8EAC2B608ADB}">
              <a16:predDERef xmlns:a16="http://schemas.microsoft.com/office/drawing/2014/main" pred="{9DA6DAD5-0323-4399-9F68-8401B6331504}"/>
            </a:ext>
          </a:extLst>
        </xdr:cNvPr>
        <xdr:cNvSpPr/>
      </xdr:nvSpPr>
      <xdr:spPr>
        <a:xfrm>
          <a:off x="12277725" y="1038225"/>
          <a:ext cx="5353050" cy="523875"/>
        </a:xfrm>
        <a:prstGeom prst="rect">
          <a:avLst/>
        </a:prstGeom>
        <a:solidFill>
          <a:srgbClr val="223C5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indent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800" b="1" i="0" u="none" strike="noStrike">
              <a:solidFill>
                <a:srgbClr val="E8BC67"/>
              </a:solidFill>
              <a:latin typeface="Century Gothic" panose="020B0502020202020204" pitchFamily="34" charset="0"/>
            </a:rPr>
            <a:t>Répartition des charges annuelles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5965</xdr:colOff>
      <xdr:row>44</xdr:row>
      <xdr:rowOff>189064</xdr:rowOff>
    </xdr:from>
    <xdr:to>
      <xdr:col>13</xdr:col>
      <xdr:colOff>542925</xdr:colOff>
      <xdr:row>48</xdr:row>
      <xdr:rowOff>190500</xdr:rowOff>
    </xdr:to>
    <xdr:sp macro="" textlink="">
      <xdr:nvSpPr>
        <xdr:cNvPr id="30" name="ZoneTexte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 txBox="1"/>
      </xdr:nvSpPr>
      <xdr:spPr>
        <a:xfrm>
          <a:off x="10207240" y="7389964"/>
          <a:ext cx="6051935" cy="8015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 baseline="0">
              <a:solidFill>
                <a:srgbClr val="FF0000"/>
              </a:solidFill>
            </a:rPr>
            <a:t>Barème applicable aux revenus de l'année :</a:t>
          </a:r>
        </a:p>
        <a:p>
          <a:r>
            <a:rPr lang="fr-FR" sz="1000" b="1" baseline="0"/>
            <a:t>Calcul de l'impôt suivant le barème progressif - chiffres à </a:t>
          </a:r>
          <a:r>
            <a:rPr lang="fr-FR" sz="1000" b="1" baseline="0">
              <a:solidFill>
                <a:srgbClr val="00B050"/>
              </a:solidFill>
            </a:rPr>
            <a:t>date du 1er janvier 2024 </a:t>
          </a:r>
          <a:r>
            <a:rPr lang="fr-FR" sz="1000" b="1" baseline="0"/>
            <a:t>:</a:t>
          </a:r>
        </a:p>
        <a:p>
          <a:r>
            <a:rPr lang="fr-FR" sz="1000">
              <a:effectLst/>
            </a:rPr>
            <a:t>Selon leur montant, vos revenus sont divisés en une ou plusieurs tranches. Chaque tranche de revenus est imposée selon un pourcentage différent.</a:t>
          </a:r>
        </a:p>
      </xdr:txBody>
    </xdr:sp>
    <xdr:clientData/>
  </xdr:twoCellAnchor>
  <xdr:twoCellAnchor>
    <xdr:from>
      <xdr:col>10</xdr:col>
      <xdr:colOff>586175</xdr:colOff>
      <xdr:row>19</xdr:row>
      <xdr:rowOff>31751</xdr:rowOff>
    </xdr:from>
    <xdr:to>
      <xdr:col>17</xdr:col>
      <xdr:colOff>52917</xdr:colOff>
      <xdr:row>38</xdr:row>
      <xdr:rowOff>179917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0000000-0008-0000-0300-000009000000}"/>
            </a:ext>
            <a:ext uri="{147F2762-F138-4A5C-976F-8EAC2B608ADB}">
              <a16:predDERef xmlns:a16="http://schemas.microsoft.com/office/drawing/2014/main" pred="{00000000-0008-0000-03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742950</xdr:colOff>
      <xdr:row>1</xdr:row>
      <xdr:rowOff>180975</xdr:rowOff>
    </xdr:from>
    <xdr:to>
      <xdr:col>6</xdr:col>
      <xdr:colOff>619125</xdr:colOff>
      <xdr:row>17</xdr:row>
      <xdr:rowOff>85725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00000000-0008-0000-0300-000017000000}"/>
            </a:ext>
            <a:ext uri="{147F2762-F138-4A5C-976F-8EAC2B608ADB}">
              <a16:predDERef xmlns:a16="http://schemas.microsoft.com/office/drawing/2014/main" pre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241895</xdr:colOff>
      <xdr:row>1</xdr:row>
      <xdr:rowOff>196848</xdr:rowOff>
    </xdr:from>
    <xdr:to>
      <xdr:col>17</xdr:col>
      <xdr:colOff>31750</xdr:colOff>
      <xdr:row>12</xdr:row>
      <xdr:rowOff>169332</xdr:rowOff>
    </xdr:to>
    <xdr:graphicFrame macro="">
      <xdr:nvGraphicFramePr>
        <xdr:cNvPr id="31" name="Graphique 30">
          <a:extLst>
            <a:ext uri="{FF2B5EF4-FFF2-40B4-BE49-F238E27FC236}">
              <a16:creationId xmlns:a16="http://schemas.microsoft.com/office/drawing/2014/main" id="{00000000-0008-0000-0300-00001F000000}"/>
            </a:ext>
            <a:ext uri="{147F2762-F138-4A5C-976F-8EAC2B608ADB}">
              <a16:predDERef xmlns:a16="http://schemas.microsoft.com/office/drawing/2014/main" pred="{00000000-0008-0000-03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243416</xdr:colOff>
      <xdr:row>13</xdr:row>
      <xdr:rowOff>21167</xdr:rowOff>
    </xdr:from>
    <xdr:to>
      <xdr:col>17</xdr:col>
      <xdr:colOff>31750</xdr:colOff>
      <xdr:row>17</xdr:row>
      <xdr:rowOff>116416</xdr:rowOff>
    </xdr:to>
    <xdr:sp macro="" textlink="">
      <xdr:nvSpPr>
        <xdr:cNvPr id="32" name="ZoneTexte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 txBox="1"/>
      </xdr:nvSpPr>
      <xdr:spPr>
        <a:xfrm>
          <a:off x="13726583" y="2635250"/>
          <a:ext cx="5789084" cy="899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 baseline="0"/>
            <a:t>Cash mensuel (après imposition) = Total des loyers perçus - total des charges y compris les échéances du prêt - coût des impôts suivant le régime fiscal choisi.</a:t>
          </a:r>
          <a:endParaRPr lang="fr-FR" sz="1000">
            <a:effectLst/>
          </a:endParaRPr>
        </a:p>
        <a:p>
          <a:r>
            <a:rPr lang="fr-FR" sz="1000" b="0" baseline="0">
              <a:effectLst/>
            </a:rPr>
            <a:t>- </a:t>
          </a:r>
          <a:r>
            <a:rPr lang="fr-FR" sz="1000" b="0" baseline="0">
              <a:solidFill>
                <a:srgbClr val="FF0000"/>
              </a:solidFill>
              <a:effectLst/>
            </a:rPr>
            <a:t>NEGATIF</a:t>
          </a:r>
          <a:r>
            <a:rPr lang="fr-FR" sz="1000" b="0" baseline="0">
              <a:effectLst/>
            </a:rPr>
            <a:t> : votre investissement vous coûte de l'argent tous les mois</a:t>
          </a:r>
        </a:p>
        <a:p>
          <a:r>
            <a:rPr lang="fr-FR" sz="1000" b="0" baseline="0">
              <a:effectLst/>
            </a:rPr>
            <a:t>- NUL (=0) : votre investissement s'autofinance</a:t>
          </a:r>
        </a:p>
        <a:p>
          <a:r>
            <a:rPr lang="fr-FR" sz="1000" b="0" baseline="0">
              <a:effectLst/>
            </a:rPr>
            <a:t>- </a:t>
          </a:r>
          <a:r>
            <a:rPr lang="fr-FR" sz="1000" b="0" baseline="0">
              <a:solidFill>
                <a:srgbClr val="00B050"/>
              </a:solidFill>
              <a:effectLst/>
            </a:rPr>
            <a:t>POSITIF</a:t>
          </a:r>
          <a:r>
            <a:rPr lang="fr-FR" sz="1000" b="0" baseline="0">
              <a:effectLst/>
            </a:rPr>
            <a:t> : votre investissement vous génère des revenus tous les mois</a:t>
          </a:r>
          <a:endParaRPr lang="fr-FR" sz="1000" b="0">
            <a:effectLst/>
          </a:endParaRPr>
        </a:p>
      </xdr:txBody>
    </xdr:sp>
    <xdr:clientData/>
  </xdr:twoCellAnchor>
  <xdr:twoCellAnchor>
    <xdr:from>
      <xdr:col>10</xdr:col>
      <xdr:colOff>838200</xdr:colOff>
      <xdr:row>67</xdr:row>
      <xdr:rowOff>180975</xdr:rowOff>
    </xdr:from>
    <xdr:to>
      <xdr:col>14</xdr:col>
      <xdr:colOff>152400</xdr:colOff>
      <xdr:row>74</xdr:row>
      <xdr:rowOff>85725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980B2055-CE46-4FA8-B99A-50CFFE3FE252}"/>
            </a:ext>
          </a:extLst>
        </xdr:cNvPr>
        <xdr:cNvSpPr/>
      </xdr:nvSpPr>
      <xdr:spPr>
        <a:xfrm>
          <a:off x="13982700" y="11982450"/>
          <a:ext cx="2743200" cy="13049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6</xdr:col>
      <xdr:colOff>752475</xdr:colOff>
      <xdr:row>1</xdr:row>
      <xdr:rowOff>190500</xdr:rowOff>
    </xdr:from>
    <xdr:to>
      <xdr:col>9</xdr:col>
      <xdr:colOff>838201</xdr:colOff>
      <xdr:row>17</xdr:row>
      <xdr:rowOff>95510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6219826A-B5E0-46D6-B6A7-F0D3B060C26E}"/>
            </a:ext>
            <a:ext uri="{147F2762-F138-4A5C-976F-8EAC2B608ADB}">
              <a16:predDERef xmlns:a16="http://schemas.microsoft.com/office/drawing/2014/main" pred="{980B2055-CE46-4FA8-B99A-50CFFE3FE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304800</xdr:colOff>
      <xdr:row>98</xdr:row>
      <xdr:rowOff>123825</xdr:rowOff>
    </xdr:from>
    <xdr:to>
      <xdr:col>4</xdr:col>
      <xdr:colOff>1133475</xdr:colOff>
      <xdr:row>114</xdr:row>
      <xdr:rowOff>9525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52D17A8F-2625-4DCF-B879-EE0103E707EA}"/>
            </a:ext>
            <a:ext uri="{147F2762-F138-4A5C-976F-8EAC2B608ADB}">
              <a16:predDERef xmlns:a16="http://schemas.microsoft.com/office/drawing/2014/main" pred="{6219826A-B5E0-46D6-B6A7-F0D3B060C2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" y="21593175"/>
          <a:ext cx="6419850" cy="339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9525</xdr:colOff>
      <xdr:row>92</xdr:row>
      <xdr:rowOff>76200</xdr:rowOff>
    </xdr:from>
    <xdr:to>
      <xdr:col>5</xdr:col>
      <xdr:colOff>1133475</xdr:colOff>
      <xdr:row>97</xdr:row>
      <xdr:rowOff>66675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C0BE8CD-B040-4EE7-8234-7F948F060700}"/>
            </a:ext>
          </a:extLst>
        </xdr:cNvPr>
        <xdr:cNvSpPr/>
      </xdr:nvSpPr>
      <xdr:spPr>
        <a:xfrm>
          <a:off x="866775" y="16878300"/>
          <a:ext cx="6086475" cy="990600"/>
        </a:xfrm>
        <a:prstGeom prst="rect">
          <a:avLst/>
        </a:prstGeom>
        <a:solidFill>
          <a:schemeClr val="bg1"/>
        </a:solidFill>
        <a:ln>
          <a:solidFill>
            <a:srgbClr val="00C7DD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 b="1">
              <a:solidFill>
                <a:schemeClr val="tx1"/>
              </a:solidFill>
            </a:rPr>
            <a:t>Les conditions pour être loueur en meublé professionnel</a:t>
          </a:r>
          <a:r>
            <a:rPr lang="fr-FR" sz="1100" b="1" baseline="0">
              <a:solidFill>
                <a:schemeClr val="tx1"/>
              </a:solidFill>
            </a:rPr>
            <a:t> (s'applique depuis le 1er janvier 2020) :</a:t>
          </a:r>
        </a:p>
        <a:p>
          <a:pPr algn="l"/>
          <a:r>
            <a:rPr lang="fr-FR" sz="1100">
              <a:solidFill>
                <a:schemeClr val="tx1"/>
              </a:solidFill>
            </a:rPr>
            <a:t>1. Avoir un Chiffre d'Affaires (CA) &gt; 23 000 €   </a:t>
          </a:r>
          <a:r>
            <a:rPr lang="fr-FR" sz="1100" u="sng">
              <a:solidFill>
                <a:schemeClr val="tx1"/>
              </a:solidFill>
            </a:rPr>
            <a:t>et</a:t>
          </a:r>
          <a:r>
            <a:rPr lang="fr-FR" sz="1100">
              <a:solidFill>
                <a:schemeClr val="tx1"/>
              </a:solidFill>
            </a:rPr>
            <a:t>   </a:t>
          </a:r>
        </a:p>
        <a:p>
          <a:pPr algn="l"/>
          <a:r>
            <a:rPr lang="fr-FR" sz="1100">
              <a:solidFill>
                <a:schemeClr val="tx1"/>
              </a:solidFill>
            </a:rPr>
            <a:t>2. CA &gt; revenus d’activités professionnelles </a:t>
          </a:r>
        </a:p>
        <a:p>
          <a:pPr algn="l"/>
          <a:endParaRPr lang="fr-FR" sz="1100">
            <a:solidFill>
              <a:schemeClr val="tx1"/>
            </a:solidFill>
          </a:endParaRPr>
        </a:p>
        <a:p>
          <a:pPr algn="l"/>
          <a:r>
            <a:rPr lang="fr-FR" sz="1100">
              <a:solidFill>
                <a:schemeClr val="tx1"/>
              </a:solidFill>
            </a:rPr>
            <a:t>L’immatriculation au RCS (Registre du Commerce et des Sociétés) n’est plus nécessaire.</a:t>
          </a:r>
        </a:p>
      </xdr:txBody>
    </xdr:sp>
    <xdr:clientData/>
  </xdr:twoCellAnchor>
  <xdr:twoCellAnchor>
    <xdr:from>
      <xdr:col>5</xdr:col>
      <xdr:colOff>1333500</xdr:colOff>
      <xdr:row>92</xdr:row>
      <xdr:rowOff>85725</xdr:rowOff>
    </xdr:from>
    <xdr:to>
      <xdr:col>11</xdr:col>
      <xdr:colOff>142875</xdr:colOff>
      <xdr:row>97</xdr:row>
      <xdr:rowOff>76200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CB43788A-D721-43AB-B1F4-C3B501091C4D}"/>
            </a:ext>
            <a:ext uri="{147F2762-F138-4A5C-976F-8EAC2B608ADB}">
              <a16:predDERef xmlns:a16="http://schemas.microsoft.com/office/drawing/2014/main" pred="{DC0BE8CD-B040-4EE7-8234-7F948F060700}"/>
            </a:ext>
          </a:extLst>
        </xdr:cNvPr>
        <xdr:cNvSpPr/>
      </xdr:nvSpPr>
      <xdr:spPr>
        <a:xfrm>
          <a:off x="7153275" y="16887825"/>
          <a:ext cx="7162800" cy="990600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tx1"/>
              </a:solidFill>
              <a:latin typeface="+mn-lt"/>
              <a:ea typeface="+mn-lt"/>
              <a:cs typeface="+mn-lt"/>
            </a:rPr>
            <a:t>Lexique : </a:t>
          </a:r>
          <a:endParaRPr lang="en-US" sz="1100" b="1">
            <a:solidFill>
              <a:srgbClr val="006EAC"/>
            </a:solidFill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solidFill>
                <a:srgbClr val="006EAC"/>
              </a:solidFill>
              <a:latin typeface="+mn-lt"/>
              <a:ea typeface="+mn-lt"/>
              <a:cs typeface="+mn-lt"/>
            </a:rPr>
            <a:t>Chiffre d’Affaires </a:t>
          </a:r>
          <a:r>
            <a:rPr lang="en-US" sz="1100">
              <a:solidFill>
                <a:schemeClr val="tx1"/>
              </a:solidFill>
              <a:latin typeface="+mn-lt"/>
              <a:ea typeface="+mn-lt"/>
              <a:cs typeface="+mn-lt"/>
            </a:rPr>
            <a:t>= cumul des revenus bruts TTC (loyers + provisions/forfait charges + autres produits) </a:t>
          </a:r>
          <a:endParaRPr lang="en-US" sz="1100">
            <a:solidFill>
              <a:srgbClr val="006EAC"/>
            </a:solidFill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solidFill>
                <a:srgbClr val="006EAC"/>
              </a:solidFill>
              <a:latin typeface="+mn-lt"/>
              <a:ea typeface="+mn-lt"/>
              <a:cs typeface="+mn-lt"/>
            </a:rPr>
            <a:t>Foyer fiscal </a:t>
          </a:r>
          <a:r>
            <a:rPr lang="en-US" sz="1100">
              <a:solidFill>
                <a:schemeClr val="tx1"/>
              </a:solidFill>
              <a:latin typeface="+mn-lt"/>
              <a:ea typeface="+mn-lt"/>
              <a:cs typeface="+mn-lt"/>
            </a:rPr>
            <a:t>= ensemble des personnes déclarées sur la même déclaration de revenus (vous, conjoint, personnes à charge) </a:t>
          </a:r>
          <a:endParaRPr lang="en-US" sz="1100">
            <a:solidFill>
              <a:srgbClr val="006EAC"/>
            </a:solidFill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solidFill>
                <a:srgbClr val="006EAC"/>
              </a:solidFill>
              <a:latin typeface="+mn-lt"/>
              <a:ea typeface="+mn-lt"/>
              <a:cs typeface="+mn-lt"/>
            </a:rPr>
            <a:t>Revenus d’activité professionnels </a:t>
          </a:r>
          <a:r>
            <a:rPr lang="en-US" sz="1100">
              <a:solidFill>
                <a:schemeClr val="tx1"/>
              </a:solidFill>
              <a:latin typeface="+mn-lt"/>
              <a:ea typeface="+mn-lt"/>
              <a:cs typeface="+mn-lt"/>
            </a:rPr>
            <a:t>= salaires, pensions, retraites, résultats BNC BA BIC (autres que locations meublées) après abattement 10% ou déduction des frais réels </a:t>
          </a:r>
        </a:p>
      </xdr:txBody>
    </xdr:sp>
    <xdr:clientData/>
  </xdr:twoCellAnchor>
  <xdr:twoCellAnchor>
    <xdr:from>
      <xdr:col>7</xdr:col>
      <xdr:colOff>42333</xdr:colOff>
      <xdr:row>123</xdr:row>
      <xdr:rowOff>31751</xdr:rowOff>
    </xdr:from>
    <xdr:to>
      <xdr:col>7</xdr:col>
      <xdr:colOff>211666</xdr:colOff>
      <xdr:row>127</xdr:row>
      <xdr:rowOff>21167</xdr:rowOff>
    </xdr:to>
    <xdr:sp macro="" textlink="">
      <xdr:nvSpPr>
        <xdr:cNvPr id="8" name="Accolade fermante 7">
          <a:extLst>
            <a:ext uri="{FF2B5EF4-FFF2-40B4-BE49-F238E27FC236}">
              <a16:creationId xmlns:a16="http://schemas.microsoft.com/office/drawing/2014/main" id="{EB5A638A-4DF2-4E50-BA86-7E8F9EDD015E}"/>
            </a:ext>
          </a:extLst>
        </xdr:cNvPr>
        <xdr:cNvSpPr/>
      </xdr:nvSpPr>
      <xdr:spPr>
        <a:xfrm>
          <a:off x="9556750" y="23156334"/>
          <a:ext cx="169333" cy="7937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oneCellAnchor>
    <xdr:from>
      <xdr:col>7</xdr:col>
      <xdr:colOff>211666</xdr:colOff>
      <xdr:row>124</xdr:row>
      <xdr:rowOff>84666</xdr:rowOff>
    </xdr:from>
    <xdr:ext cx="1524905" cy="264560"/>
    <xdr:sp macro="" textlink="">
      <xdr:nvSpPr>
        <xdr:cNvPr id="12" name="ZoneTexte 11">
          <a:extLst>
            <a:ext uri="{FF2B5EF4-FFF2-40B4-BE49-F238E27FC236}">
              <a16:creationId xmlns:a16="http://schemas.microsoft.com/office/drawing/2014/main" id="{B2830926-3F90-4DC0-A317-2ECFB904DB9E}"/>
            </a:ext>
            <a:ext uri="{147F2762-F138-4A5C-976F-8EAC2B608ADB}">
              <a16:predDERef xmlns:a16="http://schemas.microsoft.com/office/drawing/2014/main" pred="{EB5A638A-4DF2-4E50-BA86-7E8F9EDD015E}"/>
            </a:ext>
          </a:extLst>
        </xdr:cNvPr>
        <xdr:cNvSpPr txBox="1"/>
      </xdr:nvSpPr>
      <xdr:spPr>
        <a:xfrm>
          <a:off x="9726083" y="23410333"/>
          <a:ext cx="152490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r>
            <a:rPr lang="en-US" sz="1100">
              <a:solidFill>
                <a:schemeClr val="tx1"/>
              </a:solidFill>
              <a:latin typeface="+mn-lt"/>
              <a:ea typeface="+mn-lt"/>
              <a:cs typeface="+mn-lt"/>
            </a:rPr>
            <a:t>Rentabilité Nette Nette</a:t>
          </a:r>
        </a:p>
      </xdr:txBody>
    </xdr:sp>
    <xdr:clientData/>
  </xdr:oneCellAnchor>
  <xdr:twoCellAnchor>
    <xdr:from>
      <xdr:col>5</xdr:col>
      <xdr:colOff>2165349</xdr:colOff>
      <xdr:row>19</xdr:row>
      <xdr:rowOff>32062</xdr:rowOff>
    </xdr:from>
    <xdr:to>
      <xdr:col>10</xdr:col>
      <xdr:colOff>423332</xdr:colOff>
      <xdr:row>38</xdr:row>
      <xdr:rowOff>169334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3A260B73-62F0-46CB-BE9F-882DF52DB69E}"/>
            </a:ext>
            <a:ext uri="{147F2762-F138-4A5C-976F-8EAC2B608ADB}">
              <a16:predDERef xmlns:a16="http://schemas.microsoft.com/office/drawing/2014/main" pred="{B2830926-3F90-4DC0-A317-2ECFB904D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577848</xdr:colOff>
      <xdr:row>19</xdr:row>
      <xdr:rowOff>23454</xdr:rowOff>
    </xdr:from>
    <xdr:to>
      <xdr:col>5</xdr:col>
      <xdr:colOff>1974848</xdr:colOff>
      <xdr:row>38</xdr:row>
      <xdr:rowOff>190500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EFED13E4-E02C-4E70-B8A2-F7717FAC9533}"/>
            </a:ext>
            <a:ext uri="{147F2762-F138-4A5C-976F-8EAC2B608ADB}">
              <a16:predDERef xmlns:a16="http://schemas.microsoft.com/office/drawing/2014/main" pred="{3A260B73-62F0-46CB-BE9F-882DF52DB6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542925</xdr:colOff>
      <xdr:row>1</xdr:row>
      <xdr:rowOff>104775</xdr:rowOff>
    </xdr:from>
    <xdr:to>
      <xdr:col>3</xdr:col>
      <xdr:colOff>1666875</xdr:colOff>
      <xdr:row>3</xdr:row>
      <xdr:rowOff>190500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E97F99E4-A26B-47A0-A9FF-EA8D0C1B79CE}"/>
            </a:ext>
            <a:ext uri="{147F2762-F138-4A5C-976F-8EAC2B608ADB}">
              <a16:predDERef xmlns:a16="http://schemas.microsoft.com/office/drawing/2014/main" pred="{EFED13E4-E02C-4E70-B8A2-F7717FAC9533}"/>
            </a:ext>
          </a:extLst>
        </xdr:cNvPr>
        <xdr:cNvSpPr/>
      </xdr:nvSpPr>
      <xdr:spPr>
        <a:xfrm>
          <a:off x="1400175" y="323850"/>
          <a:ext cx="4438650" cy="523875"/>
        </a:xfrm>
        <a:prstGeom prst="rect">
          <a:avLst/>
        </a:prstGeom>
        <a:solidFill>
          <a:srgbClr val="223C5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indent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800" b="1" i="0" u="none" strike="noStrike">
              <a:solidFill>
                <a:srgbClr val="E8BC67"/>
              </a:solidFill>
              <a:latin typeface="Century Gothic" panose="020B0502020202020204" pitchFamily="34" charset="0"/>
            </a:rPr>
            <a:t>Votre situation fiscale</a:t>
          </a:r>
        </a:p>
      </xdr:txBody>
    </xdr:sp>
    <xdr:clientData/>
  </xdr:twoCellAnchor>
  <xdr:twoCellAnchor>
    <xdr:from>
      <xdr:col>2</xdr:col>
      <xdr:colOff>47625</xdr:colOff>
      <xdr:row>42</xdr:row>
      <xdr:rowOff>38100</xdr:rowOff>
    </xdr:from>
    <xdr:to>
      <xdr:col>6</xdr:col>
      <xdr:colOff>828675</xdr:colOff>
      <xdr:row>44</xdr:row>
      <xdr:rowOff>123825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66E1D022-BBB5-439F-8FA5-95E06B58A646}"/>
            </a:ext>
            <a:ext uri="{147F2762-F138-4A5C-976F-8EAC2B608ADB}">
              <a16:predDERef xmlns:a16="http://schemas.microsoft.com/office/drawing/2014/main" pred="{E97F99E4-A26B-47A0-A9FF-EA8D0C1B79CE}"/>
            </a:ext>
          </a:extLst>
        </xdr:cNvPr>
        <xdr:cNvSpPr/>
      </xdr:nvSpPr>
      <xdr:spPr>
        <a:xfrm>
          <a:off x="1295400" y="9239250"/>
          <a:ext cx="10163175" cy="523875"/>
        </a:xfrm>
        <a:prstGeom prst="rect">
          <a:avLst/>
        </a:prstGeom>
        <a:solidFill>
          <a:srgbClr val="223C5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indent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800" b="1" i="0" u="none" strike="noStrike">
              <a:solidFill>
                <a:srgbClr val="E8BC67"/>
              </a:solidFill>
              <a:latin typeface="Century Gothic" panose="020B0502020202020204" pitchFamily="34" charset="0"/>
            </a:rPr>
            <a:t>Votre imposition suivant le régime fiscal</a:t>
          </a:r>
        </a:p>
      </xdr:txBody>
    </xdr:sp>
    <xdr:clientData/>
  </xdr:twoCellAnchor>
  <xdr:twoCellAnchor editAs="oneCell">
    <xdr:from>
      <xdr:col>1</xdr:col>
      <xdr:colOff>638175</xdr:colOff>
      <xdr:row>1</xdr:row>
      <xdr:rowOff>104775</xdr:rowOff>
    </xdr:from>
    <xdr:to>
      <xdr:col>2</xdr:col>
      <xdr:colOff>781050</xdr:colOff>
      <xdr:row>3</xdr:row>
      <xdr:rowOff>190500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C0B018A-9CED-40C2-A3C1-8160B6425325}"/>
            </a:ext>
            <a:ext uri="{147F2762-F138-4A5C-976F-8EAC2B608ADB}">
              <a16:predDERef xmlns:a16="http://schemas.microsoft.com/office/drawing/2014/main" pred="{66E1D022-BBB5-439F-8FA5-95E06B58A6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rcRect l="15341" t="28410" r="20660" b="28930"/>
        <a:stretch>
          <a:fillRect/>
        </a:stretch>
      </xdr:blipFill>
      <xdr:spPr>
        <a:xfrm>
          <a:off x="1495425" y="323850"/>
          <a:ext cx="781050" cy="523875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88</xdr:row>
      <xdr:rowOff>180975</xdr:rowOff>
    </xdr:from>
    <xdr:to>
      <xdr:col>11</xdr:col>
      <xdr:colOff>161925</xdr:colOff>
      <xdr:row>91</xdr:row>
      <xdr:rowOff>47625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E3B837D9-A771-462F-B515-D2F3141B7E10}"/>
            </a:ext>
            <a:ext uri="{147F2762-F138-4A5C-976F-8EAC2B608ADB}">
              <a16:predDERef xmlns:a16="http://schemas.microsoft.com/office/drawing/2014/main" pred="{0C0B018A-9CED-40C2-A3C1-8160B6425325}"/>
            </a:ext>
          </a:extLst>
        </xdr:cNvPr>
        <xdr:cNvSpPr/>
      </xdr:nvSpPr>
      <xdr:spPr>
        <a:xfrm>
          <a:off x="866775" y="19459575"/>
          <a:ext cx="15640050" cy="523875"/>
        </a:xfrm>
        <a:prstGeom prst="rect">
          <a:avLst/>
        </a:prstGeom>
        <a:solidFill>
          <a:srgbClr val="223C5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indent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800" b="1" i="0" u="none" strike="noStrike">
              <a:solidFill>
                <a:srgbClr val="E8BC67"/>
              </a:solidFill>
              <a:latin typeface="Century Gothic" panose="020B0502020202020204" pitchFamily="34" charset="0"/>
            </a:rPr>
            <a:t>Etes-vous loueur LMNP ou LMP ?</a:t>
          </a:r>
        </a:p>
      </xdr:txBody>
    </xdr:sp>
    <xdr:clientData/>
  </xdr:twoCellAnchor>
  <xdr:twoCellAnchor>
    <xdr:from>
      <xdr:col>0</xdr:col>
      <xdr:colOff>838200</xdr:colOff>
      <xdr:row>116</xdr:row>
      <xdr:rowOff>123825</xdr:rowOff>
    </xdr:from>
    <xdr:to>
      <xdr:col>9</xdr:col>
      <xdr:colOff>0</xdr:colOff>
      <xdr:row>118</xdr:row>
      <xdr:rowOff>209550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6238BD45-C92A-4E5A-9DE3-8351E87F6908}"/>
            </a:ext>
            <a:ext uri="{147F2762-F138-4A5C-976F-8EAC2B608ADB}">
              <a16:predDERef xmlns:a16="http://schemas.microsoft.com/office/drawing/2014/main" pred="{E3B837D9-A771-462F-B515-D2F3141B7E10}"/>
            </a:ext>
          </a:extLst>
        </xdr:cNvPr>
        <xdr:cNvSpPr/>
      </xdr:nvSpPr>
      <xdr:spPr>
        <a:xfrm>
          <a:off x="838200" y="25536525"/>
          <a:ext cx="13954125" cy="523875"/>
        </a:xfrm>
        <a:prstGeom prst="rect">
          <a:avLst/>
        </a:prstGeom>
        <a:solidFill>
          <a:srgbClr val="223C5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indent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800" b="1" i="0" u="none" strike="noStrike">
              <a:solidFill>
                <a:srgbClr val="E8BC67"/>
              </a:solidFill>
              <a:latin typeface="Century Gothic" panose="020B0502020202020204" pitchFamily="34" charset="0"/>
            </a:rPr>
            <a:t>Calcul pour graphiques</a:t>
          </a:r>
        </a:p>
      </xdr:txBody>
    </xdr:sp>
    <xdr:clientData/>
  </xdr:twoCellAnchor>
  <xdr:twoCellAnchor>
    <xdr:from>
      <xdr:col>7</xdr:col>
      <xdr:colOff>847725</xdr:colOff>
      <xdr:row>42</xdr:row>
      <xdr:rowOff>28575</xdr:rowOff>
    </xdr:from>
    <xdr:to>
      <xdr:col>17</xdr:col>
      <xdr:colOff>9525</xdr:colOff>
      <xdr:row>44</xdr:row>
      <xdr:rowOff>114300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CFA3506-7010-46A3-982C-6E604D101C56}"/>
            </a:ext>
            <a:ext uri="{147F2762-F138-4A5C-976F-8EAC2B608ADB}">
              <a16:predDERef xmlns:a16="http://schemas.microsoft.com/office/drawing/2014/main" pred="{6238BD45-C92A-4E5A-9DE3-8351E87F6908}"/>
            </a:ext>
          </a:extLst>
        </xdr:cNvPr>
        <xdr:cNvSpPr/>
      </xdr:nvSpPr>
      <xdr:spPr>
        <a:xfrm>
          <a:off x="12525375" y="9229725"/>
          <a:ext cx="10163175" cy="523875"/>
        </a:xfrm>
        <a:prstGeom prst="rect">
          <a:avLst/>
        </a:prstGeom>
        <a:solidFill>
          <a:srgbClr val="223C5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indent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800" b="1" i="0" u="none" strike="noStrike">
              <a:solidFill>
                <a:srgbClr val="E8BC67"/>
              </a:solidFill>
              <a:latin typeface="Century Gothic" panose="020B0502020202020204" pitchFamily="34" charset="0"/>
            </a:rPr>
            <a:t>Calcul d'impôts à payer en fonction de la situation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429129</xdr:colOff>
      <xdr:row>2</xdr:row>
      <xdr:rowOff>158749</xdr:rowOff>
    </xdr:from>
    <xdr:ext cx="2238946" cy="264560"/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DED3234B-EB7A-42C3-8F6B-A682DC5DDE32}"/>
            </a:ext>
          </a:extLst>
        </xdr:cNvPr>
        <xdr:cNvSpPr txBox="1"/>
      </xdr:nvSpPr>
      <xdr:spPr>
        <a:xfrm>
          <a:off x="10589129" y="560916"/>
          <a:ext cx="2238946" cy="264560"/>
        </a:xfrm>
        <a:prstGeom prst="rect">
          <a:avLst/>
        </a:prstGeom>
        <a:solidFill>
          <a:srgbClr val="FF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 b="1" u="sng">
              <a:solidFill>
                <a:schemeClr val="bg1"/>
              </a:solidFill>
            </a:rPr>
            <a:t>2. Puis compléter les infos</a:t>
          </a:r>
          <a:r>
            <a:rPr lang="fr-FR" sz="1100" b="1" u="sng" baseline="0">
              <a:solidFill>
                <a:schemeClr val="bg1"/>
              </a:solidFill>
            </a:rPr>
            <a:t> de la SCI</a:t>
          </a:r>
          <a:endParaRPr lang="fr-FR" sz="1100" b="1" u="sng">
            <a:solidFill>
              <a:schemeClr val="bg1"/>
            </a:solidFill>
          </a:endParaRPr>
        </a:p>
      </xdr:txBody>
    </xdr:sp>
    <xdr:clientData/>
  </xdr:oneCellAnchor>
  <xdr:twoCellAnchor>
    <xdr:from>
      <xdr:col>6</xdr:col>
      <xdr:colOff>1587500</xdr:colOff>
      <xdr:row>3</xdr:row>
      <xdr:rowOff>89946</xdr:rowOff>
    </xdr:from>
    <xdr:to>
      <xdr:col>7</xdr:col>
      <xdr:colOff>429129</xdr:colOff>
      <xdr:row>8</xdr:row>
      <xdr:rowOff>95249</xdr:rowOff>
    </xdr:to>
    <xdr:cxnSp macro="">
      <xdr:nvCxnSpPr>
        <xdr:cNvPr id="6" name="Connecteur droit avec flèche 5">
          <a:extLst>
            <a:ext uri="{FF2B5EF4-FFF2-40B4-BE49-F238E27FC236}">
              <a16:creationId xmlns:a16="http://schemas.microsoft.com/office/drawing/2014/main" id="{5B36868F-F3AB-4F0F-910D-D7F670C092B8}"/>
            </a:ext>
          </a:extLst>
        </xdr:cNvPr>
        <xdr:cNvCxnSpPr>
          <a:cxnSpLocks/>
          <a:stCxn id="5" idx="1"/>
        </xdr:cNvCxnSpPr>
      </xdr:nvCxnSpPr>
      <xdr:spPr>
        <a:xfrm flipH="1">
          <a:off x="10138833" y="693196"/>
          <a:ext cx="450296" cy="101072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423335</xdr:colOff>
      <xdr:row>32</xdr:row>
      <xdr:rowOff>10583</xdr:rowOff>
    </xdr:from>
    <xdr:to>
      <xdr:col>16</xdr:col>
      <xdr:colOff>658281</xdr:colOff>
      <xdr:row>37</xdr:row>
      <xdr:rowOff>1059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FB6E9E93-899C-48FB-AC83-D18D5ED63D3E}"/>
            </a:ext>
            <a:ext uri="{147F2762-F138-4A5C-976F-8EAC2B608ADB}">
              <a16:predDERef xmlns:a16="http://schemas.microsoft.com/office/drawing/2014/main" pred="{5B36868F-F3AB-4F0F-910D-D7F670C092B8}"/>
            </a:ext>
          </a:extLst>
        </xdr:cNvPr>
        <xdr:cNvSpPr/>
      </xdr:nvSpPr>
      <xdr:spPr>
        <a:xfrm>
          <a:off x="12721168" y="6445250"/>
          <a:ext cx="6087530" cy="995892"/>
        </a:xfrm>
        <a:prstGeom prst="rect">
          <a:avLst/>
        </a:prstGeom>
        <a:solidFill>
          <a:schemeClr val="bg1"/>
        </a:solidFill>
        <a:ln>
          <a:solidFill>
            <a:srgbClr val="223C5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 b="1">
              <a:solidFill>
                <a:schemeClr val="tx1"/>
              </a:solidFill>
            </a:rPr>
            <a:t>Si tous vos biens sont détenus via des parts de SCI : </a:t>
          </a:r>
        </a:p>
        <a:p>
          <a:pPr algn="l"/>
          <a:r>
            <a:rPr lang="fr-FR" sz="1100" b="0">
              <a:solidFill>
                <a:schemeClr val="tx1"/>
              </a:solidFill>
            </a:rPr>
            <a:t>Déclarez uniquement votre quote-part de résultat sur votre déclaration des revenus n°2042 dans la rubrique relative aux revenus fonciers.</a:t>
          </a:r>
        </a:p>
        <a:p>
          <a:pPr algn="l"/>
          <a:r>
            <a:rPr lang="fr-FR" sz="1100" b="1">
              <a:solidFill>
                <a:schemeClr val="tx1"/>
              </a:solidFill>
            </a:rPr>
            <a:t>Si vous</a:t>
          </a:r>
          <a:r>
            <a:rPr lang="fr-FR" sz="1100" b="1" baseline="0">
              <a:solidFill>
                <a:schemeClr val="tx1"/>
              </a:solidFill>
            </a:rPr>
            <a:t> avez des biens en nom propre et d'autres détenus via des parts de SCI :</a:t>
          </a:r>
        </a:p>
        <a:p>
          <a:pPr algn="l"/>
          <a:r>
            <a:rPr lang="fr-FR" sz="1100" b="0" baseline="0">
              <a:solidFill>
                <a:schemeClr val="tx1"/>
              </a:solidFill>
            </a:rPr>
            <a:t>Déclarez alors les revenus de vos parts de SCI sur votre déclaration n° 2044 ou 2044-SPE.</a:t>
          </a:r>
        </a:p>
        <a:p>
          <a:pPr algn="l"/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825499</xdr:colOff>
      <xdr:row>46</xdr:row>
      <xdr:rowOff>74082</xdr:rowOff>
    </xdr:from>
    <xdr:to>
      <xdr:col>13</xdr:col>
      <xdr:colOff>613833</xdr:colOff>
      <xdr:row>48</xdr:row>
      <xdr:rowOff>116418</xdr:rowOff>
    </xdr:to>
    <xdr:sp macro="" textlink="">
      <xdr:nvSpPr>
        <xdr:cNvPr id="24" name="ZoneTexte 23">
          <a:extLst>
            <a:ext uri="{FF2B5EF4-FFF2-40B4-BE49-F238E27FC236}">
              <a16:creationId xmlns:a16="http://schemas.microsoft.com/office/drawing/2014/main" id="{EE8A18DC-67F6-418D-AC5D-5F17884EC0A7}"/>
            </a:ext>
          </a:extLst>
        </xdr:cNvPr>
        <xdr:cNvSpPr txBox="1"/>
      </xdr:nvSpPr>
      <xdr:spPr>
        <a:xfrm>
          <a:off x="10985499" y="9323915"/>
          <a:ext cx="5270501" cy="44450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 baseline="0">
              <a:solidFill>
                <a:srgbClr val="FF0000"/>
              </a:solidFill>
            </a:rPr>
            <a:t>Barème applicable sur les bénéfices des sociétés</a:t>
          </a:r>
        </a:p>
        <a:p>
          <a:r>
            <a:rPr lang="fr-FR" sz="1000" b="1" baseline="0"/>
            <a:t>Calcul de l'impôt suivant le barème progressif - </a:t>
          </a:r>
          <a:r>
            <a:rPr lang="fr-FR" sz="1000" b="1" baseline="0">
              <a:solidFill>
                <a:srgbClr val="00B050"/>
              </a:solidFill>
            </a:rPr>
            <a:t>exercice fiscal ouvert à compter de janvier 2024 </a:t>
          </a:r>
          <a:r>
            <a:rPr lang="fr-FR" sz="1000" b="1" baseline="0"/>
            <a:t>:</a:t>
          </a:r>
        </a:p>
      </xdr:txBody>
    </xdr:sp>
    <xdr:clientData/>
  </xdr:twoCellAnchor>
  <xdr:twoCellAnchor>
    <xdr:from>
      <xdr:col>0</xdr:col>
      <xdr:colOff>243416</xdr:colOff>
      <xdr:row>63</xdr:row>
      <xdr:rowOff>52917</xdr:rowOff>
    </xdr:from>
    <xdr:to>
      <xdr:col>0</xdr:col>
      <xdr:colOff>814916</xdr:colOff>
      <xdr:row>65</xdr:row>
      <xdr:rowOff>179916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FBAB7EE3-D746-4FD1-A913-1F77F6B3D211}"/>
            </a:ext>
          </a:extLst>
        </xdr:cNvPr>
        <xdr:cNvSpPr/>
      </xdr:nvSpPr>
      <xdr:spPr>
        <a:xfrm>
          <a:off x="243416" y="12721167"/>
          <a:ext cx="571500" cy="529166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fr-FR" sz="1000">
              <a:solidFill>
                <a:schemeClr val="tx1"/>
              </a:solidFill>
            </a:rPr>
            <a:t>Choix fiscal</a:t>
          </a:r>
          <a:r>
            <a:rPr lang="fr-FR" sz="1000" baseline="0">
              <a:solidFill>
                <a:schemeClr val="tx1"/>
              </a:solidFill>
            </a:rPr>
            <a:t> 1</a:t>
          </a:r>
          <a:endParaRPr lang="fr-FR" sz="10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243416</xdr:colOff>
      <xdr:row>68</xdr:row>
      <xdr:rowOff>63500</xdr:rowOff>
    </xdr:from>
    <xdr:to>
      <xdr:col>0</xdr:col>
      <xdr:colOff>814916</xdr:colOff>
      <xdr:row>73</xdr:row>
      <xdr:rowOff>190499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28527677-D75B-4F21-9ADC-B777D58F94D9}"/>
            </a:ext>
          </a:extLst>
        </xdr:cNvPr>
        <xdr:cNvSpPr/>
      </xdr:nvSpPr>
      <xdr:spPr>
        <a:xfrm>
          <a:off x="243416" y="13737167"/>
          <a:ext cx="571500" cy="113241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fr-FR" sz="1000">
              <a:solidFill>
                <a:schemeClr val="tx1"/>
              </a:solidFill>
            </a:rPr>
            <a:t>Choix fiscal</a:t>
          </a:r>
          <a:r>
            <a:rPr lang="fr-FR" sz="1000" baseline="0">
              <a:solidFill>
                <a:schemeClr val="tx1"/>
              </a:solidFill>
            </a:rPr>
            <a:t> 2</a:t>
          </a:r>
          <a:endParaRPr lang="fr-FR" sz="10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243416</xdr:colOff>
      <xdr:row>66</xdr:row>
      <xdr:rowOff>95249</xdr:rowOff>
    </xdr:from>
    <xdr:to>
      <xdr:col>0</xdr:col>
      <xdr:colOff>814916</xdr:colOff>
      <xdr:row>67</xdr:row>
      <xdr:rowOff>137583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48120446-9D93-4E07-891F-5AEFBBF84CD1}"/>
            </a:ext>
          </a:extLst>
        </xdr:cNvPr>
        <xdr:cNvSpPr/>
      </xdr:nvSpPr>
      <xdr:spPr>
        <a:xfrm>
          <a:off x="243416" y="13366749"/>
          <a:ext cx="571500" cy="243417"/>
        </a:xfrm>
        <a:prstGeom prst="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fr-FR" sz="1000" b="1">
              <a:solidFill>
                <a:schemeClr val="bg1"/>
              </a:solidFill>
            </a:rPr>
            <a:t>OU</a:t>
          </a:r>
        </a:p>
      </xdr:txBody>
    </xdr:sp>
    <xdr:clientData/>
  </xdr:twoCellAnchor>
  <xdr:twoCellAnchor>
    <xdr:from>
      <xdr:col>0</xdr:col>
      <xdr:colOff>761999</xdr:colOff>
      <xdr:row>66</xdr:row>
      <xdr:rowOff>84666</xdr:rowOff>
    </xdr:from>
    <xdr:to>
      <xdr:col>6</xdr:col>
      <xdr:colOff>391584</xdr:colOff>
      <xdr:row>67</xdr:row>
      <xdr:rowOff>148167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85E4D3C6-07B6-46DA-95D2-22FC82E59833}"/>
            </a:ext>
          </a:extLst>
        </xdr:cNvPr>
        <xdr:cNvSpPr/>
      </xdr:nvSpPr>
      <xdr:spPr>
        <a:xfrm>
          <a:off x="761999" y="13356166"/>
          <a:ext cx="8180918" cy="26458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fr-FR" sz="1000" b="1">
              <a:solidFill>
                <a:srgbClr val="FF0000"/>
              </a:solidFill>
            </a:rPr>
            <a:t>Pour l'imposition</a:t>
          </a:r>
          <a:r>
            <a:rPr lang="fr-FR" sz="1000" b="1" baseline="0">
              <a:solidFill>
                <a:srgbClr val="FF0000"/>
              </a:solidFill>
            </a:rPr>
            <a:t> des dividendes perçus, vous avez le choix entre les 2 régimes fiscaux. Le choix N°1 est </a:t>
          </a:r>
          <a:r>
            <a:rPr lang="fr-FR" sz="1000" b="1" u="sng" baseline="0">
              <a:solidFill>
                <a:srgbClr val="FF0000"/>
              </a:solidFill>
            </a:rPr>
            <a:t>surtout</a:t>
          </a:r>
          <a:r>
            <a:rPr lang="fr-FR" sz="1000" b="1" baseline="0">
              <a:solidFill>
                <a:srgbClr val="FF0000"/>
              </a:solidFill>
            </a:rPr>
            <a:t> plus interessant si votre TMI est &gt; 41%</a:t>
          </a:r>
          <a:endParaRPr lang="fr-FR" sz="10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508001</xdr:colOff>
      <xdr:row>5</xdr:row>
      <xdr:rowOff>67733</xdr:rowOff>
    </xdr:from>
    <xdr:to>
      <xdr:col>16</xdr:col>
      <xdr:colOff>719666</xdr:colOff>
      <xdr:row>24</xdr:row>
      <xdr:rowOff>158751</xdr:rowOff>
    </xdr:to>
    <xdr:graphicFrame macro="">
      <xdr:nvGraphicFramePr>
        <xdr:cNvPr id="34" name="Graphique 33">
          <a:extLst>
            <a:ext uri="{FF2B5EF4-FFF2-40B4-BE49-F238E27FC236}">
              <a16:creationId xmlns:a16="http://schemas.microsoft.com/office/drawing/2014/main" id="{D6EB11E6-7C39-4713-B3A0-80D16635B0C1}"/>
            </a:ext>
            <a:ext uri="{147F2762-F138-4A5C-976F-8EAC2B608ADB}">
              <a16:predDERef xmlns:a16="http://schemas.microsoft.com/office/drawing/2014/main" pred="{85E4D3C6-07B6-46DA-95D2-22FC82E59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429129</xdr:colOff>
      <xdr:row>1</xdr:row>
      <xdr:rowOff>31750</xdr:rowOff>
    </xdr:from>
    <xdr:ext cx="5697394" cy="264560"/>
    <xdr:sp macro="" textlink="">
      <xdr:nvSpPr>
        <xdr:cNvPr id="23" name="ZoneTexte 22">
          <a:extLst>
            <a:ext uri="{FF2B5EF4-FFF2-40B4-BE49-F238E27FC236}">
              <a16:creationId xmlns:a16="http://schemas.microsoft.com/office/drawing/2014/main" id="{001F1538-053B-46C4-B0BE-49BDDC44585E}"/>
            </a:ext>
          </a:extLst>
        </xdr:cNvPr>
        <xdr:cNvSpPr txBox="1"/>
      </xdr:nvSpPr>
      <xdr:spPr>
        <a:xfrm>
          <a:off x="10589129" y="232833"/>
          <a:ext cx="5697394" cy="264560"/>
        </a:xfrm>
        <a:prstGeom prst="rect">
          <a:avLst/>
        </a:prstGeom>
        <a:solidFill>
          <a:srgbClr val="FF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 b="1" u="sng">
              <a:solidFill>
                <a:schemeClr val="bg1"/>
              </a:solidFill>
            </a:rPr>
            <a:t>1. Vous devez d'abord compléter tous les coûts et revenus dans l'onglet "Coûts et rendement"</a:t>
          </a:r>
        </a:p>
      </xdr:txBody>
    </xdr:sp>
    <xdr:clientData/>
  </xdr:oneCellAnchor>
  <xdr:oneCellAnchor>
    <xdr:from>
      <xdr:col>7</xdr:col>
      <xdr:colOff>407962</xdr:colOff>
      <xdr:row>9</xdr:row>
      <xdr:rowOff>74087</xdr:rowOff>
    </xdr:from>
    <xdr:ext cx="2153205" cy="1248830"/>
    <xdr:sp macro="" textlink="">
      <xdr:nvSpPr>
        <xdr:cNvPr id="25" name="ZoneTexte 24">
          <a:extLst>
            <a:ext uri="{FF2B5EF4-FFF2-40B4-BE49-F238E27FC236}">
              <a16:creationId xmlns:a16="http://schemas.microsoft.com/office/drawing/2014/main" id="{D72EF9BD-37B7-48F8-85D1-BEFFD1B029C0}"/>
            </a:ext>
          </a:extLst>
        </xdr:cNvPr>
        <xdr:cNvSpPr txBox="1"/>
      </xdr:nvSpPr>
      <xdr:spPr>
        <a:xfrm>
          <a:off x="10567962" y="1883837"/>
          <a:ext cx="2153205" cy="124883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900" b="1" u="sng">
              <a:solidFill>
                <a:sysClr val="windowText" lastClr="000000"/>
              </a:solidFill>
            </a:rPr>
            <a:t>Cas particulier</a:t>
          </a:r>
          <a:r>
            <a:rPr lang="fr-FR" sz="900" b="0" u="none">
              <a:solidFill>
                <a:sysClr val="windowText" lastClr="000000"/>
              </a:solidFill>
            </a:rPr>
            <a:t> : vous avez créé votre </a:t>
          </a:r>
          <a:r>
            <a:rPr lang="fr-FR" sz="900" b="1" u="none">
              <a:solidFill>
                <a:sysClr val="windowText" lastClr="000000"/>
              </a:solidFill>
            </a:rPr>
            <a:t>SCI</a:t>
          </a:r>
          <a:r>
            <a:rPr lang="fr-FR" sz="900" b="0" u="none">
              <a:solidFill>
                <a:sysClr val="windowText" lastClr="000000"/>
              </a:solidFill>
            </a:rPr>
            <a:t> avec </a:t>
          </a:r>
          <a:r>
            <a:rPr lang="fr-FR" sz="900" b="1" u="none">
              <a:solidFill>
                <a:sysClr val="windowText" lastClr="000000"/>
              </a:solidFill>
            </a:rPr>
            <a:t>votre conjoint </a:t>
          </a:r>
          <a:r>
            <a:rPr lang="fr-FR" sz="900" b="1" u="sng">
              <a:solidFill>
                <a:srgbClr val="C00000"/>
              </a:solidFill>
            </a:rPr>
            <a:t>ET</a:t>
          </a:r>
          <a:r>
            <a:rPr lang="fr-FR" sz="900" b="0" u="none" baseline="0">
              <a:solidFill>
                <a:sysClr val="windowText" lastClr="000000"/>
              </a:solidFill>
            </a:rPr>
            <a:t> vous êtes marié ou Pacsé :</a:t>
          </a:r>
        </a:p>
        <a:p>
          <a:r>
            <a:rPr lang="fr-FR" sz="900" b="0" u="none" baseline="0">
              <a:solidFill>
                <a:sysClr val="windowText" lastClr="000000"/>
              </a:solidFill>
            </a:rPr>
            <a:t>Remplissez uniquement la colonne </a:t>
          </a:r>
          <a:r>
            <a:rPr lang="fr-FR" sz="900" b="1" u="none" baseline="0">
              <a:solidFill>
                <a:sysClr val="windowText" lastClr="000000"/>
              </a:solidFill>
            </a:rPr>
            <a:t>Associé N°1</a:t>
          </a:r>
          <a:r>
            <a:rPr lang="fr-FR" sz="900" b="0" u="none" baseline="0">
              <a:solidFill>
                <a:sysClr val="windowText" lastClr="000000"/>
              </a:solidFill>
            </a:rPr>
            <a:t> :</a:t>
          </a:r>
        </a:p>
        <a:p>
          <a:r>
            <a:rPr lang="fr-FR" sz="900" b="0" u="none" baseline="0">
              <a:solidFill>
                <a:sysClr val="windowText" lastClr="000000"/>
              </a:solidFill>
            </a:rPr>
            <a:t>1/ % part SCI = 100%</a:t>
          </a:r>
        </a:p>
        <a:p>
          <a:r>
            <a:rPr lang="fr-FR" sz="900" b="0" u="none" baseline="0">
              <a:solidFill>
                <a:sysClr val="windowText" lastClr="000000"/>
              </a:solidFill>
            </a:rPr>
            <a:t>2/ Revenu = vos revenus cumulés (vous et votre conjoint). </a:t>
          </a:r>
        </a:p>
      </xdr:txBody>
    </xdr:sp>
    <xdr:clientData/>
  </xdr:oneCellAnchor>
  <xdr:twoCellAnchor>
    <xdr:from>
      <xdr:col>7</xdr:col>
      <xdr:colOff>21167</xdr:colOff>
      <xdr:row>9</xdr:row>
      <xdr:rowOff>132282</xdr:rowOff>
    </xdr:from>
    <xdr:to>
      <xdr:col>7</xdr:col>
      <xdr:colOff>376213</xdr:colOff>
      <xdr:row>9</xdr:row>
      <xdr:rowOff>137586</xdr:rowOff>
    </xdr:to>
    <xdr:cxnSp macro="">
      <xdr:nvCxnSpPr>
        <xdr:cNvPr id="26" name="Connecteur droit avec flèche 25">
          <a:extLst>
            <a:ext uri="{FF2B5EF4-FFF2-40B4-BE49-F238E27FC236}">
              <a16:creationId xmlns:a16="http://schemas.microsoft.com/office/drawing/2014/main" id="{AEB77F99-47B4-4EC9-B912-F4453C96828E}"/>
            </a:ext>
          </a:extLst>
        </xdr:cNvPr>
        <xdr:cNvCxnSpPr>
          <a:cxnSpLocks/>
        </xdr:cNvCxnSpPr>
      </xdr:nvCxnSpPr>
      <xdr:spPr>
        <a:xfrm flipH="1">
          <a:off x="10181167" y="1942032"/>
          <a:ext cx="355046" cy="5304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561975</xdr:colOff>
      <xdr:row>1</xdr:row>
      <xdr:rowOff>95250</xdr:rowOff>
    </xdr:from>
    <xdr:to>
      <xdr:col>6</xdr:col>
      <xdr:colOff>1581150</xdr:colOff>
      <xdr:row>4</xdr:row>
      <xdr:rowOff>47625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3C7888BE-934B-4C77-A082-81BEE4152822}"/>
            </a:ext>
            <a:ext uri="{147F2762-F138-4A5C-976F-8EAC2B608ADB}">
              <a16:predDERef xmlns:a16="http://schemas.microsoft.com/office/drawing/2014/main" pred="{AEB77F99-47B4-4EC9-B912-F4453C96828E}"/>
            </a:ext>
          </a:extLst>
        </xdr:cNvPr>
        <xdr:cNvSpPr/>
      </xdr:nvSpPr>
      <xdr:spPr>
        <a:xfrm>
          <a:off x="1400175" y="285750"/>
          <a:ext cx="8734425" cy="523875"/>
        </a:xfrm>
        <a:prstGeom prst="rect">
          <a:avLst/>
        </a:prstGeom>
        <a:solidFill>
          <a:srgbClr val="223C5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indent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800" b="1" i="0" u="none" strike="noStrike">
              <a:solidFill>
                <a:srgbClr val="E8BC67"/>
              </a:solidFill>
              <a:latin typeface="Century Gothic" panose="020B0502020202020204" pitchFamily="34" charset="0"/>
            </a:rPr>
            <a:t>Composition de votre SCI détenue par des personnes physique</a:t>
          </a:r>
        </a:p>
      </xdr:txBody>
    </xdr:sp>
    <xdr:clientData/>
  </xdr:twoCellAnchor>
  <xdr:twoCellAnchor editAs="oneCell">
    <xdr:from>
      <xdr:col>1</xdr:col>
      <xdr:colOff>304800</xdr:colOff>
      <xdr:row>1</xdr:row>
      <xdr:rowOff>95250</xdr:rowOff>
    </xdr:from>
    <xdr:to>
      <xdr:col>2</xdr:col>
      <xdr:colOff>809625</xdr:colOff>
      <xdr:row>4</xdr:row>
      <xdr:rowOff>47625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7CC92EE-8D14-4475-B5DA-7E252E5C2600}"/>
            </a:ext>
            <a:ext uri="{147F2762-F138-4A5C-976F-8EAC2B608ADB}">
              <a16:predDERef xmlns:a16="http://schemas.microsoft.com/office/drawing/2014/main" pred="{3C7888BE-934B-4C77-A082-81BEE4152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 l="15341" t="28410" r="20660" b="28930"/>
        <a:stretch>
          <a:fillRect/>
        </a:stretch>
      </xdr:blipFill>
      <xdr:spPr>
        <a:xfrm>
          <a:off x="1143000" y="314325"/>
          <a:ext cx="904875" cy="609600"/>
        </a:xfrm>
        <a:prstGeom prst="rect">
          <a:avLst/>
        </a:prstGeom>
      </xdr:spPr>
    </xdr:pic>
    <xdr:clientData/>
  </xdr:twoCellAnchor>
  <xdr:twoCellAnchor>
    <xdr:from>
      <xdr:col>2</xdr:col>
      <xdr:colOff>76200</xdr:colOff>
      <xdr:row>18</xdr:row>
      <xdr:rowOff>28575</xdr:rowOff>
    </xdr:from>
    <xdr:to>
      <xdr:col>7</xdr:col>
      <xdr:colOff>19050</xdr:colOff>
      <xdr:row>20</xdr:row>
      <xdr:rowOff>171450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B2891D2C-B572-4E4F-9381-3D084D6DA4C6}"/>
            </a:ext>
            <a:ext uri="{147F2762-F138-4A5C-976F-8EAC2B608ADB}">
              <a16:predDERef xmlns:a16="http://schemas.microsoft.com/office/drawing/2014/main" pred="{07CC92EE-8D14-4475-B5DA-7E252E5C2600}"/>
            </a:ext>
          </a:extLst>
        </xdr:cNvPr>
        <xdr:cNvSpPr/>
      </xdr:nvSpPr>
      <xdr:spPr>
        <a:xfrm>
          <a:off x="914400" y="3457575"/>
          <a:ext cx="9267825" cy="523875"/>
        </a:xfrm>
        <a:prstGeom prst="rect">
          <a:avLst/>
        </a:prstGeom>
        <a:solidFill>
          <a:srgbClr val="223C5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indent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800" b="1" i="0" u="none" strike="noStrike">
              <a:solidFill>
                <a:srgbClr val="E8BC67"/>
              </a:solidFill>
              <a:latin typeface="Century Gothic" panose="020B0502020202020204" pitchFamily="34" charset="0"/>
            </a:rPr>
            <a:t>Imposition de la SCI suivant le régime fiscal choisi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23809</xdr:colOff>
      <xdr:row>1</xdr:row>
      <xdr:rowOff>116681</xdr:rowOff>
    </xdr:from>
    <xdr:to>
      <xdr:col>17</xdr:col>
      <xdr:colOff>369093</xdr:colOff>
      <xdr:row>22</xdr:row>
      <xdr:rowOff>95249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164AF736-1435-10D4-C1EF-FF4B58A50306}"/>
            </a:ext>
            <a:ext uri="{147F2762-F138-4A5C-976F-8EAC2B608ADB}">
              <a16:predDERef xmlns:a16="http://schemas.microsoft.com/office/drawing/2014/main" pred="{C1B30A1D-B3CE-4305-A8FA-EB1703404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638175</xdr:colOff>
      <xdr:row>1</xdr:row>
      <xdr:rowOff>95250</xdr:rowOff>
    </xdr:from>
    <xdr:to>
      <xdr:col>6</xdr:col>
      <xdr:colOff>676275</xdr:colOff>
      <xdr:row>4</xdr:row>
      <xdr:rowOff>95250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2AB36D1-BCE0-4DE4-BCD6-4FB253561BF6}"/>
            </a:ext>
            <a:ext uri="{147F2762-F138-4A5C-976F-8EAC2B608ADB}">
              <a16:predDERef xmlns:a16="http://schemas.microsoft.com/office/drawing/2014/main" pred="{164AF736-1435-10D4-C1EF-FF4B58A50306}"/>
            </a:ext>
          </a:extLst>
        </xdr:cNvPr>
        <xdr:cNvSpPr/>
      </xdr:nvSpPr>
      <xdr:spPr>
        <a:xfrm>
          <a:off x="1981200" y="295275"/>
          <a:ext cx="4000500" cy="600075"/>
        </a:xfrm>
        <a:prstGeom prst="rect">
          <a:avLst/>
        </a:prstGeom>
        <a:solidFill>
          <a:srgbClr val="223C5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indent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800" b="1" i="0" u="none" strike="noStrike">
              <a:solidFill>
                <a:srgbClr val="E8BC67"/>
              </a:solidFill>
              <a:latin typeface="Century Gothic" panose="020B0502020202020204" pitchFamily="34" charset="0"/>
            </a:rPr>
            <a:t>Plus value</a:t>
          </a:r>
        </a:p>
      </xdr:txBody>
    </xdr:sp>
    <xdr:clientData/>
  </xdr:twoCellAnchor>
  <xdr:twoCellAnchor editAs="oneCell">
    <xdr:from>
      <xdr:col>1</xdr:col>
      <xdr:colOff>238125</xdr:colOff>
      <xdr:row>1</xdr:row>
      <xdr:rowOff>95250</xdr:rowOff>
    </xdr:from>
    <xdr:to>
      <xdr:col>2</xdr:col>
      <xdr:colOff>638175</xdr:colOff>
      <xdr:row>4</xdr:row>
      <xdr:rowOff>95250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B8479F10-E7E1-4ECB-B032-A315E7D6AD12}"/>
            </a:ext>
            <a:ext uri="{147F2762-F138-4A5C-976F-8EAC2B608ADB}">
              <a16:predDERef xmlns:a16="http://schemas.microsoft.com/office/drawing/2014/main" pred="{E2AB36D1-BCE0-4DE4-BCD6-4FB253561B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 l="15341" t="28410" r="20660" b="28930"/>
        <a:stretch>
          <a:fillRect/>
        </a:stretch>
      </xdr:blipFill>
      <xdr:spPr>
        <a:xfrm>
          <a:off x="1076325" y="295275"/>
          <a:ext cx="904875" cy="6000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590550</xdr:colOff>
      <xdr:row>9</xdr:row>
      <xdr:rowOff>0</xdr:rowOff>
    </xdr:from>
    <xdr:to>
      <xdr:col>15</xdr:col>
      <xdr:colOff>361950</xdr:colOff>
      <xdr:row>18</xdr:row>
      <xdr:rowOff>47625</xdr:rowOff>
    </xdr:to>
    <xdr:sp macro="" textlink="">
      <xdr:nvSpPr>
        <xdr:cNvPr id="9" name="ZoneTexte 7">
          <a:extLst>
            <a:ext uri="{FF2B5EF4-FFF2-40B4-BE49-F238E27FC236}">
              <a16:creationId xmlns:a16="http://schemas.microsoft.com/office/drawing/2014/main" id="{00000000-0008-0000-0400-000009000000}"/>
            </a:ext>
            <a:ext uri="{147F2762-F138-4A5C-976F-8EAC2B608ADB}">
              <a16:predDERef xmlns:a16="http://schemas.microsoft.com/office/drawing/2014/main" pred="{00000000-0008-0000-0400-000008000000}"/>
            </a:ext>
          </a:extLst>
        </xdr:cNvPr>
        <xdr:cNvSpPr txBox="1"/>
      </xdr:nvSpPr>
      <xdr:spPr>
        <a:xfrm>
          <a:off x="12687300" y="1905000"/>
          <a:ext cx="3048000" cy="200025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600" b="1">
              <a:solidFill>
                <a:schemeClr val="dk1"/>
              </a:solidFill>
              <a:latin typeface="+mn-lt"/>
              <a:ea typeface="+mn-ea"/>
              <a:cs typeface="+mn-cs"/>
            </a:rPr>
            <a:t>Avertissement !</a:t>
          </a:r>
          <a:br>
            <a:rPr lang="fr-FR" sz="1600" b="1">
              <a:solidFill>
                <a:schemeClr val="dk1"/>
              </a:solidFill>
              <a:latin typeface="+mn-lt"/>
              <a:ea typeface="+mn-ea"/>
              <a:cs typeface="+mn-cs"/>
            </a:rPr>
          </a:br>
          <a:r>
            <a:rPr lang="fr-FR" sz="1200" i="1">
              <a:solidFill>
                <a:schemeClr val="dk1"/>
              </a:solidFill>
              <a:latin typeface="+mn-lt"/>
              <a:ea typeface="+mn-ea"/>
              <a:cs typeface="+mn-cs"/>
            </a:rPr>
            <a:t>Les informations fournies dans ce simulateur</a:t>
          </a:r>
          <a:r>
            <a:rPr lang="fr-FR" sz="1200" i="1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fr-FR" sz="1200" i="1">
              <a:solidFill>
                <a:schemeClr val="dk1"/>
              </a:solidFill>
              <a:latin typeface="+mn-lt"/>
              <a:ea typeface="+mn-ea"/>
              <a:cs typeface="+mn-cs"/>
            </a:rPr>
            <a:t>sont données à titre indicatif. Elles sont destinées à vous aider à calculer votre rentabilité.</a:t>
          </a:r>
          <a:r>
            <a:rPr lang="fr-FR" sz="1200" i="1" baseline="0">
              <a:solidFill>
                <a:schemeClr val="dk1"/>
              </a:solidFill>
              <a:latin typeface="+mn-lt"/>
              <a:ea typeface="+mn-ea"/>
              <a:cs typeface="+mn-cs"/>
            </a:rPr>
            <a:t> Vous devez les vérifier et vous assurer qu'elles correspondent bien à votre situation personnelle.</a:t>
          </a:r>
          <a:endParaRPr lang="fr-FR" sz="1200" i="1"/>
        </a:p>
      </xdr:txBody>
    </xdr:sp>
    <xdr:clientData/>
  </xdr:twoCellAnchor>
  <xdr:twoCellAnchor>
    <xdr:from>
      <xdr:col>11</xdr:col>
      <xdr:colOff>790575</xdr:colOff>
      <xdr:row>19</xdr:row>
      <xdr:rowOff>85725</xdr:rowOff>
    </xdr:from>
    <xdr:to>
      <xdr:col>21</xdr:col>
      <xdr:colOff>552450</xdr:colOff>
      <xdr:row>44</xdr:row>
      <xdr:rowOff>95250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2E0CAE7-8740-A91E-BEBF-65BB968C33E4}"/>
            </a:ext>
            <a:ext uri="{147F2762-F138-4A5C-976F-8EAC2B608ADB}">
              <a16:predDERef xmlns:a16="http://schemas.microsoft.com/office/drawing/2014/main" pre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885825</xdr:colOff>
      <xdr:row>1</xdr:row>
      <xdr:rowOff>152400</xdr:rowOff>
    </xdr:from>
    <xdr:to>
      <xdr:col>11</xdr:col>
      <xdr:colOff>47625</xdr:colOff>
      <xdr:row>3</xdr:row>
      <xdr:rowOff>133350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6902DD6-90B0-480B-BE4B-887D1943137A}"/>
            </a:ext>
            <a:ext uri="{147F2762-F138-4A5C-976F-8EAC2B608ADB}">
              <a16:predDERef xmlns:a16="http://schemas.microsoft.com/office/drawing/2014/main" pred="{F2E0CAE7-8740-A91E-BEBF-65BB968C33E4}"/>
            </a:ext>
          </a:extLst>
        </xdr:cNvPr>
        <xdr:cNvSpPr/>
      </xdr:nvSpPr>
      <xdr:spPr>
        <a:xfrm>
          <a:off x="1152525" y="247650"/>
          <a:ext cx="10991850" cy="600075"/>
        </a:xfrm>
        <a:prstGeom prst="rect">
          <a:avLst/>
        </a:prstGeom>
        <a:solidFill>
          <a:srgbClr val="223C5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indent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800" b="1" i="0" u="none" strike="noStrike">
              <a:solidFill>
                <a:srgbClr val="E8BC67"/>
              </a:solidFill>
              <a:latin typeface="Century Gothic" panose="020B0502020202020204" pitchFamily="34" charset="0"/>
            </a:rPr>
            <a:t>Tableau d'amortissement - Prêt</a:t>
          </a:r>
        </a:p>
      </xdr:txBody>
    </xdr:sp>
    <xdr:clientData/>
  </xdr:twoCellAnchor>
  <xdr:twoCellAnchor editAs="oneCell">
    <xdr:from>
      <xdr:col>1</xdr:col>
      <xdr:colOff>257175</xdr:colOff>
      <xdr:row>1</xdr:row>
      <xdr:rowOff>142875</xdr:rowOff>
    </xdr:from>
    <xdr:to>
      <xdr:col>2</xdr:col>
      <xdr:colOff>895350</xdr:colOff>
      <xdr:row>3</xdr:row>
      <xdr:rowOff>133350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C1DA888A-B974-4AB7-A6E0-F7F24BB07DFA}"/>
            </a:ext>
            <a:ext uri="{147F2762-F138-4A5C-976F-8EAC2B608ADB}">
              <a16:predDERef xmlns:a16="http://schemas.microsoft.com/office/drawing/2014/main" pred="{E6902DD6-90B0-480B-BE4B-887D19431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 l="15341" t="28410" r="20660" b="28930"/>
        <a:stretch>
          <a:fillRect/>
        </a:stretch>
      </xdr:blipFill>
      <xdr:spPr>
        <a:xfrm>
          <a:off x="523875" y="238125"/>
          <a:ext cx="904875" cy="600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tabColor rgb="FF223C57"/>
  </sheetPr>
  <dimension ref="A1:O34"/>
  <sheetViews>
    <sheetView workbookViewId="0">
      <selection activeCell="O6" sqref="O6"/>
    </sheetView>
  </sheetViews>
  <sheetFormatPr defaultColWidth="10.75" defaultRowHeight="17.25"/>
  <cols>
    <col min="1" max="1" width="3.375" style="54" customWidth="1"/>
    <col min="2" max="2" width="23.5" style="54" customWidth="1"/>
    <col min="3" max="3" width="5.5" style="54" customWidth="1"/>
    <col min="4" max="10" width="13.625" style="54" customWidth="1"/>
    <col min="11" max="16384" width="10.75" style="54"/>
  </cols>
  <sheetData>
    <row r="1" spans="1:12" ht="93.75" customHeight="1">
      <c r="A1" s="56"/>
      <c r="B1" s="56"/>
      <c r="C1" s="56"/>
      <c r="D1" s="303" t="s">
        <v>0</v>
      </c>
      <c r="E1" s="303"/>
      <c r="F1" s="303"/>
      <c r="G1" s="303"/>
      <c r="H1" s="303"/>
      <c r="I1" s="303"/>
      <c r="J1" s="60"/>
      <c r="K1" s="56"/>
      <c r="L1" s="56"/>
    </row>
    <row r="2" spans="1:12" ht="15.75" customHeight="1">
      <c r="A2" s="56"/>
      <c r="B2" s="57"/>
      <c r="C2" s="57"/>
      <c r="D2" s="306" t="s">
        <v>1</v>
      </c>
      <c r="E2" s="307"/>
      <c r="F2" s="307"/>
      <c r="G2" s="307"/>
      <c r="H2" s="307"/>
      <c r="I2" s="307"/>
      <c r="J2" s="57"/>
      <c r="K2" s="56"/>
      <c r="L2" s="56"/>
    </row>
    <row r="3" spans="1:12" s="58" customFormat="1" ht="15.75" customHeight="1">
      <c r="A3" s="56"/>
      <c r="B3" s="57"/>
      <c r="C3" s="57"/>
      <c r="D3" s="307"/>
      <c r="E3" s="307"/>
      <c r="F3" s="307"/>
      <c r="G3" s="307"/>
      <c r="H3" s="307"/>
      <c r="I3" s="307"/>
      <c r="J3" s="57"/>
      <c r="K3" s="56"/>
      <c r="L3" s="56"/>
    </row>
    <row r="4" spans="1:12" s="58" customFormat="1" ht="15.75" customHeight="1">
      <c r="A4" s="56"/>
      <c r="B4" s="57"/>
      <c r="C4" s="57"/>
      <c r="D4" s="307"/>
      <c r="E4" s="307"/>
      <c r="F4" s="307"/>
      <c r="G4" s="307"/>
      <c r="H4" s="307"/>
      <c r="I4" s="307"/>
      <c r="J4" s="57"/>
      <c r="K4" s="56"/>
      <c r="L4" s="56"/>
    </row>
    <row r="5" spans="1:12" s="58" customFormat="1" ht="15.75" customHeight="1">
      <c r="A5" s="56"/>
      <c r="B5" s="57"/>
      <c r="C5" s="57"/>
      <c r="D5" s="298"/>
      <c r="E5" s="298"/>
      <c r="F5" s="298"/>
      <c r="G5" s="298"/>
      <c r="H5" s="298"/>
      <c r="I5" s="298"/>
      <c r="J5" s="57"/>
      <c r="K5" s="56"/>
      <c r="L5" s="56"/>
    </row>
    <row r="6" spans="1:12" s="58" customFormat="1" ht="15.75" customHeight="1">
      <c r="A6" s="56"/>
      <c r="B6" s="57"/>
      <c r="C6" s="57"/>
      <c r="D6" s="57"/>
      <c r="E6" s="57"/>
      <c r="F6" s="57"/>
      <c r="G6" s="57"/>
      <c r="H6" s="57"/>
      <c r="I6" s="57"/>
      <c r="J6" s="57"/>
      <c r="K6" s="56"/>
      <c r="L6" s="56"/>
    </row>
    <row r="7" spans="1:12" s="58" customFormat="1" ht="15.75" customHeight="1">
      <c r="A7" s="56"/>
      <c r="B7" s="62"/>
      <c r="C7" s="62"/>
      <c r="D7" s="304" t="s">
        <v>2</v>
      </c>
      <c r="E7" s="304"/>
      <c r="F7" s="304"/>
      <c r="G7" s="304"/>
      <c r="H7" s="304"/>
      <c r="I7" s="304"/>
      <c r="J7" s="57"/>
      <c r="K7" s="56"/>
      <c r="L7" s="56"/>
    </row>
    <row r="8" spans="1:12" s="58" customFormat="1" ht="15.75" customHeight="1">
      <c r="A8" s="56"/>
      <c r="B8" s="57"/>
      <c r="C8" s="57"/>
      <c r="D8" s="57"/>
      <c r="E8" s="57"/>
      <c r="F8" s="57"/>
      <c r="G8" s="57"/>
      <c r="H8" s="57"/>
      <c r="I8" s="57"/>
      <c r="J8" s="57"/>
      <c r="K8" s="56"/>
      <c r="L8" s="56"/>
    </row>
    <row r="9" spans="1:12" s="58" customFormat="1" ht="15.75" customHeight="1">
      <c r="A9" s="56"/>
      <c r="B9" s="59"/>
      <c r="C9" s="59"/>
      <c r="D9" s="305" t="s">
        <v>3</v>
      </c>
      <c r="E9" s="305"/>
      <c r="F9" s="305"/>
      <c r="G9" s="305"/>
      <c r="H9" s="305"/>
      <c r="I9" s="305"/>
      <c r="J9" s="57"/>
      <c r="K9" s="56"/>
      <c r="L9" s="56"/>
    </row>
    <row r="10" spans="1:12" s="58" customFormat="1" ht="4.5" customHeight="1">
      <c r="A10" s="56"/>
      <c r="B10" s="297"/>
      <c r="C10" s="297"/>
      <c r="D10" s="57"/>
      <c r="E10" s="57"/>
      <c r="F10" s="57"/>
      <c r="G10" s="57"/>
      <c r="H10" s="57"/>
      <c r="I10" s="57"/>
      <c r="J10" s="57"/>
      <c r="K10" s="56"/>
      <c r="L10" s="56"/>
    </row>
    <row r="11" spans="1:12" s="58" customFormat="1" ht="15.75" customHeight="1">
      <c r="A11" s="56"/>
      <c r="B11" s="59"/>
      <c r="C11" s="59"/>
      <c r="D11" s="305" t="s">
        <v>4</v>
      </c>
      <c r="E11" s="305"/>
      <c r="F11" s="305"/>
      <c r="G11" s="305"/>
      <c r="H11" s="305"/>
      <c r="I11" s="305"/>
      <c r="J11" s="57"/>
      <c r="K11" s="56"/>
      <c r="L11" s="56"/>
    </row>
    <row r="12" spans="1:12" s="58" customFormat="1" ht="4.5" customHeight="1">
      <c r="A12" s="56"/>
      <c r="B12" s="297"/>
      <c r="C12" s="297"/>
      <c r="D12" s="57"/>
      <c r="E12" s="57"/>
      <c r="F12" s="57"/>
      <c r="G12" s="57"/>
      <c r="H12" s="57"/>
      <c r="I12" s="57"/>
      <c r="J12" s="57"/>
      <c r="K12" s="56"/>
      <c r="L12" s="56"/>
    </row>
    <row r="13" spans="1:12" s="58" customFormat="1" ht="15.75" customHeight="1">
      <c r="A13" s="56"/>
      <c r="B13" s="59"/>
      <c r="C13" s="59"/>
      <c r="D13" s="305" t="s">
        <v>5</v>
      </c>
      <c r="E13" s="305"/>
      <c r="F13" s="305"/>
      <c r="G13" s="305"/>
      <c r="H13" s="305"/>
      <c r="I13" s="305"/>
      <c r="J13" s="57"/>
      <c r="K13" s="56"/>
      <c r="L13" s="56"/>
    </row>
    <row r="14" spans="1:12" s="58" customFormat="1" ht="15.75" customHeight="1">
      <c r="A14" s="56"/>
      <c r="B14" s="57"/>
      <c r="C14" s="57"/>
      <c r="D14" s="57"/>
      <c r="E14" s="57"/>
      <c r="F14" s="57"/>
      <c r="G14" s="57"/>
      <c r="H14" s="57"/>
      <c r="I14" s="57"/>
      <c r="J14" s="57"/>
      <c r="K14" s="56"/>
      <c r="L14" s="56"/>
    </row>
    <row r="15" spans="1:12" s="58" customFormat="1" ht="15.75" customHeight="1">
      <c r="A15" s="56"/>
      <c r="B15" s="61"/>
      <c r="C15" s="57"/>
      <c r="D15" s="61" t="s">
        <v>6</v>
      </c>
      <c r="E15" s="57"/>
      <c r="F15" s="57"/>
      <c r="G15" s="57"/>
      <c r="H15" s="57"/>
      <c r="I15" s="57"/>
      <c r="J15" s="57"/>
      <c r="K15" s="56"/>
      <c r="L15" s="56"/>
    </row>
    <row r="16" spans="1:12" s="58" customFormat="1" ht="15.75" customHeight="1">
      <c r="A16" s="56"/>
      <c r="B16" s="57"/>
      <c r="C16" s="57"/>
      <c r="D16" s="57"/>
      <c r="E16" s="57"/>
      <c r="F16" s="57"/>
      <c r="G16" s="57"/>
      <c r="H16" s="57"/>
      <c r="I16" s="57"/>
      <c r="J16" s="57"/>
      <c r="K16" s="56"/>
      <c r="L16" s="56"/>
    </row>
    <row r="17" spans="1:15">
      <c r="A17" s="56"/>
      <c r="B17" s="57"/>
      <c r="C17" s="57"/>
      <c r="D17" s="57"/>
      <c r="E17" s="57"/>
      <c r="F17" s="57"/>
      <c r="G17" s="57"/>
      <c r="H17" s="57"/>
      <c r="I17" s="57"/>
      <c r="J17" s="57"/>
      <c r="K17" s="56"/>
      <c r="L17" s="56"/>
      <c r="M17" s="58"/>
      <c r="N17" s="58"/>
      <c r="O17" s="58"/>
    </row>
    <row r="34" spans="3:3">
      <c r="C34" s="55"/>
    </row>
  </sheetData>
  <mergeCells count="6">
    <mergeCell ref="D1:I1"/>
    <mergeCell ref="D7:I7"/>
    <mergeCell ref="D9:I9"/>
    <mergeCell ref="D11:I11"/>
    <mergeCell ref="D13:I13"/>
    <mergeCell ref="D2:I4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tabColor theme="4" tint="-0.499984740745262"/>
  </sheetPr>
  <dimension ref="B1:P28"/>
  <sheetViews>
    <sheetView topLeftCell="A8" zoomScaleNormal="100" workbookViewId="0">
      <selection activeCell="L21" sqref="L21"/>
    </sheetView>
  </sheetViews>
  <sheetFormatPr defaultColWidth="10.75" defaultRowHeight="17.25"/>
  <cols>
    <col min="1" max="1" width="2.75" style="32" customWidth="1"/>
    <col min="2" max="2" width="3.25" style="32" customWidth="1"/>
    <col min="3" max="3" width="9.375" style="32" customWidth="1"/>
    <col min="4" max="4" width="27.25" style="32" customWidth="1"/>
    <col min="5" max="5" width="18.375" style="32" customWidth="1"/>
    <col min="6" max="6" width="22.75" style="32" customWidth="1"/>
    <col min="7" max="7" width="8.75" style="32" customWidth="1"/>
    <col min="8" max="8" width="13.75" style="32" customWidth="1"/>
    <col min="9" max="9" width="11.75" style="32" bestFit="1" customWidth="1"/>
    <col min="10" max="10" width="14.25" style="32" customWidth="1"/>
    <col min="11" max="11" width="13" style="32" customWidth="1"/>
    <col min="12" max="12" width="17.375" style="32" bestFit="1" customWidth="1"/>
    <col min="13" max="13" width="14.25" style="32" customWidth="1"/>
    <col min="14" max="14" width="14" style="32" customWidth="1"/>
    <col min="15" max="15" width="12.625" style="32" customWidth="1"/>
    <col min="16" max="16384" width="10.75" style="32"/>
  </cols>
  <sheetData>
    <row r="1" spans="2:16" ht="7.9" customHeight="1"/>
    <row r="2" spans="2:16" ht="28.15" customHeight="1">
      <c r="B2" s="86"/>
      <c r="C2" s="295"/>
      <c r="D2" s="315" t="s">
        <v>7</v>
      </c>
      <c r="E2" s="315"/>
      <c r="F2" s="88" t="s">
        <v>8</v>
      </c>
      <c r="G2" s="87"/>
      <c r="H2" s="87"/>
      <c r="I2" s="87"/>
      <c r="J2" s="87"/>
      <c r="K2" s="87"/>
      <c r="L2" s="87"/>
      <c r="M2" s="87"/>
      <c r="N2" s="87"/>
      <c r="O2" s="87"/>
      <c r="P2" s="89"/>
    </row>
    <row r="3" spans="2:16" ht="24.75" customHeight="1">
      <c r="B3" s="90"/>
      <c r="C3" s="296"/>
      <c r="D3" s="316"/>
      <c r="E3" s="316"/>
      <c r="F3" s="100" t="s">
        <v>9</v>
      </c>
      <c r="G3" s="321" t="s">
        <v>10</v>
      </c>
      <c r="H3" s="321"/>
      <c r="I3" s="100">
        <v>80000</v>
      </c>
      <c r="J3" s="67"/>
      <c r="K3" s="67"/>
      <c r="L3" s="67"/>
      <c r="M3" s="67"/>
      <c r="N3" s="67"/>
      <c r="O3" s="67"/>
      <c r="P3" s="91"/>
    </row>
    <row r="4" spans="2:16" ht="18.75">
      <c r="B4" s="90"/>
      <c r="C4" s="67"/>
      <c r="D4" s="67"/>
      <c r="E4" s="67"/>
      <c r="F4" s="67"/>
      <c r="G4" s="67"/>
      <c r="H4" s="68"/>
      <c r="I4" s="69"/>
      <c r="J4" s="67"/>
      <c r="K4" s="67"/>
      <c r="L4" s="67"/>
      <c r="M4" s="67"/>
      <c r="N4" s="67"/>
      <c r="O4" s="67"/>
      <c r="P4" s="91"/>
    </row>
    <row r="5" spans="2:16" s="33" customFormat="1">
      <c r="B5" s="92"/>
      <c r="C5" s="312" t="s">
        <v>11</v>
      </c>
      <c r="D5" s="313"/>
      <c r="E5" s="313"/>
      <c r="F5" s="314"/>
      <c r="G5" s="300"/>
      <c r="H5" s="67"/>
      <c r="I5" s="67"/>
      <c r="J5" s="67"/>
      <c r="K5" s="67"/>
      <c r="L5" s="67"/>
      <c r="M5" s="67"/>
      <c r="N5" s="67"/>
      <c r="O5" s="67"/>
      <c r="P5" s="96"/>
    </row>
    <row r="6" spans="2:16" ht="16.899999999999999" customHeight="1">
      <c r="B6" s="90"/>
      <c r="C6" s="310" t="s">
        <v>12</v>
      </c>
      <c r="D6" s="310"/>
      <c r="E6" s="70">
        <v>4.4999999999999998E-2</v>
      </c>
      <c r="F6" s="71">
        <f>I3*E6</f>
        <v>3600</v>
      </c>
      <c r="G6" s="72"/>
      <c r="H6" s="324" t="s">
        <v>13</v>
      </c>
      <c r="I6" s="325"/>
      <c r="J6" s="325"/>
      <c r="K6" s="73"/>
      <c r="L6" s="67"/>
      <c r="M6" s="67"/>
      <c r="N6" s="67"/>
      <c r="O6" s="67"/>
      <c r="P6" s="91"/>
    </row>
    <row r="7" spans="2:16">
      <c r="B7" s="90"/>
      <c r="C7" s="310" t="s">
        <v>14</v>
      </c>
      <c r="D7" s="310"/>
      <c r="E7" s="70">
        <v>1.2E-2</v>
      </c>
      <c r="F7" s="71">
        <f>I3*E7</f>
        <v>960</v>
      </c>
      <c r="G7" s="72"/>
      <c r="H7" s="323" t="s">
        <v>15</v>
      </c>
      <c r="I7" s="323"/>
      <c r="J7" s="299" t="s">
        <v>16</v>
      </c>
      <c r="K7" s="67"/>
      <c r="L7" s="74"/>
      <c r="M7" s="75"/>
      <c r="N7" s="35" t="s">
        <v>17</v>
      </c>
      <c r="O7" s="36" t="s">
        <v>18</v>
      </c>
      <c r="P7" s="91"/>
    </row>
    <row r="8" spans="2:16">
      <c r="B8" s="90"/>
      <c r="C8" s="311" t="s">
        <v>19</v>
      </c>
      <c r="D8" s="311"/>
      <c r="E8" s="37">
        <v>2.3699999999999999E-2</v>
      </c>
      <c r="F8" s="38">
        <f>E8*F6</f>
        <v>85.32</v>
      </c>
      <c r="G8" s="72"/>
      <c r="H8" s="63">
        <v>0</v>
      </c>
      <c r="I8" s="63">
        <v>6500</v>
      </c>
      <c r="J8" s="64">
        <v>3.8699999999999998E-2</v>
      </c>
      <c r="K8" s="67"/>
      <c r="L8" s="39" t="s">
        <v>20</v>
      </c>
      <c r="M8" s="40"/>
      <c r="N8" s="41">
        <f>F6+F7+F8</f>
        <v>4645.32</v>
      </c>
      <c r="O8" s="42">
        <f>I3*(0.001+0.00715)</f>
        <v>652.00000000000011</v>
      </c>
      <c r="P8" s="91"/>
    </row>
    <row r="9" spans="2:16" ht="16.899999999999999" customHeight="1">
      <c r="B9" s="90"/>
      <c r="C9" s="72"/>
      <c r="D9" s="72"/>
      <c r="E9" s="72"/>
      <c r="F9" s="72"/>
      <c r="G9" s="72"/>
      <c r="H9" s="63">
        <v>6500</v>
      </c>
      <c r="I9" s="63">
        <v>17000</v>
      </c>
      <c r="J9" s="64">
        <v>1.5959999999999998E-2</v>
      </c>
      <c r="K9" s="67"/>
      <c r="L9" s="43" t="s">
        <v>21</v>
      </c>
      <c r="M9" s="44"/>
      <c r="N9" s="76">
        <f>F11+F12</f>
        <v>1280</v>
      </c>
      <c r="O9" s="45">
        <f>N9</f>
        <v>1280</v>
      </c>
      <c r="P9" s="91"/>
    </row>
    <row r="10" spans="2:16">
      <c r="B10" s="90"/>
      <c r="C10" s="312" t="s">
        <v>22</v>
      </c>
      <c r="D10" s="313"/>
      <c r="E10" s="313"/>
      <c r="F10" s="314"/>
      <c r="G10" s="72"/>
      <c r="H10" s="63">
        <v>17000</v>
      </c>
      <c r="I10" s="63">
        <v>60000</v>
      </c>
      <c r="J10" s="64">
        <v>1.064E-2</v>
      </c>
      <c r="K10" s="67"/>
      <c r="L10" s="46" t="s">
        <v>23</v>
      </c>
      <c r="M10" s="47"/>
      <c r="N10" s="48">
        <f>E22</f>
        <v>1243.74</v>
      </c>
      <c r="O10" s="49">
        <f>N10</f>
        <v>1243.74</v>
      </c>
      <c r="P10" s="91"/>
    </row>
    <row r="11" spans="2:16" ht="16.899999999999999" customHeight="1">
      <c r="B11" s="90"/>
      <c r="C11" s="300" t="s">
        <v>24</v>
      </c>
      <c r="D11" s="300"/>
      <c r="E11" s="75" t="s">
        <v>25</v>
      </c>
      <c r="F11" s="71">
        <v>1200</v>
      </c>
      <c r="G11" s="72"/>
      <c r="H11" s="65">
        <v>60000</v>
      </c>
      <c r="I11" s="65">
        <f>IF($I$3&gt;H11,$I$3,H11)</f>
        <v>80000</v>
      </c>
      <c r="J11" s="66">
        <v>7.9900000000000006E-3</v>
      </c>
      <c r="K11" s="67"/>
      <c r="L11" s="77" t="s">
        <v>26</v>
      </c>
      <c r="M11" s="77"/>
      <c r="N11" s="78">
        <f>SUM(N8:N10)</f>
        <v>7169.0599999999995</v>
      </c>
      <c r="O11" s="78">
        <f>SUM(O8:O10)</f>
        <v>3175.74</v>
      </c>
      <c r="P11" s="91"/>
    </row>
    <row r="12" spans="2:16">
      <c r="B12" s="90"/>
      <c r="C12" s="301" t="s">
        <v>27</v>
      </c>
      <c r="D12" s="301"/>
      <c r="E12" s="37">
        <v>1E-3</v>
      </c>
      <c r="F12" s="38">
        <f>I3*E12</f>
        <v>80</v>
      </c>
      <c r="G12" s="72"/>
      <c r="H12" s="72"/>
      <c r="I12" s="79"/>
      <c r="J12" s="72"/>
      <c r="K12" s="67"/>
      <c r="L12" s="77" t="s">
        <v>28</v>
      </c>
      <c r="M12" s="67"/>
      <c r="N12" s="80">
        <f>N11/I3</f>
        <v>8.9613249999999992E-2</v>
      </c>
      <c r="O12" s="80">
        <f>O11/I3</f>
        <v>3.9696749999999996E-2</v>
      </c>
      <c r="P12" s="91"/>
    </row>
    <row r="13" spans="2:16" ht="16.899999999999999" customHeight="1">
      <c r="B13" s="90"/>
      <c r="C13" s="72"/>
      <c r="D13" s="72"/>
      <c r="E13" s="72"/>
      <c r="F13" s="72"/>
      <c r="G13" s="72"/>
      <c r="H13" s="72"/>
      <c r="I13" s="79"/>
      <c r="J13" s="72"/>
      <c r="K13" s="67"/>
      <c r="L13" s="67"/>
      <c r="M13" s="67"/>
      <c r="N13" s="67"/>
      <c r="O13" s="67"/>
      <c r="P13" s="91"/>
    </row>
    <row r="14" spans="2:16">
      <c r="B14" s="90"/>
      <c r="C14" s="324" t="s">
        <v>29</v>
      </c>
      <c r="D14" s="325"/>
      <c r="E14" s="325"/>
      <c r="F14" s="328"/>
      <c r="G14" s="72"/>
      <c r="H14" s="72"/>
      <c r="I14" s="72"/>
      <c r="J14" s="81" t="s">
        <v>17</v>
      </c>
      <c r="K14" s="82" t="s">
        <v>18</v>
      </c>
      <c r="L14" s="67"/>
      <c r="M14" s="67"/>
      <c r="N14" s="67"/>
      <c r="O14" s="67"/>
      <c r="P14" s="91"/>
    </row>
    <row r="15" spans="2:16">
      <c r="B15" s="90"/>
      <c r="C15" s="329" t="s">
        <v>30</v>
      </c>
      <c r="D15" s="329"/>
      <c r="E15" s="329" t="s">
        <v>31</v>
      </c>
      <c r="F15" s="329"/>
      <c r="G15" s="72"/>
      <c r="H15" s="312" t="s">
        <v>32</v>
      </c>
      <c r="I15" s="313"/>
      <c r="J15" s="51">
        <f>F6+F7+F8+F11+F12+E22</f>
        <v>7169.0599999999995</v>
      </c>
      <c r="K15" s="51">
        <f>O11</f>
        <v>3175.74</v>
      </c>
      <c r="L15" s="67"/>
      <c r="M15" s="67"/>
      <c r="N15" s="67"/>
      <c r="O15" s="67"/>
      <c r="P15" s="91"/>
    </row>
    <row r="16" spans="2:16" ht="16.899999999999999" customHeight="1">
      <c r="B16" s="90"/>
      <c r="C16" s="319">
        <f>IF($I$3=0,0,MIN($I$8-$H$8,$I$3))</f>
        <v>6500</v>
      </c>
      <c r="D16" s="320"/>
      <c r="E16" s="326">
        <f>C16*J8</f>
        <v>251.54999999999998</v>
      </c>
      <c r="F16" s="326"/>
      <c r="G16" s="72"/>
      <c r="H16" s="312" t="s">
        <v>33</v>
      </c>
      <c r="I16" s="313"/>
      <c r="J16" s="53">
        <f>I3+J15</f>
        <v>87169.06</v>
      </c>
      <c r="K16" s="53">
        <f>K15+I3</f>
        <v>83175.740000000005</v>
      </c>
      <c r="L16" s="67"/>
      <c r="M16" s="67"/>
      <c r="N16" s="67"/>
      <c r="O16" s="67"/>
      <c r="P16" s="91"/>
    </row>
    <row r="17" spans="2:16" ht="16.899999999999999" customHeight="1">
      <c r="B17" s="90"/>
      <c r="C17" s="320">
        <f>IF($I$3=0,0,MIN($I$9-$H$9,MAX(0,$I$3-$I$8)))</f>
        <v>10500</v>
      </c>
      <c r="D17" s="320"/>
      <c r="E17" s="326">
        <f>C17*J9</f>
        <v>167.57999999999998</v>
      </c>
      <c r="F17" s="326"/>
      <c r="G17" s="72"/>
      <c r="H17" s="72"/>
      <c r="I17" s="72"/>
      <c r="J17" s="72"/>
      <c r="K17" s="67"/>
      <c r="L17" s="67"/>
      <c r="M17" s="67"/>
      <c r="N17" s="67"/>
      <c r="O17" s="67"/>
      <c r="P17" s="91"/>
    </row>
    <row r="18" spans="2:16" ht="16.899999999999999" customHeight="1">
      <c r="B18" s="90"/>
      <c r="C18" s="320">
        <f>IF($I$3=0,0,MIN($I$10-$H$10,MAX(0,$I$3-SUM($C$16:$C$17))))</f>
        <v>43000</v>
      </c>
      <c r="D18" s="320"/>
      <c r="E18" s="326">
        <f>C18*J10</f>
        <v>457.52</v>
      </c>
      <c r="F18" s="326"/>
      <c r="G18" s="72"/>
      <c r="H18" s="72"/>
      <c r="I18" s="72"/>
      <c r="J18" s="72"/>
      <c r="K18" s="67"/>
      <c r="L18" s="67"/>
      <c r="M18" s="67"/>
      <c r="N18" s="67"/>
      <c r="O18" s="67"/>
      <c r="P18" s="91"/>
    </row>
    <row r="19" spans="2:16" ht="16.899999999999999" customHeight="1">
      <c r="B19" s="90"/>
      <c r="C19" s="320">
        <f>IF($I$3=0,0,MIN($I$11-$H$11,MAX(0,$I$3-SUM($C$16:$C$18))))</f>
        <v>20000</v>
      </c>
      <c r="D19" s="320"/>
      <c r="E19" s="326">
        <f>C19*J11</f>
        <v>159.80000000000001</v>
      </c>
      <c r="F19" s="326"/>
      <c r="G19" s="72"/>
      <c r="H19" s="83"/>
      <c r="I19" s="72"/>
      <c r="J19" s="67"/>
      <c r="K19" s="67"/>
      <c r="L19" s="67"/>
      <c r="M19" s="67"/>
      <c r="N19" s="67"/>
      <c r="O19" s="67"/>
      <c r="P19" s="91"/>
    </row>
    <row r="20" spans="2:16" ht="16.899999999999999" customHeight="1">
      <c r="B20" s="90"/>
      <c r="C20" s="317" t="s">
        <v>34</v>
      </c>
      <c r="D20" s="317"/>
      <c r="E20" s="326">
        <f>E16+E17+E18+E19</f>
        <v>1036.45</v>
      </c>
      <c r="F20" s="326"/>
      <c r="G20" s="72"/>
      <c r="H20" s="308" t="s">
        <v>35</v>
      </c>
      <c r="I20" s="308"/>
      <c r="J20" s="308"/>
      <c r="K20" s="308"/>
      <c r="L20" s="67"/>
      <c r="M20" s="67"/>
      <c r="N20" s="67"/>
      <c r="O20" s="67"/>
      <c r="P20" s="91"/>
    </row>
    <row r="21" spans="2:16" ht="16.899999999999999" customHeight="1">
      <c r="B21" s="90"/>
      <c r="C21" s="317" t="s">
        <v>36</v>
      </c>
      <c r="D21" s="317"/>
      <c r="E21" s="327">
        <v>0.2</v>
      </c>
      <c r="F21" s="327"/>
      <c r="G21" s="72"/>
      <c r="H21" s="309"/>
      <c r="I21" s="309"/>
      <c r="J21" s="309"/>
      <c r="K21" s="309"/>
      <c r="L21" s="67"/>
      <c r="M21" s="67"/>
      <c r="N21" s="67"/>
      <c r="O21" s="67"/>
      <c r="P21" s="91"/>
    </row>
    <row r="22" spans="2:16" ht="17.25" customHeight="1">
      <c r="B22" s="90"/>
      <c r="C22" s="318" t="s">
        <v>37</v>
      </c>
      <c r="D22" s="318"/>
      <c r="E22" s="322">
        <f>E20*E21+E20</f>
        <v>1243.74</v>
      </c>
      <c r="F22" s="322"/>
      <c r="G22" s="72"/>
      <c r="H22" s="309"/>
      <c r="I22" s="309"/>
      <c r="J22" s="309"/>
      <c r="K22" s="309"/>
      <c r="L22" s="67"/>
      <c r="M22" s="67"/>
      <c r="N22" s="67"/>
      <c r="O22" s="67"/>
      <c r="P22" s="91"/>
    </row>
    <row r="23" spans="2:16" ht="17.25" customHeight="1">
      <c r="B23" s="90"/>
      <c r="C23" s="67"/>
      <c r="D23" s="67"/>
      <c r="E23" s="67"/>
      <c r="F23" s="67"/>
      <c r="G23" s="67"/>
      <c r="H23" s="309"/>
      <c r="I23" s="309"/>
      <c r="J23" s="309"/>
      <c r="K23" s="309"/>
      <c r="L23" s="67"/>
      <c r="M23" s="67"/>
      <c r="N23" s="67"/>
      <c r="O23" s="67"/>
      <c r="P23" s="91"/>
    </row>
    <row r="24" spans="2:16">
      <c r="B24" s="90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91"/>
    </row>
    <row r="25" spans="2:16">
      <c r="B25" s="90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91"/>
    </row>
    <row r="26" spans="2:16">
      <c r="B26" s="90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91"/>
    </row>
    <row r="27" spans="2:16" ht="22.15" customHeight="1">
      <c r="B27" s="93"/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5"/>
    </row>
    <row r="28" spans="2:16" ht="1.9" customHeight="1"/>
  </sheetData>
  <mergeCells count="29">
    <mergeCell ref="G3:H3"/>
    <mergeCell ref="E22:F22"/>
    <mergeCell ref="H7:I7"/>
    <mergeCell ref="H6:J6"/>
    <mergeCell ref="H15:I15"/>
    <mergeCell ref="H16:I16"/>
    <mergeCell ref="E16:F16"/>
    <mergeCell ref="E17:F17"/>
    <mergeCell ref="E18:F18"/>
    <mergeCell ref="E19:F19"/>
    <mergeCell ref="E20:F20"/>
    <mergeCell ref="E21:F21"/>
    <mergeCell ref="C14:F14"/>
    <mergeCell ref="C15:D15"/>
    <mergeCell ref="E15:F15"/>
    <mergeCell ref="C20:D20"/>
    <mergeCell ref="C5:F5"/>
    <mergeCell ref="D2:E3"/>
    <mergeCell ref="C21:D21"/>
    <mergeCell ref="C22:D22"/>
    <mergeCell ref="C16:D16"/>
    <mergeCell ref="C17:D17"/>
    <mergeCell ref="C18:D18"/>
    <mergeCell ref="C19:D19"/>
    <mergeCell ref="H20:K23"/>
    <mergeCell ref="C6:D6"/>
    <mergeCell ref="C7:D7"/>
    <mergeCell ref="C8:D8"/>
    <mergeCell ref="C10:F10"/>
  </mergeCells>
  <conditionalFormatting sqref="J16">
    <cfRule type="expression" dxfId="30" priority="3">
      <formula>$F$3="Ancien"</formula>
    </cfRule>
  </conditionalFormatting>
  <conditionalFormatting sqref="K16">
    <cfRule type="expression" dxfId="29" priority="1">
      <formula>$F$3="Neuf"</formula>
    </cfRule>
  </conditionalFormatting>
  <dataValidations count="1">
    <dataValidation type="list" allowBlank="1" showInputMessage="1" showErrorMessage="1" sqref="F3" xr:uid="{799D2EBA-871F-41AE-81B7-61A95C7AE466}">
      <formula1>"Neuf,Ancien"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>
    <tabColor theme="4" tint="-0.249977111117893"/>
    <pageSetUpPr fitToPage="1"/>
  </sheetPr>
  <dimension ref="B1:T47"/>
  <sheetViews>
    <sheetView zoomScale="90" zoomScaleNormal="90" workbookViewId="0">
      <selection activeCell="I3" sqref="I3"/>
    </sheetView>
  </sheetViews>
  <sheetFormatPr defaultColWidth="10.75" defaultRowHeight="17.25"/>
  <cols>
    <col min="1" max="2" width="2.75" style="32" customWidth="1"/>
    <col min="3" max="3" width="29.25" style="32" customWidth="1"/>
    <col min="4" max="4" width="13.25" style="32" customWidth="1"/>
    <col min="5" max="5" width="5.75" style="32" customWidth="1"/>
    <col min="6" max="6" width="34.625" style="32" customWidth="1"/>
    <col min="7" max="7" width="16.25" style="32" customWidth="1"/>
    <col min="8" max="8" width="6" style="32" customWidth="1"/>
    <col min="9" max="9" width="35.75" style="32" customWidth="1"/>
    <col min="10" max="10" width="16.75" style="32" customWidth="1"/>
    <col min="11" max="11" width="19.5" style="32" customWidth="1"/>
    <col min="12" max="12" width="36.25" style="32" customWidth="1"/>
    <col min="13" max="13" width="12.25" style="32" customWidth="1"/>
    <col min="14" max="19" width="10.75" style="32"/>
    <col min="20" max="20" width="0" style="32" hidden="1" customWidth="1"/>
    <col min="21" max="16384" width="10.75" style="32"/>
  </cols>
  <sheetData>
    <row r="1" spans="2:20" ht="7.9" customHeight="1"/>
    <row r="2" spans="2:20" ht="28.9" customHeight="1">
      <c r="B2" s="86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9"/>
    </row>
    <row r="3" spans="2:20">
      <c r="B3" s="90"/>
      <c r="C3" s="67"/>
      <c r="D3" s="67"/>
      <c r="E3" s="67"/>
      <c r="F3" s="72"/>
      <c r="G3" s="101"/>
      <c r="H3" s="72"/>
      <c r="I3" s="72"/>
      <c r="J3" s="72"/>
      <c r="K3" s="67"/>
      <c r="L3" s="67"/>
      <c r="M3" s="67"/>
      <c r="N3" s="67"/>
      <c r="O3" s="91"/>
    </row>
    <row r="4" spans="2:20">
      <c r="B4" s="90"/>
      <c r="C4" s="67"/>
      <c r="D4" s="67"/>
      <c r="E4" s="67"/>
      <c r="F4" s="72"/>
      <c r="G4" s="101"/>
      <c r="H4" s="72"/>
      <c r="I4" s="72"/>
      <c r="J4" s="72"/>
      <c r="K4" s="67"/>
      <c r="L4" s="67"/>
      <c r="M4" s="67"/>
      <c r="N4" s="67"/>
      <c r="O4" s="91"/>
    </row>
    <row r="5" spans="2:20">
      <c r="B5" s="90"/>
      <c r="C5" s="67"/>
      <c r="D5" s="67"/>
      <c r="E5" s="67"/>
      <c r="F5" s="83"/>
      <c r="G5" s="102"/>
      <c r="H5" s="72"/>
      <c r="I5" s="72"/>
      <c r="J5" s="72"/>
      <c r="K5" s="67"/>
      <c r="L5" s="67"/>
      <c r="M5" s="67"/>
      <c r="N5" s="67"/>
      <c r="O5" s="91"/>
    </row>
    <row r="6" spans="2:20">
      <c r="B6" s="90"/>
      <c r="C6" s="164" t="s">
        <v>38</v>
      </c>
      <c r="D6" s="165"/>
      <c r="E6" s="67"/>
      <c r="F6" s="67"/>
      <c r="G6" s="72"/>
      <c r="H6" s="72"/>
      <c r="I6" s="103"/>
      <c r="J6" s="72"/>
      <c r="K6" s="104"/>
      <c r="L6" s="67"/>
      <c r="M6" s="67"/>
      <c r="N6" s="67"/>
      <c r="O6" s="91"/>
    </row>
    <row r="7" spans="2:20">
      <c r="B7" s="90"/>
      <c r="C7" s="166" t="s">
        <v>39</v>
      </c>
      <c r="D7" s="167">
        <v>800</v>
      </c>
      <c r="E7" s="67"/>
      <c r="F7" s="164" t="s">
        <v>40</v>
      </c>
      <c r="G7" s="165"/>
      <c r="H7" s="72"/>
      <c r="I7" s="164" t="s">
        <v>41</v>
      </c>
      <c r="J7" s="165"/>
      <c r="K7" s="67"/>
      <c r="L7" s="67"/>
      <c r="M7" s="67"/>
      <c r="N7" s="67"/>
      <c r="O7" s="91"/>
    </row>
    <row r="8" spans="2:20">
      <c r="B8" s="90"/>
      <c r="C8" s="166" t="s">
        <v>42</v>
      </c>
      <c r="D8" s="167">
        <v>890</v>
      </c>
      <c r="E8" s="67"/>
      <c r="F8" s="172" t="s">
        <v>43</v>
      </c>
      <c r="G8" s="173">
        <f>D20</f>
        <v>80000</v>
      </c>
      <c r="H8" s="72"/>
      <c r="I8" s="172" t="s">
        <v>44</v>
      </c>
      <c r="J8" s="173">
        <f>IF(D14="Oui",D16,0)</f>
        <v>1000</v>
      </c>
      <c r="K8" s="67"/>
      <c r="L8" s="67"/>
      <c r="M8" s="67"/>
      <c r="N8" s="67"/>
      <c r="O8" s="91"/>
    </row>
    <row r="9" spans="2:20">
      <c r="B9" s="90"/>
      <c r="C9" s="166" t="s">
        <v>45</v>
      </c>
      <c r="D9" s="168">
        <v>25</v>
      </c>
      <c r="E9" s="67"/>
      <c r="F9" s="172" t="s">
        <v>46</v>
      </c>
      <c r="G9" s="173">
        <f>D25</f>
        <v>56.000000000000007</v>
      </c>
      <c r="H9" s="72"/>
      <c r="I9" s="181" t="s">
        <v>47</v>
      </c>
      <c r="J9" s="175">
        <f>IF(D14="Oui",G15-J8,0)</f>
        <v>87351.74</v>
      </c>
      <c r="K9" s="67"/>
      <c r="L9" s="67"/>
      <c r="M9" s="67"/>
      <c r="N9" s="67"/>
      <c r="O9" s="91"/>
    </row>
    <row r="10" spans="2:20">
      <c r="B10" s="90"/>
      <c r="C10" s="186" t="s">
        <v>48</v>
      </c>
      <c r="D10" s="187">
        <v>0</v>
      </c>
      <c r="E10" s="67"/>
      <c r="F10" s="172" t="s">
        <v>49</v>
      </c>
      <c r="G10" s="173">
        <f>IF('Frais de notaire'!F3="Ancien",'Frais de notaire'!J15,'Frais de notaire'!K15)</f>
        <v>3175.74</v>
      </c>
      <c r="H10" s="72"/>
      <c r="I10" s="172" t="s">
        <v>50</v>
      </c>
      <c r="J10" s="182">
        <f>IF(D14="Oui",D15,0)</f>
        <v>20</v>
      </c>
      <c r="K10" s="67"/>
      <c r="L10" s="67"/>
      <c r="M10" s="67"/>
      <c r="N10" s="67"/>
      <c r="O10" s="91"/>
      <c r="T10" s="32" t="s">
        <v>51</v>
      </c>
    </row>
    <row r="11" spans="2:20">
      <c r="B11" s="90"/>
      <c r="C11" s="67"/>
      <c r="D11" s="67"/>
      <c r="E11" s="67"/>
      <c r="F11" s="172" t="s">
        <v>52</v>
      </c>
      <c r="G11" s="173">
        <f>D21+D22</f>
        <v>3500</v>
      </c>
      <c r="H11" s="72"/>
      <c r="I11" s="172" t="s">
        <v>53</v>
      </c>
      <c r="J11" s="182">
        <f>IF(D14="Oui",J10*12,0)</f>
        <v>240</v>
      </c>
      <c r="K11" s="67"/>
      <c r="L11" s="67"/>
      <c r="M11" s="67"/>
      <c r="N11" s="67"/>
      <c r="O11" s="91"/>
      <c r="T11" s="32" t="s">
        <v>54</v>
      </c>
    </row>
    <row r="12" spans="2:20">
      <c r="B12" s="90"/>
      <c r="C12" s="67"/>
      <c r="D12" s="67"/>
      <c r="E12" s="67"/>
      <c r="F12" s="172" t="s">
        <v>55</v>
      </c>
      <c r="G12" s="173">
        <f>D23</f>
        <v>0</v>
      </c>
      <c r="H12" s="72"/>
      <c r="I12" s="183" t="s">
        <v>56</v>
      </c>
      <c r="J12" s="184">
        <f>IF(D14="Oui",D17,0)</f>
        <v>4.4999999999999998E-2</v>
      </c>
      <c r="K12" s="67"/>
      <c r="L12" s="67"/>
      <c r="M12" s="67"/>
      <c r="N12" s="67"/>
      <c r="O12" s="91"/>
    </row>
    <row r="13" spans="2:20" ht="16.149999999999999" customHeight="1">
      <c r="B13" s="90"/>
      <c r="C13" s="164" t="s">
        <v>41</v>
      </c>
      <c r="D13" s="165"/>
      <c r="E13" s="67"/>
      <c r="F13" s="172" t="s">
        <v>57</v>
      </c>
      <c r="G13" s="173">
        <f>D24</f>
        <v>500</v>
      </c>
      <c r="H13" s="72"/>
      <c r="I13" s="183" t="s">
        <v>58</v>
      </c>
      <c r="J13" s="184">
        <f>IF(D14="Oui",D18,0)</f>
        <v>2E-3</v>
      </c>
      <c r="K13" s="67"/>
      <c r="L13" s="67"/>
      <c r="M13" s="67"/>
      <c r="N13" s="67"/>
      <c r="O13" s="91"/>
    </row>
    <row r="14" spans="2:20">
      <c r="B14" s="90"/>
      <c r="C14" s="166" t="s">
        <v>59</v>
      </c>
      <c r="D14" s="168" t="s">
        <v>51</v>
      </c>
      <c r="E14" s="67"/>
      <c r="F14" s="172" t="s">
        <v>60</v>
      </c>
      <c r="G14" s="173">
        <f>D26</f>
        <v>1120</v>
      </c>
      <c r="H14" s="72"/>
      <c r="I14" s="172" t="s">
        <v>61</v>
      </c>
      <c r="J14" s="173">
        <f>(J9*J13/12)+J15</f>
        <v>567.18886156061683</v>
      </c>
      <c r="K14" s="67"/>
      <c r="L14" s="67"/>
      <c r="M14" s="67"/>
      <c r="N14" s="67"/>
      <c r="O14" s="91"/>
    </row>
    <row r="15" spans="2:20" ht="16.149999999999999" customHeight="1">
      <c r="B15" s="90"/>
      <c r="C15" s="166" t="s">
        <v>62</v>
      </c>
      <c r="D15" s="168">
        <v>20</v>
      </c>
      <c r="E15" s="67"/>
      <c r="F15" s="190" t="s">
        <v>63</v>
      </c>
      <c r="G15" s="191">
        <f>SUM(G8:G14)</f>
        <v>88351.74</v>
      </c>
      <c r="H15" s="72"/>
      <c r="I15" s="172" t="s">
        <v>64</v>
      </c>
      <c r="J15" s="173">
        <f>IF(D14="Oui",PMT($J$12/12,J11,J9)*-1,0)</f>
        <v>552.63023822728348</v>
      </c>
      <c r="K15" s="67"/>
      <c r="L15" s="67"/>
      <c r="M15" s="67"/>
      <c r="N15" s="67"/>
      <c r="O15" s="91"/>
    </row>
    <row r="16" spans="2:20" ht="16.149999999999999" customHeight="1">
      <c r="B16" s="90"/>
      <c r="C16" s="166" t="s">
        <v>65</v>
      </c>
      <c r="D16" s="167">
        <v>1000</v>
      </c>
      <c r="E16" s="67"/>
      <c r="F16" s="300"/>
      <c r="G16" s="300"/>
      <c r="H16" s="72"/>
      <c r="I16" s="131" t="s">
        <v>66</v>
      </c>
      <c r="J16" s="185">
        <f>J14-J15</f>
        <v>14.558623333333344</v>
      </c>
      <c r="K16" s="67"/>
      <c r="L16" s="105"/>
      <c r="M16" s="67"/>
      <c r="N16" s="67"/>
      <c r="O16" s="91"/>
    </row>
    <row r="17" spans="2:15">
      <c r="B17" s="90"/>
      <c r="C17" s="166" t="s">
        <v>67</v>
      </c>
      <c r="D17" s="169">
        <v>4.4999999999999998E-2</v>
      </c>
      <c r="E17" s="67"/>
      <c r="F17" s="164" t="s">
        <v>68</v>
      </c>
      <c r="G17" s="165"/>
      <c r="H17" s="72"/>
      <c r="I17" s="172" t="s">
        <v>69</v>
      </c>
      <c r="J17" s="173">
        <f>J14*12</f>
        <v>6806.2663387274024</v>
      </c>
      <c r="K17" s="67"/>
      <c r="L17" s="67"/>
      <c r="M17" s="67"/>
      <c r="N17" s="67"/>
      <c r="O17" s="91"/>
    </row>
    <row r="18" spans="2:15">
      <c r="B18" s="90"/>
      <c r="C18" s="166" t="s">
        <v>70</v>
      </c>
      <c r="D18" s="169">
        <v>2E-3</v>
      </c>
      <c r="E18" s="67"/>
      <c r="F18" s="172" t="s">
        <v>71</v>
      </c>
      <c r="G18" s="176">
        <f>(J14-J15)*12</f>
        <v>174.70348000000013</v>
      </c>
      <c r="H18" s="72"/>
      <c r="I18" s="174" t="s">
        <v>72</v>
      </c>
      <c r="J18" s="175">
        <f>(J15*12+J13*J9)*J10-J9</f>
        <v>48773.586774548035</v>
      </c>
      <c r="K18" s="67"/>
      <c r="L18" s="67"/>
      <c r="M18" s="67"/>
      <c r="N18" s="67"/>
      <c r="O18" s="91"/>
    </row>
    <row r="19" spans="2:15">
      <c r="B19" s="90"/>
      <c r="C19" s="164" t="s">
        <v>40</v>
      </c>
      <c r="D19" s="165"/>
      <c r="E19" s="67"/>
      <c r="F19" s="172" t="s">
        <v>73</v>
      </c>
      <c r="G19" s="176">
        <f>SUM(Amortissement!G13:G24)</f>
        <v>3874.423456304884</v>
      </c>
      <c r="H19" s="72"/>
      <c r="I19" s="190" t="s">
        <v>74</v>
      </c>
      <c r="J19" s="191">
        <f>J16*J11</f>
        <v>3494.0696000000025</v>
      </c>
      <c r="K19" s="67"/>
      <c r="L19" s="67"/>
      <c r="M19" s="67"/>
      <c r="N19" s="67"/>
      <c r="O19" s="91"/>
    </row>
    <row r="20" spans="2:15">
      <c r="B20" s="90"/>
      <c r="C20" s="131" t="s">
        <v>75</v>
      </c>
      <c r="D20" s="170">
        <f>'Frais de notaire'!I3</f>
        <v>80000</v>
      </c>
      <c r="E20" s="67"/>
      <c r="F20" s="166" t="s">
        <v>76</v>
      </c>
      <c r="G20" s="177">
        <f>D28</f>
        <v>1040</v>
      </c>
      <c r="H20" s="72"/>
      <c r="I20" s="300"/>
      <c r="J20" s="300"/>
      <c r="K20" s="67"/>
      <c r="L20" s="67"/>
      <c r="M20" s="67"/>
      <c r="N20" s="67"/>
      <c r="O20" s="91"/>
    </row>
    <row r="21" spans="2:15">
      <c r="B21" s="90"/>
      <c r="C21" s="166" t="s">
        <v>77</v>
      </c>
      <c r="D21" s="170">
        <v>1500</v>
      </c>
      <c r="E21" s="67"/>
      <c r="F21" s="172" t="s">
        <v>78</v>
      </c>
      <c r="G21" s="177">
        <f>D29</f>
        <v>120</v>
      </c>
      <c r="H21" s="72"/>
      <c r="I21" s="164" t="s">
        <v>79</v>
      </c>
      <c r="J21" s="165"/>
      <c r="K21" s="67"/>
      <c r="L21" s="67"/>
      <c r="M21" s="67"/>
      <c r="N21" s="67"/>
      <c r="O21" s="91"/>
    </row>
    <row r="22" spans="2:15">
      <c r="B22" s="90"/>
      <c r="C22" s="166" t="s">
        <v>80</v>
      </c>
      <c r="D22" s="170">
        <v>2000</v>
      </c>
      <c r="E22" s="67"/>
      <c r="F22" s="172" t="s">
        <v>81</v>
      </c>
      <c r="G22" s="178">
        <f>D30</f>
        <v>288</v>
      </c>
      <c r="H22" s="72"/>
      <c r="I22" s="172" t="s">
        <v>82</v>
      </c>
      <c r="J22" s="173">
        <f>D8</f>
        <v>890</v>
      </c>
      <c r="K22" s="67"/>
      <c r="L22" s="67"/>
      <c r="M22" s="67"/>
      <c r="N22" s="67"/>
      <c r="O22" s="91"/>
    </row>
    <row r="23" spans="2:15">
      <c r="B23" s="90"/>
      <c r="C23" s="166" t="s">
        <v>55</v>
      </c>
      <c r="D23" s="171">
        <v>0</v>
      </c>
      <c r="E23" s="67"/>
      <c r="F23" s="172" t="s">
        <v>83</v>
      </c>
      <c r="G23" s="178">
        <f>D31</f>
        <v>200</v>
      </c>
      <c r="H23" s="72"/>
      <c r="I23" s="172" t="s">
        <v>84</v>
      </c>
      <c r="J23" s="173">
        <f>(J22/D9)</f>
        <v>35.6</v>
      </c>
      <c r="K23" s="67"/>
      <c r="L23" s="67"/>
      <c r="M23" s="67"/>
      <c r="N23" s="67"/>
      <c r="O23" s="91"/>
    </row>
    <row r="24" spans="2:15" ht="16.899999999999999" customHeight="1">
      <c r="B24" s="90"/>
      <c r="C24" s="172" t="s">
        <v>57</v>
      </c>
      <c r="D24" s="171">
        <v>500</v>
      </c>
      <c r="E24" s="67"/>
      <c r="F24" s="172" t="s">
        <v>85</v>
      </c>
      <c r="G24" s="178">
        <f>D32</f>
        <v>854.40000000000009</v>
      </c>
      <c r="H24" s="72"/>
      <c r="I24" s="190" t="s">
        <v>86</v>
      </c>
      <c r="J24" s="191">
        <f>J22*12*(1-D10)</f>
        <v>10680</v>
      </c>
      <c r="K24" s="67"/>
      <c r="L24" s="67"/>
      <c r="M24" s="67"/>
      <c r="N24" s="67"/>
      <c r="O24" s="91"/>
    </row>
    <row r="25" spans="2:15">
      <c r="B25" s="90"/>
      <c r="C25" s="166" t="s">
        <v>46</v>
      </c>
      <c r="D25" s="171">
        <f>0.07*D7</f>
        <v>56.000000000000007</v>
      </c>
      <c r="E25" s="67"/>
      <c r="F25" s="172" t="s">
        <v>87</v>
      </c>
      <c r="G25" s="173">
        <f>D33</f>
        <v>350</v>
      </c>
      <c r="H25" s="72"/>
      <c r="I25" s="106"/>
      <c r="J25" s="107"/>
      <c r="K25" s="67"/>
      <c r="L25" s="67"/>
      <c r="M25" s="67"/>
      <c r="N25" s="67"/>
      <c r="O25" s="91"/>
    </row>
    <row r="26" spans="2:15">
      <c r="B26" s="90"/>
      <c r="C26" s="166" t="s">
        <v>88</v>
      </c>
      <c r="D26" s="170">
        <f>0.014*G8</f>
        <v>1120</v>
      </c>
      <c r="E26" s="67"/>
      <c r="F26" s="172" t="s">
        <v>89</v>
      </c>
      <c r="G26" s="176">
        <f>D34</f>
        <v>500</v>
      </c>
      <c r="H26" s="84"/>
      <c r="I26" s="194" t="s">
        <v>90</v>
      </c>
      <c r="J26" s="195">
        <f>G33-J15+(G19/12)</f>
        <v>10.111138439383069</v>
      </c>
      <c r="K26" s="97"/>
      <c r="L26" s="67"/>
      <c r="M26" s="67"/>
      <c r="N26" s="67"/>
      <c r="O26" s="91"/>
    </row>
    <row r="27" spans="2:15">
      <c r="B27" s="90"/>
      <c r="C27" s="164" t="s">
        <v>91</v>
      </c>
      <c r="D27" s="165"/>
      <c r="E27" s="67"/>
      <c r="F27" s="166" t="s">
        <v>92</v>
      </c>
      <c r="G27" s="173">
        <f>D35</f>
        <v>400</v>
      </c>
      <c r="H27" s="72"/>
      <c r="I27" s="67"/>
      <c r="J27" s="104"/>
      <c r="K27" s="72"/>
      <c r="L27" s="67"/>
      <c r="M27" s="67"/>
      <c r="N27" s="67"/>
      <c r="O27" s="91"/>
    </row>
    <row r="28" spans="2:15">
      <c r="B28" s="90"/>
      <c r="C28" s="166" t="s">
        <v>76</v>
      </c>
      <c r="D28" s="170">
        <f>D41*G8</f>
        <v>1040</v>
      </c>
      <c r="E28" s="67"/>
      <c r="F28" s="190" t="s">
        <v>86</v>
      </c>
      <c r="G28" s="191">
        <f>SUM(G18:G27)</f>
        <v>7801.5269363048847</v>
      </c>
      <c r="H28" s="72"/>
      <c r="I28" s="112" t="s">
        <v>93</v>
      </c>
      <c r="J28" s="113"/>
      <c r="K28" s="72"/>
      <c r="L28" s="67"/>
      <c r="M28" s="67"/>
      <c r="N28" s="67"/>
      <c r="O28" s="91"/>
    </row>
    <row r="29" spans="2:15">
      <c r="B29" s="90"/>
      <c r="C29" s="166" t="s">
        <v>94</v>
      </c>
      <c r="D29" s="170">
        <v>120</v>
      </c>
      <c r="E29" s="67"/>
      <c r="F29" s="300"/>
      <c r="G29" s="108"/>
      <c r="H29" s="72"/>
      <c r="I29" s="300"/>
      <c r="J29" s="300"/>
      <c r="K29" s="67"/>
      <c r="L29" s="67"/>
      <c r="M29" s="67"/>
      <c r="N29" s="67"/>
      <c r="O29" s="91"/>
    </row>
    <row r="30" spans="2:15">
      <c r="B30" s="90"/>
      <c r="C30" s="166" t="s">
        <v>95</v>
      </c>
      <c r="D30" s="170">
        <f>D42*D7*12</f>
        <v>288</v>
      </c>
      <c r="E30" s="67"/>
      <c r="F30" s="164" t="s">
        <v>96</v>
      </c>
      <c r="G30" s="165"/>
      <c r="H30" s="67"/>
      <c r="I30" s="115" t="s">
        <v>97</v>
      </c>
      <c r="J30" s="116">
        <f>(D7*12*(1-D10))/G15</f>
        <v>0.10865660370695585</v>
      </c>
      <c r="K30" s="67"/>
      <c r="L30" s="67"/>
      <c r="M30" s="67"/>
      <c r="N30" s="67"/>
      <c r="O30" s="91"/>
    </row>
    <row r="31" spans="2:15">
      <c r="B31" s="90"/>
      <c r="C31" s="166" t="s">
        <v>98</v>
      </c>
      <c r="D31" s="171">
        <v>200</v>
      </c>
      <c r="E31" s="67"/>
      <c r="F31" s="172" t="s">
        <v>79</v>
      </c>
      <c r="G31" s="179">
        <f>J24/12</f>
        <v>890</v>
      </c>
      <c r="H31" s="67"/>
      <c r="I31" s="115" t="s">
        <v>99</v>
      </c>
      <c r="J31" s="116">
        <f>((D7*12*(1-D10))-G28)/G15</f>
        <v>2.0355830724953637E-2</v>
      </c>
      <c r="K31" s="109"/>
      <c r="L31" s="109"/>
      <c r="M31" s="109"/>
      <c r="N31" s="67"/>
      <c r="O31" s="91"/>
    </row>
    <row r="32" spans="2:15">
      <c r="B32" s="90"/>
      <c r="C32" s="166" t="s">
        <v>100</v>
      </c>
      <c r="D32" s="171">
        <f>D8*D43*12</f>
        <v>854.40000000000009</v>
      </c>
      <c r="E32" s="67"/>
      <c r="F32" s="172" t="s">
        <v>101</v>
      </c>
      <c r="G32" s="180">
        <f>G28/12</f>
        <v>650.12724469207376</v>
      </c>
      <c r="H32" s="67"/>
      <c r="I32" s="67"/>
      <c r="J32" s="67"/>
      <c r="K32" s="110"/>
      <c r="L32" s="110"/>
      <c r="M32" s="110"/>
      <c r="N32" s="67"/>
      <c r="O32" s="91"/>
    </row>
    <row r="33" spans="2:15" ht="16.149999999999999" customHeight="1">
      <c r="B33" s="90"/>
      <c r="C33" s="172" t="s">
        <v>102</v>
      </c>
      <c r="D33" s="170">
        <v>350</v>
      </c>
      <c r="E33" s="67"/>
      <c r="F33" s="192" t="s">
        <v>103</v>
      </c>
      <c r="G33" s="193">
        <f>G31-G32</f>
        <v>239.87275530792624</v>
      </c>
      <c r="H33" s="67"/>
      <c r="I33" s="117" t="s">
        <v>104</v>
      </c>
      <c r="J33" s="118">
        <f>G15/D9</f>
        <v>3534.0696000000003</v>
      </c>
      <c r="K33" s="67"/>
      <c r="L33" s="67"/>
      <c r="M33" s="67"/>
      <c r="N33" s="67"/>
      <c r="O33" s="91"/>
    </row>
    <row r="34" spans="2:15">
      <c r="B34" s="90"/>
      <c r="C34" s="166" t="s">
        <v>105</v>
      </c>
      <c r="D34" s="170">
        <f>D9*20</f>
        <v>500</v>
      </c>
      <c r="E34" s="67"/>
      <c r="F34" s="67"/>
      <c r="G34" s="104"/>
      <c r="H34" s="67"/>
      <c r="I34" s="109"/>
      <c r="J34" s="109"/>
      <c r="K34" s="67"/>
      <c r="L34" s="67"/>
      <c r="M34" s="67"/>
      <c r="N34" s="67"/>
      <c r="O34" s="91"/>
    </row>
    <row r="35" spans="2:15">
      <c r="B35" s="90"/>
      <c r="C35" s="166" t="s">
        <v>106</v>
      </c>
      <c r="D35" s="170">
        <v>400</v>
      </c>
      <c r="E35" s="67"/>
      <c r="F35" s="111"/>
      <c r="G35" s="67"/>
      <c r="H35" s="67"/>
      <c r="I35" s="109"/>
      <c r="J35" s="109"/>
      <c r="K35" s="109"/>
      <c r="L35" s="67"/>
      <c r="M35" s="67"/>
      <c r="N35" s="67"/>
      <c r="O35" s="91"/>
    </row>
    <row r="36" spans="2:15">
      <c r="B36" s="90"/>
      <c r="C36" s="166" t="s">
        <v>107</v>
      </c>
      <c r="D36" s="170">
        <v>0</v>
      </c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91"/>
    </row>
    <row r="37" spans="2:15">
      <c r="B37" s="90"/>
      <c r="C37" s="166" t="s">
        <v>108</v>
      </c>
      <c r="D37" s="170">
        <v>0</v>
      </c>
      <c r="E37" s="67"/>
      <c r="F37" s="72"/>
      <c r="G37" s="67"/>
      <c r="H37" s="67"/>
      <c r="I37" s="67"/>
      <c r="J37" s="67"/>
      <c r="K37" s="67"/>
      <c r="L37" s="67"/>
      <c r="M37" s="67"/>
      <c r="N37" s="67"/>
      <c r="O37" s="91"/>
    </row>
    <row r="38" spans="2:15">
      <c r="B38" s="90"/>
      <c r="C38" s="186" t="s">
        <v>109</v>
      </c>
      <c r="D38" s="188">
        <f>D44*D7*(1-D10)*12</f>
        <v>240</v>
      </c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91"/>
    </row>
    <row r="39" spans="2:15">
      <c r="B39" s="90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91"/>
    </row>
    <row r="40" spans="2:15">
      <c r="B40" s="90"/>
      <c r="C40" s="164" t="s">
        <v>110</v>
      </c>
      <c r="D40" s="165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91"/>
    </row>
    <row r="41" spans="2:15">
      <c r="B41" s="90"/>
      <c r="C41" s="166" t="s">
        <v>111</v>
      </c>
      <c r="D41" s="169">
        <v>1.2999999999999999E-2</v>
      </c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91"/>
    </row>
    <row r="42" spans="2:15">
      <c r="B42" s="90"/>
      <c r="C42" s="166" t="s">
        <v>112</v>
      </c>
      <c r="D42" s="169">
        <v>0.03</v>
      </c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91"/>
    </row>
    <row r="43" spans="2:15">
      <c r="B43" s="90"/>
      <c r="C43" s="166" t="s">
        <v>113</v>
      </c>
      <c r="D43" s="169">
        <v>0.08</v>
      </c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91"/>
    </row>
    <row r="44" spans="2:15">
      <c r="B44" s="90"/>
      <c r="C44" s="186" t="s">
        <v>114</v>
      </c>
      <c r="D44" s="189">
        <f>0.025</f>
        <v>2.5000000000000001E-2</v>
      </c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91"/>
    </row>
    <row r="45" spans="2:15">
      <c r="B45" s="93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5"/>
    </row>
    <row r="46" spans="2:15">
      <c r="B46" s="67"/>
    </row>
    <row r="47" spans="2:15">
      <c r="B47" s="67"/>
    </row>
  </sheetData>
  <phoneticPr fontId="9" type="noConversion"/>
  <conditionalFormatting sqref="D15:D18">
    <cfRule type="expression" dxfId="28" priority="1">
      <formula>$D$14="Non"</formula>
    </cfRule>
  </conditionalFormatting>
  <conditionalFormatting sqref="G33">
    <cfRule type="cellIs" dxfId="27" priority="15" operator="lessThan">
      <formula>0</formula>
    </cfRule>
    <cfRule type="cellIs" dxfId="26" priority="16" operator="greaterThan">
      <formula>0</formula>
    </cfRule>
  </conditionalFormatting>
  <conditionalFormatting sqref="J30">
    <cfRule type="top10" dxfId="25" priority="5" stopIfTrue="1" rank="8"/>
  </conditionalFormatting>
  <conditionalFormatting sqref="J31">
    <cfRule type="top10" dxfId="24" priority="11" stopIfTrue="1" rank="6"/>
  </conditionalFormatting>
  <dataValidations count="1">
    <dataValidation type="list" allowBlank="1" showInputMessage="1" showErrorMessage="1" sqref="D14" xr:uid="{32BEC239-9F8C-48F4-9D92-614F374FCAC4}">
      <formula1>$T$10:$T$11</formula1>
    </dataValidation>
  </dataValidations>
  <pageMargins left="0.70866141732283472" right="0.70866141732283472" top="0.74803149606299213" bottom="0.74803149606299213" header="0.31496062992125984" footer="0.31496062992125984"/>
  <pageSetup paperSize="9" scale="42" fitToHeight="0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6">
    <tabColor theme="4" tint="0.39997558519241921"/>
  </sheetPr>
  <dimension ref="B2:BJ148"/>
  <sheetViews>
    <sheetView topLeftCell="B5" zoomScale="80" zoomScaleNormal="80" workbookViewId="0">
      <selection activeCell="D9" sqref="D9"/>
    </sheetView>
  </sheetViews>
  <sheetFormatPr defaultColWidth="11.25" defaultRowHeight="17.25"/>
  <cols>
    <col min="1" max="1" width="11.25" style="32"/>
    <col min="2" max="2" width="5.125" style="32" customWidth="1"/>
    <col min="3" max="3" width="43.5" style="32" customWidth="1"/>
    <col min="4" max="4" width="24.75" style="32" bestFit="1" customWidth="1"/>
    <col min="5" max="5" width="23" style="32" customWidth="1"/>
    <col min="6" max="6" width="34.625" style="32" customWidth="1"/>
    <col min="7" max="7" width="13.75" style="32" customWidth="1"/>
    <col min="8" max="8" width="11.25" style="32"/>
    <col min="9" max="9" width="32.125" style="32" customWidth="1"/>
    <col min="10" max="11" width="11.25" style="32"/>
    <col min="12" max="12" width="19.25" style="32" customWidth="1"/>
    <col min="13" max="13" width="14.25" style="32" customWidth="1"/>
    <col min="14" max="17" width="11.25" style="32"/>
    <col min="18" max="18" width="11.125" style="32" customWidth="1"/>
    <col min="19" max="19" width="48" style="32" hidden="1" customWidth="1"/>
    <col min="20" max="62" width="11.25" style="32" hidden="1" customWidth="1"/>
    <col min="63" max="64" width="11.25" style="32" customWidth="1"/>
    <col min="65" max="16384" width="11.25" style="32"/>
  </cols>
  <sheetData>
    <row r="2" spans="2:62">
      <c r="B2" s="86"/>
      <c r="C2" s="87"/>
      <c r="D2" s="87"/>
      <c r="E2" s="89"/>
    </row>
    <row r="3" spans="2:62">
      <c r="B3" s="90"/>
      <c r="C3" s="67"/>
      <c r="D3" s="67"/>
      <c r="E3" s="91"/>
    </row>
    <row r="4" spans="2:62">
      <c r="B4" s="90"/>
      <c r="C4" s="67"/>
      <c r="D4" s="67"/>
      <c r="E4" s="91"/>
    </row>
    <row r="5" spans="2:62">
      <c r="B5" s="90"/>
      <c r="C5" s="77"/>
      <c r="D5" s="67"/>
      <c r="E5" s="91"/>
    </row>
    <row r="6" spans="2:62">
      <c r="B6" s="90"/>
      <c r="C6" s="131" t="s">
        <v>115</v>
      </c>
      <c r="D6" s="132">
        <v>80000</v>
      </c>
      <c r="E6" s="91"/>
      <c r="G6" s="119"/>
    </row>
    <row r="7" spans="2:62">
      <c r="B7" s="90"/>
      <c r="C7" s="131" t="s">
        <v>116</v>
      </c>
      <c r="D7" s="133" t="s">
        <v>117</v>
      </c>
      <c r="E7" s="91"/>
      <c r="G7" s="119"/>
      <c r="BJ7" s="120" t="s">
        <v>118</v>
      </c>
    </row>
    <row r="8" spans="2:62">
      <c r="B8" s="90"/>
      <c r="C8" s="131" t="s">
        <v>119</v>
      </c>
      <c r="D8" s="134">
        <v>1</v>
      </c>
      <c r="E8" s="91"/>
      <c r="BJ8" s="32" t="s">
        <v>120</v>
      </c>
    </row>
    <row r="9" spans="2:62">
      <c r="B9" s="90"/>
      <c r="C9" s="131" t="s">
        <v>121</v>
      </c>
      <c r="D9" s="135">
        <f>IF(D7="Célibataire-divorcé-veuf",IF(D8&lt;=2,D8/2,D8-1)+1,IF(D8&lt;=2,D8/2,D8-1)+2)</f>
        <v>1.5</v>
      </c>
      <c r="E9" s="91"/>
    </row>
    <row r="10" spans="2:62">
      <c r="B10" s="90"/>
      <c r="C10" s="131" t="s">
        <v>122</v>
      </c>
      <c r="D10" s="136">
        <f>(D6*0.9)</f>
        <v>72000</v>
      </c>
      <c r="E10" s="91"/>
    </row>
    <row r="11" spans="2:62">
      <c r="B11" s="90"/>
      <c r="C11" s="131" t="s">
        <v>123</v>
      </c>
      <c r="D11" s="137">
        <f>J63-J64</f>
        <v>13126.82</v>
      </c>
      <c r="E11" s="91"/>
    </row>
    <row r="12" spans="2:62">
      <c r="B12" s="90"/>
      <c r="C12" s="196" t="s">
        <v>124</v>
      </c>
      <c r="D12" s="197">
        <f>IF(D7="Célibataire-divorcé-veuf",IF(L58&lt;=K52,L52,IF(L58&lt;=K53,L53,IF(L58&lt;=K54,L54,IF(L58&lt;=K55,L55,L56)))),IF(K58&lt;=K52,L52,IF(K58&lt;=K53,L53,IF(K58&lt;=K54,L54,IF(K58&lt;=K55,L55,L56)))))</f>
        <v>0.3</v>
      </c>
      <c r="E12" s="91"/>
    </row>
    <row r="13" spans="2:62">
      <c r="B13" s="90"/>
      <c r="C13" s="67"/>
      <c r="D13" s="158"/>
      <c r="E13" s="91"/>
    </row>
    <row r="14" spans="2:62">
      <c r="B14" s="90"/>
      <c r="C14" s="77" t="s">
        <v>125</v>
      </c>
      <c r="D14" s="158"/>
      <c r="E14" s="91"/>
    </row>
    <row r="15" spans="2:62">
      <c r="B15" s="90"/>
      <c r="C15" s="131" t="s">
        <v>126</v>
      </c>
      <c r="D15" s="139">
        <v>0</v>
      </c>
      <c r="E15" s="91"/>
    </row>
    <row r="16" spans="2:62">
      <c r="B16" s="90"/>
      <c r="C16" s="131" t="s">
        <v>127</v>
      </c>
      <c r="D16" s="139">
        <v>0</v>
      </c>
      <c r="E16" s="198" t="s">
        <v>118</v>
      </c>
    </row>
    <row r="17" spans="2:20">
      <c r="B17" s="90"/>
      <c r="C17" s="131" t="s">
        <v>128</v>
      </c>
      <c r="D17" s="139">
        <v>0</v>
      </c>
      <c r="E17" s="91"/>
    </row>
    <row r="18" spans="2:20">
      <c r="B18" s="93"/>
      <c r="C18" s="131" t="s">
        <v>129</v>
      </c>
      <c r="D18" s="139">
        <v>0</v>
      </c>
      <c r="E18" s="199" t="s">
        <v>120</v>
      </c>
    </row>
    <row r="19" spans="2:20">
      <c r="D19" s="122"/>
    </row>
    <row r="20" spans="2:20">
      <c r="D20" s="122"/>
    </row>
    <row r="21" spans="2:20">
      <c r="D21" s="122"/>
    </row>
    <row r="22" spans="2:20">
      <c r="D22" s="122"/>
    </row>
    <row r="23" spans="2:20">
      <c r="D23" s="122"/>
    </row>
    <row r="24" spans="2:20">
      <c r="D24" s="122"/>
    </row>
    <row r="25" spans="2:20">
      <c r="D25" s="122"/>
    </row>
    <row r="26" spans="2:20">
      <c r="D26" s="122"/>
    </row>
    <row r="27" spans="2:20">
      <c r="D27" s="122"/>
    </row>
    <row r="28" spans="2:20">
      <c r="D28" s="122"/>
    </row>
    <row r="29" spans="2:20">
      <c r="D29" s="122"/>
    </row>
    <row r="30" spans="2:20">
      <c r="D30" s="122"/>
    </row>
    <row r="31" spans="2:20">
      <c r="D31" s="122"/>
      <c r="T31" s="50" t="s">
        <v>116</v>
      </c>
    </row>
    <row r="32" spans="2:20">
      <c r="D32" s="122"/>
      <c r="T32" s="32" t="s">
        <v>117</v>
      </c>
    </row>
    <row r="33" spans="3:20">
      <c r="T33" s="32" t="s">
        <v>130</v>
      </c>
    </row>
    <row r="43" spans="3:20">
      <c r="C43" s="86"/>
      <c r="D43" s="87"/>
      <c r="E43" s="87"/>
      <c r="F43" s="87"/>
      <c r="G43" s="89"/>
    </row>
    <row r="44" spans="3:20">
      <c r="C44" s="90"/>
      <c r="D44" s="67"/>
      <c r="E44" s="67"/>
      <c r="F44" s="67"/>
      <c r="G44" s="91"/>
    </row>
    <row r="45" spans="3:20">
      <c r="C45" s="90"/>
      <c r="D45" s="67"/>
      <c r="E45" s="67"/>
      <c r="F45" s="67"/>
      <c r="G45" s="91"/>
      <c r="I45" s="86"/>
      <c r="J45" s="87"/>
      <c r="K45" s="87"/>
      <c r="L45" s="87"/>
      <c r="M45" s="87"/>
      <c r="N45" s="87"/>
      <c r="O45" s="87"/>
      <c r="P45" s="87"/>
      <c r="Q45" s="89"/>
    </row>
    <row r="46" spans="3:20">
      <c r="C46" s="330" t="s">
        <v>131</v>
      </c>
      <c r="D46" s="331"/>
      <c r="E46" s="331"/>
      <c r="F46" s="331"/>
      <c r="G46" s="332"/>
      <c r="I46" s="90"/>
      <c r="J46" s="67"/>
      <c r="K46" s="67"/>
      <c r="L46" s="67"/>
      <c r="M46" s="67"/>
      <c r="N46" s="67"/>
      <c r="O46" s="67"/>
      <c r="P46" s="67"/>
      <c r="Q46" s="91"/>
    </row>
    <row r="47" spans="3:20">
      <c r="C47" s="333" t="s">
        <v>132</v>
      </c>
      <c r="D47" s="334"/>
      <c r="E47" s="67"/>
      <c r="F47" s="335" t="s">
        <v>133</v>
      </c>
      <c r="G47" s="336"/>
      <c r="I47" s="90"/>
      <c r="J47" s="67"/>
      <c r="K47" s="67"/>
      <c r="L47" s="67"/>
      <c r="M47" s="67"/>
      <c r="N47" s="67"/>
      <c r="O47" s="67"/>
      <c r="P47" s="67"/>
      <c r="Q47" s="91"/>
    </row>
    <row r="48" spans="3:20">
      <c r="C48" s="146" t="s">
        <v>134</v>
      </c>
      <c r="D48" s="136">
        <f>'Coûts et rendement'!J24+D15</f>
        <v>10680</v>
      </c>
      <c r="E48" s="67"/>
      <c r="F48" s="131" t="s">
        <v>135</v>
      </c>
      <c r="G48" s="147">
        <f>'Coûts et rendement'!J24</f>
        <v>10680</v>
      </c>
      <c r="I48" s="90"/>
      <c r="J48" s="67"/>
      <c r="K48" s="67"/>
      <c r="L48" s="67"/>
      <c r="M48" s="67"/>
      <c r="N48" s="67"/>
      <c r="O48" s="67"/>
      <c r="P48" s="67"/>
      <c r="Q48" s="91"/>
    </row>
    <row r="49" spans="3:57">
      <c r="C49" s="146" t="s">
        <v>136</v>
      </c>
      <c r="D49" s="136">
        <f>D48*0.3</f>
        <v>3204</v>
      </c>
      <c r="E49" s="67"/>
      <c r="F49" s="131" t="s">
        <v>137</v>
      </c>
      <c r="G49" s="147">
        <f>'Coûts et rendement'!G18+'Coûts et rendement'!G20+'Coûts et rendement'!G21+'Coûts et rendement'!G22+'Coûts et rendement'!G23+'Coûts et rendement'!G24+'Coûts et rendement'!G25+'Coûts et rendement'!G26+'Coûts et rendement'!G27+'Coûts et rendement'!D21</f>
        <v>5427.1034799999998</v>
      </c>
      <c r="H49" s="122"/>
      <c r="I49" s="90"/>
      <c r="J49" s="67"/>
      <c r="K49" s="67"/>
      <c r="L49" s="67"/>
      <c r="M49" s="67"/>
      <c r="N49" s="67"/>
      <c r="O49" s="67"/>
      <c r="P49" s="67"/>
      <c r="Q49" s="91"/>
      <c r="S49" s="50" t="s">
        <v>138</v>
      </c>
      <c r="AC49" s="50" t="s">
        <v>139</v>
      </c>
      <c r="AM49" s="50" t="s">
        <v>140</v>
      </c>
      <c r="AW49" s="50" t="s">
        <v>141</v>
      </c>
    </row>
    <row r="50" spans="3:57">
      <c r="C50" s="146" t="s">
        <v>142</v>
      </c>
      <c r="D50" s="136">
        <f>D48-D49</f>
        <v>7476</v>
      </c>
      <c r="E50" s="67"/>
      <c r="F50" s="131" t="s">
        <v>143</v>
      </c>
      <c r="G50" s="147">
        <f>Amortissement!H8</f>
        <v>3874.423456304884</v>
      </c>
      <c r="H50" s="122"/>
      <c r="I50" s="90"/>
      <c r="J50" s="164" t="s">
        <v>144</v>
      </c>
      <c r="K50" s="164"/>
      <c r="L50" s="164"/>
      <c r="M50" s="67"/>
      <c r="N50" s="67"/>
      <c r="O50" s="67"/>
      <c r="P50" s="67"/>
      <c r="Q50" s="91"/>
      <c r="T50" s="50" t="s">
        <v>144</v>
      </c>
      <c r="AD50" s="50" t="s">
        <v>144</v>
      </c>
      <c r="AN50" s="50" t="s">
        <v>144</v>
      </c>
      <c r="AX50" s="50" t="s">
        <v>144</v>
      </c>
    </row>
    <row r="51" spans="3:57">
      <c r="C51" s="90"/>
      <c r="D51" s="72"/>
      <c r="E51" s="67"/>
      <c r="F51" s="131" t="s">
        <v>145</v>
      </c>
      <c r="G51" s="147">
        <f>G48-G49-G50+IF(E16="Bénéfices",D16,-D16)</f>
        <v>1378.4730636951163</v>
      </c>
      <c r="I51" s="215"/>
      <c r="J51" s="124" t="s">
        <v>146</v>
      </c>
      <c r="K51" s="124" t="s">
        <v>147</v>
      </c>
      <c r="L51" s="124" t="s">
        <v>148</v>
      </c>
      <c r="M51" s="67"/>
      <c r="N51" s="67"/>
      <c r="O51" s="67"/>
      <c r="P51" s="158"/>
      <c r="Q51" s="91"/>
      <c r="S51" s="123"/>
      <c r="T51" s="124" t="s">
        <v>146</v>
      </c>
      <c r="U51" s="124" t="s">
        <v>147</v>
      </c>
      <c r="V51" s="124" t="s">
        <v>148</v>
      </c>
      <c r="Z51" s="122"/>
      <c r="AC51" s="123"/>
      <c r="AD51" s="124" t="s">
        <v>146</v>
      </c>
      <c r="AE51" s="124" t="s">
        <v>147</v>
      </c>
      <c r="AF51" s="124" t="s">
        <v>148</v>
      </c>
      <c r="AJ51" s="122"/>
      <c r="AM51" s="123"/>
      <c r="AN51" s="124" t="s">
        <v>146</v>
      </c>
      <c r="AO51" s="124" t="s">
        <v>147</v>
      </c>
      <c r="AP51" s="124" t="s">
        <v>148</v>
      </c>
      <c r="AT51" s="122"/>
      <c r="AW51" s="123"/>
      <c r="AX51" s="124" t="s">
        <v>146</v>
      </c>
      <c r="AY51" s="124" t="s">
        <v>147</v>
      </c>
      <c r="AZ51" s="124" t="s">
        <v>148</v>
      </c>
      <c r="BD51" s="122"/>
    </row>
    <row r="52" spans="3:57">
      <c r="C52" s="90"/>
      <c r="D52" s="148"/>
      <c r="E52" s="67"/>
      <c r="F52" s="140" t="str">
        <f>IF(G51&lt;0,"Déficits fonciers",IF(G51&gt;0,"Bénéfices fonciers",""))</f>
        <v>Bénéfices fonciers</v>
      </c>
      <c r="G52" s="149">
        <f>G51</f>
        <v>1378.4730636951163</v>
      </c>
      <c r="I52" s="90"/>
      <c r="J52" s="125">
        <v>0</v>
      </c>
      <c r="K52" s="125">
        <v>11294</v>
      </c>
      <c r="L52" s="126">
        <v>0</v>
      </c>
      <c r="M52" s="67"/>
      <c r="N52" s="67"/>
      <c r="O52" s="67"/>
      <c r="P52" s="158"/>
      <c r="Q52" s="91"/>
      <c r="T52" s="125">
        <f t="shared" ref="T52:V55" si="0">J52</f>
        <v>0</v>
      </c>
      <c r="U52" s="125">
        <f t="shared" si="0"/>
        <v>11294</v>
      </c>
      <c r="V52" s="126">
        <f t="shared" si="0"/>
        <v>0</v>
      </c>
      <c r="Z52" s="122"/>
      <c r="AD52" s="125">
        <f t="shared" ref="AD52:AF55" si="1">J52</f>
        <v>0</v>
      </c>
      <c r="AE52" s="125">
        <f t="shared" si="1"/>
        <v>11294</v>
      </c>
      <c r="AF52" s="126">
        <f t="shared" si="1"/>
        <v>0</v>
      </c>
      <c r="AJ52" s="122"/>
      <c r="AN52" s="125">
        <f t="shared" ref="AN52:AP55" si="2">J52</f>
        <v>0</v>
      </c>
      <c r="AO52" s="125">
        <f t="shared" si="2"/>
        <v>11294</v>
      </c>
      <c r="AP52" s="126">
        <f t="shared" si="2"/>
        <v>0</v>
      </c>
      <c r="AT52" s="122"/>
      <c r="AX52" s="125">
        <f t="shared" ref="AX52:AZ55" si="3">J52</f>
        <v>0</v>
      </c>
      <c r="AY52" s="125">
        <f t="shared" si="3"/>
        <v>11294</v>
      </c>
      <c r="AZ52" s="126">
        <f t="shared" si="3"/>
        <v>0</v>
      </c>
      <c r="BD52" s="122"/>
    </row>
    <row r="53" spans="3:57">
      <c r="C53" s="90"/>
      <c r="D53" s="72"/>
      <c r="E53" s="67"/>
      <c r="F53" s="131" t="s">
        <v>142</v>
      </c>
      <c r="G53" s="150">
        <f>IF(G52&gt;=0,G52,0)</f>
        <v>1378.4730636951163</v>
      </c>
      <c r="I53" s="90"/>
      <c r="J53" s="125">
        <v>11295</v>
      </c>
      <c r="K53" s="125">
        <v>28797</v>
      </c>
      <c r="L53" s="126">
        <v>0.11</v>
      </c>
      <c r="M53" s="158"/>
      <c r="N53" s="158"/>
      <c r="O53" s="158"/>
      <c r="P53" s="158"/>
      <c r="Q53" s="91"/>
      <c r="T53" s="125">
        <f t="shared" si="0"/>
        <v>11295</v>
      </c>
      <c r="U53" s="125">
        <f t="shared" si="0"/>
        <v>28797</v>
      </c>
      <c r="V53" s="126">
        <f t="shared" si="0"/>
        <v>0.11</v>
      </c>
      <c r="W53" s="122"/>
      <c r="X53" s="122"/>
      <c r="Z53" s="122"/>
      <c r="AD53" s="125">
        <f t="shared" si="1"/>
        <v>11295</v>
      </c>
      <c r="AE53" s="125">
        <f t="shared" si="1"/>
        <v>28797</v>
      </c>
      <c r="AF53" s="126">
        <f t="shared" si="1"/>
        <v>0.11</v>
      </c>
      <c r="AG53" s="122"/>
      <c r="AH53" s="122"/>
      <c r="AJ53" s="122"/>
      <c r="AN53" s="125">
        <f t="shared" si="2"/>
        <v>11295</v>
      </c>
      <c r="AO53" s="125">
        <f t="shared" si="2"/>
        <v>28797</v>
      </c>
      <c r="AP53" s="126">
        <f t="shared" si="2"/>
        <v>0.11</v>
      </c>
      <c r="AQ53" s="122"/>
      <c r="AR53" s="122"/>
      <c r="AT53" s="122"/>
      <c r="AX53" s="125">
        <f t="shared" si="3"/>
        <v>11295</v>
      </c>
      <c r="AY53" s="125">
        <f t="shared" si="3"/>
        <v>28797</v>
      </c>
      <c r="AZ53" s="126">
        <f t="shared" si="3"/>
        <v>0.11</v>
      </c>
      <c r="BA53" s="122"/>
      <c r="BB53" s="122"/>
      <c r="BD53" s="122"/>
    </row>
    <row r="54" spans="3:57">
      <c r="C54" s="90"/>
      <c r="D54" s="72"/>
      <c r="E54" s="67"/>
      <c r="F54" s="131" t="s">
        <v>149</v>
      </c>
      <c r="G54" s="147">
        <f>IF(G52&lt;0,G52,0)</f>
        <v>0</v>
      </c>
      <c r="H54" s="127"/>
      <c r="I54" s="90"/>
      <c r="J54" s="125">
        <v>28798</v>
      </c>
      <c r="K54" s="125">
        <v>82341</v>
      </c>
      <c r="L54" s="126">
        <v>0.3</v>
      </c>
      <c r="M54" s="158"/>
      <c r="N54" s="158"/>
      <c r="O54" s="158"/>
      <c r="P54" s="67"/>
      <c r="Q54" s="159"/>
      <c r="T54" s="125">
        <f t="shared" si="0"/>
        <v>28798</v>
      </c>
      <c r="U54" s="125">
        <f t="shared" si="0"/>
        <v>82341</v>
      </c>
      <c r="V54" s="126">
        <f t="shared" si="0"/>
        <v>0.3</v>
      </c>
      <c r="W54" s="122"/>
      <c r="X54" s="122"/>
      <c r="Y54" s="122"/>
      <c r="AA54" s="122"/>
      <c r="AD54" s="125">
        <f t="shared" si="1"/>
        <v>28798</v>
      </c>
      <c r="AE54" s="125">
        <f t="shared" si="1"/>
        <v>82341</v>
      </c>
      <c r="AF54" s="126">
        <f t="shared" si="1"/>
        <v>0.3</v>
      </c>
      <c r="AG54" s="122"/>
      <c r="AH54" s="122"/>
      <c r="AI54" s="122"/>
      <c r="AK54" s="122"/>
      <c r="AN54" s="125">
        <f t="shared" si="2"/>
        <v>28798</v>
      </c>
      <c r="AO54" s="125">
        <f t="shared" si="2"/>
        <v>82341</v>
      </c>
      <c r="AP54" s="126">
        <f t="shared" si="2"/>
        <v>0.3</v>
      </c>
      <c r="AQ54" s="122"/>
      <c r="AR54" s="122"/>
      <c r="AS54" s="122"/>
      <c r="AU54" s="122"/>
      <c r="AX54" s="125">
        <f t="shared" si="3"/>
        <v>28798</v>
      </c>
      <c r="AY54" s="125">
        <f t="shared" si="3"/>
        <v>82341</v>
      </c>
      <c r="AZ54" s="126">
        <f t="shared" si="3"/>
        <v>0.3</v>
      </c>
      <c r="BA54" s="122"/>
      <c r="BB54" s="122"/>
      <c r="BC54" s="122"/>
      <c r="BE54" s="122"/>
    </row>
    <row r="55" spans="3:57">
      <c r="C55" s="90"/>
      <c r="D55" s="72"/>
      <c r="E55" s="67"/>
      <c r="F55" s="67"/>
      <c r="G55" s="151"/>
      <c r="I55" s="90"/>
      <c r="J55" s="125">
        <v>82342</v>
      </c>
      <c r="K55" s="125">
        <v>177106</v>
      </c>
      <c r="L55" s="126">
        <v>0.41</v>
      </c>
      <c r="M55" s="67"/>
      <c r="N55" s="67"/>
      <c r="O55" s="216"/>
      <c r="P55" s="158"/>
      <c r="Q55" s="159"/>
      <c r="T55" s="125">
        <f t="shared" si="0"/>
        <v>82342</v>
      </c>
      <c r="U55" s="125">
        <f t="shared" si="0"/>
        <v>177106</v>
      </c>
      <c r="V55" s="126">
        <f t="shared" si="0"/>
        <v>0.41</v>
      </c>
      <c r="Y55" s="128"/>
      <c r="Z55" s="122"/>
      <c r="AA55" s="122"/>
      <c r="AD55" s="125">
        <f t="shared" si="1"/>
        <v>82342</v>
      </c>
      <c r="AE55" s="125">
        <f t="shared" si="1"/>
        <v>177106</v>
      </c>
      <c r="AF55" s="126">
        <f t="shared" si="1"/>
        <v>0.41</v>
      </c>
      <c r="AI55" s="128"/>
      <c r="AJ55" s="122"/>
      <c r="AK55" s="122"/>
      <c r="AN55" s="125">
        <f t="shared" si="2"/>
        <v>82342</v>
      </c>
      <c r="AO55" s="125">
        <f t="shared" si="2"/>
        <v>177106</v>
      </c>
      <c r="AP55" s="126">
        <f t="shared" si="2"/>
        <v>0.41</v>
      </c>
      <c r="AS55" s="128"/>
      <c r="AT55" s="122"/>
      <c r="AU55" s="122"/>
      <c r="AX55" s="125">
        <f t="shared" si="3"/>
        <v>82342</v>
      </c>
      <c r="AY55" s="125">
        <f t="shared" si="3"/>
        <v>177106</v>
      </c>
      <c r="AZ55" s="126">
        <f t="shared" si="3"/>
        <v>0.41</v>
      </c>
      <c r="BC55" s="128"/>
      <c r="BD55" s="122"/>
      <c r="BE55" s="122"/>
    </row>
    <row r="56" spans="3:57">
      <c r="C56" s="90"/>
      <c r="D56" s="72"/>
      <c r="E56" s="67"/>
      <c r="F56" s="67"/>
      <c r="G56" s="152"/>
      <c r="I56" s="90"/>
      <c r="J56" s="210">
        <v>177107</v>
      </c>
      <c r="K56" s="210"/>
      <c r="L56" s="212">
        <v>0.45</v>
      </c>
      <c r="M56" s="218" t="s">
        <v>150</v>
      </c>
      <c r="N56" s="218"/>
      <c r="O56" s="218"/>
      <c r="P56" s="218"/>
      <c r="Q56" s="218"/>
      <c r="T56" s="125">
        <f>J56</f>
        <v>177107</v>
      </c>
      <c r="U56" s="125"/>
      <c r="V56" s="126">
        <f>L56</f>
        <v>0.45</v>
      </c>
      <c r="W56" s="129" t="s">
        <v>150</v>
      </c>
      <c r="AD56" s="125">
        <f>J56</f>
        <v>177107</v>
      </c>
      <c r="AE56" s="125"/>
      <c r="AF56" s="126">
        <f>L56</f>
        <v>0.45</v>
      </c>
      <c r="AG56" s="129" t="s">
        <v>150</v>
      </c>
      <c r="AN56" s="125">
        <f>J56</f>
        <v>177107</v>
      </c>
      <c r="AO56" s="125"/>
      <c r="AP56" s="126">
        <f>L56</f>
        <v>0.45</v>
      </c>
      <c r="AQ56" s="129" t="s">
        <v>150</v>
      </c>
      <c r="AX56" s="125">
        <f>J56</f>
        <v>177107</v>
      </c>
      <c r="AY56" s="125"/>
      <c r="AZ56" s="126">
        <f>L56</f>
        <v>0.45</v>
      </c>
      <c r="BA56" s="129" t="s">
        <v>150</v>
      </c>
    </row>
    <row r="57" spans="3:57">
      <c r="C57" s="146" t="s">
        <v>151</v>
      </c>
      <c r="D57" s="136">
        <f>D50*0.172</f>
        <v>1285.8719999999998</v>
      </c>
      <c r="E57" s="67"/>
      <c r="F57" s="131" t="s">
        <v>151</v>
      </c>
      <c r="G57" s="153">
        <f>G53*0.172</f>
        <v>237.09736695555998</v>
      </c>
      <c r="I57" s="218" t="s">
        <v>152</v>
      </c>
      <c r="J57" s="218"/>
      <c r="K57" s="218"/>
      <c r="L57" s="218"/>
      <c r="M57" s="131" t="s">
        <v>153</v>
      </c>
      <c r="N57" s="131"/>
      <c r="O57" s="131"/>
      <c r="P57" s="131"/>
      <c r="Q57" s="200">
        <v>1759</v>
      </c>
      <c r="S57" s="122" t="s">
        <v>152</v>
      </c>
      <c r="U57" s="122"/>
      <c r="W57" s="32" t="s">
        <v>153</v>
      </c>
      <c r="AA57" s="122">
        <f>Q57</f>
        <v>1759</v>
      </c>
      <c r="AC57" s="122" t="s">
        <v>152</v>
      </c>
      <c r="AE57" s="122"/>
      <c r="AG57" s="32" t="s">
        <v>153</v>
      </c>
      <c r="AK57" s="122">
        <f>Q57</f>
        <v>1759</v>
      </c>
      <c r="AM57" s="122" t="s">
        <v>152</v>
      </c>
      <c r="AO57" s="122"/>
      <c r="AQ57" s="32" t="s">
        <v>153</v>
      </c>
      <c r="AU57" s="122">
        <f>Q57</f>
        <v>1759</v>
      </c>
      <c r="AW57" s="122" t="s">
        <v>152</v>
      </c>
      <c r="AY57" s="122"/>
      <c r="BA57" s="32" t="s">
        <v>153</v>
      </c>
      <c r="BE57" s="122">
        <f>Q57</f>
        <v>1759</v>
      </c>
    </row>
    <row r="58" spans="3:57">
      <c r="C58" s="154" t="s">
        <v>154</v>
      </c>
      <c r="D58" s="137">
        <f>T63</f>
        <v>15369.619999999999</v>
      </c>
      <c r="E58" s="67"/>
      <c r="F58" s="142" t="s">
        <v>154</v>
      </c>
      <c r="G58" s="155">
        <f>AD63</f>
        <v>13540.361919108533</v>
      </c>
      <c r="I58" s="146" t="s">
        <v>155</v>
      </c>
      <c r="J58" s="162">
        <f>$D$10/$D$9</f>
        <v>48000</v>
      </c>
      <c r="K58" s="209">
        <f>$D$10/2</f>
        <v>36000</v>
      </c>
      <c r="L58" s="213">
        <f>$D$10/1</f>
        <v>72000</v>
      </c>
      <c r="M58" s="211" t="s">
        <v>156</v>
      </c>
      <c r="N58" s="131"/>
      <c r="O58" s="131"/>
      <c r="P58" s="131"/>
      <c r="Q58" s="200">
        <f>Q57</f>
        <v>1759</v>
      </c>
      <c r="S58" s="32" t="s">
        <v>155</v>
      </c>
      <c r="T58" s="122">
        <f>($D$10+D50)/$D$9</f>
        <v>52984</v>
      </c>
      <c r="U58" s="130">
        <f>($D$10+D50)/2</f>
        <v>39738</v>
      </c>
      <c r="V58" s="130">
        <f>($D$10+D50)/1</f>
        <v>79476</v>
      </c>
      <c r="W58" s="129" t="s">
        <v>156</v>
      </c>
      <c r="AA58" s="122">
        <f>Q58</f>
        <v>1759</v>
      </c>
      <c r="AC58" s="32" t="s">
        <v>155</v>
      </c>
      <c r="AD58" s="122">
        <f>(D10+G53)/$D$9</f>
        <v>48918.982042463409</v>
      </c>
      <c r="AE58" s="130">
        <f>(IF(G51&gt;=0,D10+G53,D10))/2</f>
        <v>36689.236531847557</v>
      </c>
      <c r="AF58" s="130">
        <f>(IF(G51&gt;=0,D10+G53,D10))/1</f>
        <v>73378.473063695114</v>
      </c>
      <c r="AG58" s="129" t="s">
        <v>156</v>
      </c>
      <c r="AK58" s="122">
        <f>Q58</f>
        <v>1759</v>
      </c>
      <c r="AM58" s="32" t="s">
        <v>155</v>
      </c>
      <c r="AN58" s="122">
        <f>($D$10+D71)/$D$9</f>
        <v>51560</v>
      </c>
      <c r="AO58" s="130">
        <f>($D$10+D71)/2</f>
        <v>38670</v>
      </c>
      <c r="AP58" s="130">
        <f>($D$10+D71)/1</f>
        <v>77340</v>
      </c>
      <c r="AQ58" s="129" t="s">
        <v>156</v>
      </c>
      <c r="AU58" s="122">
        <f>Q58</f>
        <v>1759</v>
      </c>
      <c r="AW58" s="32" t="s">
        <v>155</v>
      </c>
      <c r="AX58" s="122">
        <f>(D10+G75)/$D$9</f>
        <v>48000</v>
      </c>
      <c r="AY58" s="130">
        <f>(IF(G73&gt;=0,D10+G75,D10))/2</f>
        <v>36000</v>
      </c>
      <c r="AZ58" s="130">
        <f>(IF(G73&gt;=0,D10+G75,D10))/1</f>
        <v>72000</v>
      </c>
      <c r="BA58" s="129" t="s">
        <v>156</v>
      </c>
      <c r="BE58" s="122">
        <f>Q58</f>
        <v>1759</v>
      </c>
    </row>
    <row r="59" spans="3:57">
      <c r="C59" s="156" t="s">
        <v>157</v>
      </c>
      <c r="D59" s="144">
        <f>(D58+D57)</f>
        <v>16655.491999999998</v>
      </c>
      <c r="E59" s="67"/>
      <c r="F59" s="143" t="s">
        <v>157</v>
      </c>
      <c r="G59" s="157">
        <f>(G58+G57)</f>
        <v>13777.459286064093</v>
      </c>
      <c r="I59" s="146" t="s">
        <v>158</v>
      </c>
      <c r="J59" s="162">
        <f>IF(J58&lt;=K52,0,IF(J58&lt;=K53,(J58-J53)*L53,IF(J58&lt;=K54,(K53-J53)*L53+(J58-J54)*L54,IF(J58&lt;=K55,(K53-J53)*L53+(J58-J54)*L54+(J58-J55)*L55,(K53-J53)*L53+(J58-J54)*L54+(J58-J55)*L55+(J58-J56)*L56))))</f>
        <v>7685.82</v>
      </c>
      <c r="K59" s="209">
        <f>IF(K58&lt;=K52,0,IF(K58&lt;=K53,(K58-J53)*L53,IF(K58&lt;=K54,(K53-J53)*L53+(K58-J54)*L54,IF(K58&lt;=K55,(K53-J53)*L53+(K58-J54)*L54+(K58-J55)*L55,(K53-J53)*L53+(K58-J54)*L54+(K58-J55)*L55+(K58-J56)*L56))))</f>
        <v>4085.8199999999997</v>
      </c>
      <c r="L59" s="213">
        <f>IF(L58&lt;=K52,0,IF(L58&lt;=K53,(L58-J53)*L53,IF(L58&lt;=K54,(K53-J53)*L53+(L58-J54)*L54,IF(L58&lt;=K55,(K53-J53)*L53+(L58-J54)*L54+(L58-J55)*L55,(K53-J53)*L53+(L58-J54)*L54+(L58-J55)*L55+(L58-J56)*L56))))</f>
        <v>14885.82</v>
      </c>
      <c r="M59" s="211" t="s">
        <v>159</v>
      </c>
      <c r="N59" s="131"/>
      <c r="O59" s="131"/>
      <c r="P59" s="131"/>
      <c r="Q59" s="200">
        <f>Q58*2</f>
        <v>3518</v>
      </c>
      <c r="S59" s="32" t="s">
        <v>158</v>
      </c>
      <c r="T59" s="122">
        <f>IF(T58&lt;=U52,0,IF(T58&lt;=U53,(T58-T53)*V53,IF(T58&lt;=U54,(U53-T53)*V53+(T58-T54)*V54,IF(T58&lt;=U55,(U53-T53)*V53+(T58-T54)*V54+(T58-T55)*V55,(U53-T53)*V53+(T58-T54)*V54+(T58-T55)*V55+(T58-T56)*V56))))</f>
        <v>9181.02</v>
      </c>
      <c r="U59" s="130">
        <f>IF(U58&lt;=U52,0,IF(U58&lt;=U53,(U58-T53)*V53,IF(U58&lt;=U54,(U53-T53)*V53+(U58-T54)*V54,IF(U58&lt;=U55,(U53-T53)*V53+(U58-T54)*V54+(U58-T55)*V55,(U53-T53)*V53+(U58-T54)*V54+(U58-T55)*V55+(U58-T56)*V56))))</f>
        <v>5207.22</v>
      </c>
      <c r="V59" s="130">
        <f>IF(V58&lt;=U52,0,IF(V58&lt;=U53,(V58-T53)*V53,IF(V58&lt;=U54,(U53-T53)*V53+(V58-T54)*V54,IF(V58&lt;=U55,(U53-T53)*V53+(V58-T54)*V54+(V58-T55)*V55,(U53-T53)*V53+(V58-T54)*V54+(V58-T55)*V55+(V58-T56)*V56))))</f>
        <v>17128.62</v>
      </c>
      <c r="W59" s="129" t="s">
        <v>159</v>
      </c>
      <c r="AA59" s="122">
        <f>Q59</f>
        <v>3518</v>
      </c>
      <c r="AC59" s="32" t="s">
        <v>158</v>
      </c>
      <c r="AD59" s="122">
        <f>IF(AD58&lt;=AE52,0,IF(AD58&lt;=AE53,(AD58-AD53)*AF53,IF(AD58&lt;=AE54,(AE53-AD53)*AF53+(AD58-AD54)*AF54,IF(AD58&lt;=AE55,(AE53-AD53)*AF53+(AD58-AD54)*AF54+(AD58-AD55)*AF55,(AE53-AD53)*AF53+(AD58-AD54)*AF54+(AD58-AD55)*AF55+(AD58-AD56)*AF56))))</f>
        <v>7961.5146127390226</v>
      </c>
      <c r="AE59" s="130">
        <f>IF(AE58&lt;=AE52,0,IF(AE58&lt;=AE53,(AE58-AD53)*AF53,IF(AE58&lt;=AE54,(AE53-AD53)*AF53+(AE58-AD54)*AF54,IF(AE58&lt;=AE55,(AE53-AD53)*AF53+(AE58-AD54)*AF54+(AE58-AD55)*AF55,(AE53-AD53)*AF53+(AE58-AD54)*AF54+(AE58-AD55)*AF55+(AE58-AD56)*AF56))))</f>
        <v>4292.5909595542671</v>
      </c>
      <c r="AF59" s="130">
        <f>IF(AF58&lt;=AE52,0,IF(AF58&lt;=AE53,(AF58-AD53)*AF53,IF(AF58&lt;=AE54,(AE53-AD53)*AF53+(AF58-AD54)*AF54,IF(AF58&lt;=AE55,(AE53-AD53)*AF53+(AF58-AD54)*AF54+(AF58-AD55)*AF55,(AE53-AD53)*AF53+(AF58-AD54)*AF54+(AF58-AD55)*AF55+(AF58-AD56)*AF56))))</f>
        <v>15299.361919108533</v>
      </c>
      <c r="AG59" s="129" t="s">
        <v>159</v>
      </c>
      <c r="AK59" s="122">
        <f>Q59</f>
        <v>3518</v>
      </c>
      <c r="AM59" s="32" t="s">
        <v>158</v>
      </c>
      <c r="AN59" s="122">
        <f>IF(AN58&lt;=AO52,0,IF(AN58&lt;=AO53,(AN58-AN53)*AP53,IF(AN58&lt;=AO54,(AO53-AN53)*AP53+(AN58-AN54)*AP54,IF(AN58&lt;=AO55,(AO53-AN53)*AP53+(AN58-AN54)*AP54+(AN58-AN55)*AP55,(AO53-AN53)*AP53+(AN58-AN54)*AP54+(AN58-AN55)*AP55+(AN58-AN56)*AP56))))</f>
        <v>8753.82</v>
      </c>
      <c r="AO59" s="130">
        <f>IF(AO58&lt;=AO52,0,IF(AO58&lt;=AO53,(AO58-AN53)*AP53,IF(AO58&lt;=AO54,(AO53-AN53)*AP53+(AO58-AN54)*AP54,IF(AO58&lt;=AO55,(AO53-AN53)*AP53+(AO58-AN54)*AP54+(AO58-AN55)*AP55,(AO53-AN53)*AP53+(AO58-AN54)*AP54+(AO58-AN55)*AP55+(AO58-AN56)*AP56))))</f>
        <v>4886.82</v>
      </c>
      <c r="AP59" s="130">
        <f>IF(AP58&lt;=AO52,0,IF(AP58&lt;=AO53,(AP58-AN53)*AP53,IF(AP58&lt;=AO54,(AO53-AN53)*AP53+(AP58-AN54)*AP54,IF(AP58&lt;=AO55,(AO53-AN53)*AP53+(AP58-AN54)*AP54+(AP58-AN55)*AP55,(AO53-AN53)*AP53+(AP58-AN54)*AP54+(AP58-AN55)*AP55+(AP58-AN56)*AP56))))</f>
        <v>16487.82</v>
      </c>
      <c r="AQ59" s="129" t="s">
        <v>159</v>
      </c>
      <c r="AU59" s="122">
        <f>Q59</f>
        <v>3518</v>
      </c>
      <c r="AW59" s="32" t="s">
        <v>158</v>
      </c>
      <c r="AX59" s="122">
        <f>IF(AX58&lt;=AY52,0,IF(AX58&lt;=AY53,(AX58-AX53)*AZ53,IF(AX58&lt;=AY54,(AY53-AX53)*AZ53+(AX58-AX54)*AZ54,IF(AX58&lt;=AY55,(AY53-AX53)*AZ53+(AX58-AX54)*AZ54+(AX58-AX55)*AZ55,(AY53-AX53)*AZ53+(AX58-AX54)*AZ54+(AX58-AX55)*AZ55+(AX58-AX56)*AZ56))))</f>
        <v>7685.82</v>
      </c>
      <c r="AY59" s="130">
        <f>IF(AY58&lt;=AY52,0,IF(AY58&lt;=AY53,(AY58-AX53)*AZ53,IF(AY58&lt;=AY54,(AY53-AX53)*AZ53+(AY58-AX54)*AZ54,IF(AY58&lt;=AY55,(AY53-AX53)*AZ53+(AY58-AX54)*AZ54+(AY58-AX55)*AZ55,(AY53-AX53)*AZ53+(AY58-AX54)*AZ54+(AY58-AX55)*AZ55+(AY58-AX56)*AZ56))))</f>
        <v>4085.8199999999997</v>
      </c>
      <c r="AZ59" s="130">
        <f>IF(AZ58&lt;=AY52,0,IF(AZ58&lt;=AY53,(AZ58-AX53)*AZ53,IF(AZ58&lt;=AY54,(AY53-AX53)*AZ53+(AZ58-AX54)*AZ54,IF(AZ58&lt;=AY55,(AY53-AX53)*AZ53+(AZ58-AX54)*AZ54+(AZ58-AX55)*AZ55,(AY53-AX53)*AZ53+(AZ58-AX54)*AZ54+(AZ58-AX55)*AZ55+(AZ58-AX56)*AZ56))))</f>
        <v>14885.82</v>
      </c>
      <c r="BA59" s="129" t="s">
        <v>159</v>
      </c>
      <c r="BE59" s="122">
        <f>Q59</f>
        <v>3518</v>
      </c>
    </row>
    <row r="60" spans="3:57">
      <c r="C60" s="90"/>
      <c r="D60" s="158"/>
      <c r="E60" s="67"/>
      <c r="F60" s="67"/>
      <c r="G60" s="159"/>
      <c r="I60" s="146" t="s">
        <v>160</v>
      </c>
      <c r="J60" s="162">
        <f>J59*$D$9</f>
        <v>11528.73</v>
      </c>
      <c r="K60" s="209">
        <f>K59*2</f>
        <v>8171.6399999999994</v>
      </c>
      <c r="L60" s="213">
        <f>L59*1</f>
        <v>14885.82</v>
      </c>
      <c r="M60" s="211" t="s">
        <v>161</v>
      </c>
      <c r="N60" s="131"/>
      <c r="O60" s="131"/>
      <c r="P60" s="131"/>
      <c r="Q60" s="200">
        <f>Q58*3</f>
        <v>5277</v>
      </c>
      <c r="S60" s="32" t="s">
        <v>160</v>
      </c>
      <c r="T60" s="122">
        <f>T59*$D$9</f>
        <v>13771.53</v>
      </c>
      <c r="U60" s="130">
        <f>U59*2</f>
        <v>10414.44</v>
      </c>
      <c r="V60" s="130">
        <f>V59*1</f>
        <v>17128.62</v>
      </c>
      <c r="W60" s="129" t="s">
        <v>161</v>
      </c>
      <c r="AA60" s="122">
        <f>Q60</f>
        <v>5277</v>
      </c>
      <c r="AC60" s="32" t="s">
        <v>160</v>
      </c>
      <c r="AD60" s="122">
        <f>AD59*$D$9</f>
        <v>11942.271919108534</v>
      </c>
      <c r="AE60" s="130">
        <f>AE59*2</f>
        <v>8585.1819191085342</v>
      </c>
      <c r="AF60" s="130">
        <f>AF59*1</f>
        <v>15299.361919108533</v>
      </c>
      <c r="AG60" s="129" t="s">
        <v>161</v>
      </c>
      <c r="AK60" s="122">
        <f>Q60</f>
        <v>5277</v>
      </c>
      <c r="AM60" s="32" t="s">
        <v>160</v>
      </c>
      <c r="AN60" s="122">
        <f>AN59*$D$9</f>
        <v>13130.73</v>
      </c>
      <c r="AO60" s="130">
        <f>AO59*2</f>
        <v>9773.64</v>
      </c>
      <c r="AP60" s="130">
        <f>AP59*1</f>
        <v>16487.82</v>
      </c>
      <c r="AQ60" s="129" t="s">
        <v>161</v>
      </c>
      <c r="AU60" s="122">
        <f>Q60</f>
        <v>5277</v>
      </c>
      <c r="AW60" s="32" t="s">
        <v>160</v>
      </c>
      <c r="AX60" s="122">
        <f>AX59*$D$9</f>
        <v>11528.73</v>
      </c>
      <c r="AY60" s="130">
        <f>AY59*2</f>
        <v>8171.6399999999994</v>
      </c>
      <c r="AZ60" s="130">
        <f>AZ59*1</f>
        <v>14885.82</v>
      </c>
      <c r="BA60" s="129" t="s">
        <v>161</v>
      </c>
      <c r="BE60" s="122">
        <f>Q60</f>
        <v>5277</v>
      </c>
    </row>
    <row r="61" spans="3:57">
      <c r="C61" s="90"/>
      <c r="D61" s="67"/>
      <c r="E61" s="67"/>
      <c r="F61" s="67"/>
      <c r="G61" s="159"/>
      <c r="I61" s="90"/>
      <c r="J61" s="67"/>
      <c r="K61" s="67"/>
      <c r="L61" s="67"/>
      <c r="M61" s="131" t="s">
        <v>162</v>
      </c>
      <c r="N61" s="131"/>
      <c r="O61" s="131"/>
      <c r="P61" s="131"/>
      <c r="Q61" s="200">
        <f>Q58*4</f>
        <v>7036</v>
      </c>
      <c r="S61" s="32" t="s">
        <v>163</v>
      </c>
      <c r="T61" s="122">
        <f>IF(D7="Célibataire-divorcé-veuf",IF(D8=0,T60,IF(D8=1,IF(V60-T60&gt;AA57,V60-AA57,T60),IF(D8=2,IF(V60-T60&gt;AA59,V60-AA59,T60),IF(D8=3,IF(V60-T60&gt;AA61,V60-AA61,T60),"Ne prend pas en charge pour plus de 4 enfants, personne seule")))),IF($D$9&lt;=2,T60,IF($D$9&lt;=2.5,IF((U60-T60)&gt;AA58,U60-AA58,T60),IF($D$9&lt;=3,IF((U60-T60)&gt;AA59,U60-AA59,T60),IF($D$9&lt;=3.5,IF((U60-T60)&gt;AA60,U60-AA60,T60),IF($D$9&lt;=4,IF((U60-T60)&gt;AA61,U60-AA61,T60),"Ne prend pas en charge pour un couple de plus ou = 4 enfants"))))))</f>
        <v>15369.619999999999</v>
      </c>
      <c r="W61" s="32" t="s">
        <v>162</v>
      </c>
      <c r="AA61" s="122">
        <f>Q61</f>
        <v>7036</v>
      </c>
      <c r="AC61" s="32" t="s">
        <v>163</v>
      </c>
      <c r="AD61" s="122">
        <f>IF(D7="Célibataire-divorcé-veuf",IF(D8=0,AD60,IF(D8=1,IF(AF60-AD60&gt;AK57,AF60-AK57,AD60),IF(D8=2,IF(AF60-AD60&gt;AK59,AF60-AK59,AD60),IF(D8=3,IF(AF60-AD60&gt;AK61,AF60-AK61,AD60),"Ne prend pas en charge pour plus de 4 enfants, personne seule")))),IF($D$9&lt;=2,AD60,IF($D$9&lt;=2.5,IF((AE60-AD60)&gt;AK58,AE60-AK58,AD60),IF($D$9&lt;=3,IF((AE60-AD60)&gt;AK59,AE60-AK59,AD60),IF($D$9&lt;=3.5,IF((AE60-AD60)&gt;AK60,AE60-AK60,AD60),IF($D$9&lt;=4,IF((AE60-AD60)&gt;AK61,AE60-AK61,AD60),"Ne prend pas en charge pour un couple de plus ou = 4 enfants"))))))</f>
        <v>13540.361919108533</v>
      </c>
      <c r="AG61" s="32" t="s">
        <v>162</v>
      </c>
      <c r="AK61" s="122">
        <f>Q61</f>
        <v>7036</v>
      </c>
      <c r="AM61" s="32" t="s">
        <v>163</v>
      </c>
      <c r="AN61" s="122">
        <f>IF(D7="Célibataire-divorcé-veuf",IF(D8=0,AN60,IF(D8=1,IF(AP60-AN60&gt;AU57,AP60-AU57,AN60),IF(D8=2,IF(AP60-AN60&gt;AU59,AP60-AU59,AN60),IF(D8=3,IF(AP60-AN60&gt;AU61,AP60-AU61,AN60),"Ne prend pas en charge pour plus de 4 enfants, personne seule")))),IF($D$9&lt;=2,AN60,IF($D$9&lt;=2.5,IF((AO60-AN60)&gt;AU58,AO60-AU58,AN60),IF($D$9&lt;=3,IF((AO60-AN60)&gt;AU59,AO60-AU59,AN60),IF($D$9&lt;=3.5,IF((AO60-AN60)&gt;AU60,AO60-AU60,AN60),IF($D$9&lt;=4,IF((AO60-AN60)&gt;AU61,AO60-AU61,AN60),"Ne prend pas en charge pour un couple de plus ou = 4 enfants"))))))</f>
        <v>14728.82</v>
      </c>
      <c r="AQ61" s="32" t="s">
        <v>162</v>
      </c>
      <c r="AU61" s="122">
        <f>Q61</f>
        <v>7036</v>
      </c>
      <c r="AW61" s="32" t="s">
        <v>163</v>
      </c>
      <c r="AX61" s="122">
        <f>IF(D7="Célibataire-divorcé-veuf",IF(D8=0,AX60,IF(D8=1,IF(AZ60-AX60&gt;BE57,AZ60-BE57,AX60),IF(D8=2,IF(AZ60-AX60&gt;BE59,AZ60-BE59,AX60),IF(D8=3,IF(AZ60-AX60&gt;BE61,AZ60-BE61,AX60),"Ne prend pas en charge pour plus de 4 enfants, personne seule")))),IF($D$9&lt;=2,AX60,IF($D$9&lt;=2.5,IF((AY60-AX60)&gt;BE58,AY60-BE58,AX60),IF($D$9&lt;=3,IF((AY60-AX60)&gt;BE59,AY60-BE59,AX60),IF($D$9&lt;=3.5,IF((AY60-AX60)&gt;BE60,AY60-BE60,AX60),IF($D$9&lt;=4,IF((AY60-AX60)&gt;BE61,AY60-BE61,AX60),"Ne prend pas en charge pour un couple de plus ou = 4 enfants"))))))</f>
        <v>13126.82</v>
      </c>
      <c r="BA61" s="32" t="s">
        <v>162</v>
      </c>
      <c r="BE61" s="122">
        <f>Q61</f>
        <v>7036</v>
      </c>
    </row>
    <row r="62" spans="3:57">
      <c r="C62" s="160" t="s">
        <v>164</v>
      </c>
      <c r="D62" s="67"/>
      <c r="E62" s="67"/>
      <c r="F62" s="67"/>
      <c r="G62" s="91"/>
      <c r="I62" s="146" t="s">
        <v>163</v>
      </c>
      <c r="J62" s="131"/>
      <c r="K62" s="131"/>
      <c r="L62" s="67"/>
      <c r="M62" s="67"/>
      <c r="N62" s="67"/>
      <c r="O62" s="67"/>
      <c r="P62" s="67"/>
      <c r="Q62" s="91"/>
      <c r="S62" s="32" t="s">
        <v>165</v>
      </c>
      <c r="T62" s="122">
        <f>IF($D$7="Célibataire-divorcé-veuf",IF(T61&lt;=$N$64,IF(($O$64-T61*$P$64)&lt;T61,$O$64-T61*$P$64,T61),0),IF(T61&lt;=$N$65,IF(($O$65-T61*$P$65)&lt;T61,$O$65-T61*$P$65,T61),0))</f>
        <v>0</v>
      </c>
      <c r="AC62" s="32" t="s">
        <v>165</v>
      </c>
      <c r="AD62" s="122">
        <f>IF($D$7="Célibataire-divorcé-veuf",IF(AD61&lt;=$N$64,IF(($O$64-AD61*$P$64)&lt;AD61,$O$64-AD61*$P$64,AD61),0),IF(AD61&lt;=$N$65,IF(($O$65-AD61*$P$65)&lt;AD61,$O$65-AD61*$P$65,AD61),0))</f>
        <v>0</v>
      </c>
      <c r="AM62" s="32" t="s">
        <v>165</v>
      </c>
      <c r="AN62" s="122">
        <f>IF($D$7="Célibataire-divorcé-veuf",IF(AN61&lt;=$N$64,IF(($O$64-AN61*$P$64)&lt;AN61,$O$64-AN61*$P$64,AN61),0),IF(AN61&lt;=$N$65,IF(($O$65-AN61*$P$65)&lt;AN61,$O$65-AN61*$P$65,AN61),0))</f>
        <v>0</v>
      </c>
      <c r="AW62" s="32" t="s">
        <v>165</v>
      </c>
      <c r="AX62" s="122">
        <f>IF($D$7="Célibataire-divorcé-veuf",IF(AX61&lt;=$N$64,IF(($O$64-AX61*$P$64)&lt;AX61,$O$64-AX61*$P$64,AX61),0),IF(AX61&lt;=$N$65,IF(($O$65-AX61*$P$65)&lt;AX61,$O$65-AX61*$P$65,AX61),0))</f>
        <v>0</v>
      </c>
    </row>
    <row r="63" spans="3:57">
      <c r="C63" s="161" t="str">
        <f>IF(D59-G59&lt;0,"En choisissant le régime micro-foncier, vous payez "&amp;TEXT(ROUND(ABS(D59-G59),0),"0 000")&amp;" € d'impôt en moins.","En choisissant le régime réel, vous payez "&amp;TEXT(ROUND(ABS(D59-G59),0),"0 000")&amp;" € d'impôt en moins.")</f>
        <v>En choisissant le régime réel, vous payez 2 878 € d'impôt en moins.</v>
      </c>
      <c r="D63" s="94"/>
      <c r="E63" s="94"/>
      <c r="F63" s="94"/>
      <c r="G63" s="95"/>
      <c r="I63" s="146" t="s">
        <v>166</v>
      </c>
      <c r="J63" s="163">
        <f>IF(D7="Célibataire-divorcé-veuf",IF(D8=0,J60,IF(D8=1,IF(L60-J60&gt;Q57,L60-Q57,J60),IF(D8=2,IF(L60-J60&gt;Q59,L60-Q59,J60),IF(D8=3,IF(L60-J60&gt;Q61,L60-Q61,J60),"Ne prend pas en charge pour plus de 4 enfants, personne seule")))),IF($D$9&lt;=2,J60,IF($D$9&lt;=2.5,IF((K60-J60)&gt;Q58,K60-Q58,J60),IF($D$9&lt;=3,IF((K60-J60)&gt;Q59,K60-Q59,J60),IF($D$9&lt;=3.5,IF((K60-J60)&gt;Q60,K60-Q60,J60),IF($D$9&lt;=4,IF((K60-J60)&gt;Q61,K60-Q61,J60),"Ne prend pas en charge pour un couple de plus ou = 4 enfants"))))))</f>
        <v>13126.82</v>
      </c>
      <c r="K63" s="131"/>
      <c r="L63" s="67"/>
      <c r="M63" s="131"/>
      <c r="N63" s="206" t="s">
        <v>167</v>
      </c>
      <c r="O63" s="206" t="s">
        <v>168</v>
      </c>
      <c r="P63" s="206" t="s">
        <v>169</v>
      </c>
      <c r="Q63" s="91"/>
      <c r="S63" s="50" t="s">
        <v>166</v>
      </c>
      <c r="T63" s="128">
        <f>T61-T62</f>
        <v>15369.619999999999</v>
      </c>
      <c r="AC63" s="50" t="s">
        <v>166</v>
      </c>
      <c r="AD63" s="128">
        <f>AD61-AD62</f>
        <v>13540.361919108533</v>
      </c>
      <c r="AM63" s="50" t="s">
        <v>166</v>
      </c>
      <c r="AN63" s="128">
        <f>AN61-AN62</f>
        <v>14728.82</v>
      </c>
      <c r="AW63" s="50" t="s">
        <v>166</v>
      </c>
      <c r="AX63" s="128">
        <f>AX61-AX62</f>
        <v>13126.82</v>
      </c>
    </row>
    <row r="64" spans="3:57">
      <c r="I64" s="146" t="s">
        <v>165</v>
      </c>
      <c r="J64" s="162">
        <f>IF($D$7="Célibataire-divorcé-veuf",IF(J63&lt;=$N$64,IF(($O$64-J63*$P$64)&lt;J63,$O$64-J63*$P$64,J63),0),IF(J63&lt;=$N$65,IF(($O$65-J63*$P$65)&lt;J63,$O$65-J63*$P$65,J63),0))</f>
        <v>0</v>
      </c>
      <c r="K64" s="131"/>
      <c r="L64" s="158"/>
      <c r="M64" s="131" t="s">
        <v>170</v>
      </c>
      <c r="N64" s="162">
        <v>1929</v>
      </c>
      <c r="O64" s="162">
        <v>779</v>
      </c>
      <c r="P64" s="205">
        <v>0.45250000000000001</v>
      </c>
      <c r="Q64" s="91"/>
    </row>
    <row r="65" spans="3:41">
      <c r="I65" s="156" t="s">
        <v>171</v>
      </c>
      <c r="J65" s="163">
        <f>J63-J64</f>
        <v>13126.82</v>
      </c>
      <c r="K65" s="131"/>
      <c r="L65" s="158"/>
      <c r="M65" s="131" t="s">
        <v>172</v>
      </c>
      <c r="N65" s="162">
        <v>3191</v>
      </c>
      <c r="O65" s="162">
        <v>1289</v>
      </c>
      <c r="P65" s="205">
        <v>0.45250000000000001</v>
      </c>
      <c r="Q65" s="91"/>
      <c r="S65" s="50" t="s">
        <v>173</v>
      </c>
      <c r="Y65" s="50" t="s">
        <v>174</v>
      </c>
      <c r="AE65" s="50" t="s">
        <v>175</v>
      </c>
      <c r="AK65" s="50" t="s">
        <v>176</v>
      </c>
    </row>
    <row r="66" spans="3:41">
      <c r="I66" s="90"/>
      <c r="J66" s="67"/>
      <c r="K66" s="67"/>
      <c r="L66" s="158"/>
      <c r="M66" s="67"/>
      <c r="N66" s="67"/>
      <c r="O66" s="67"/>
      <c r="P66" s="67"/>
      <c r="Q66" s="91"/>
      <c r="S66" s="32" t="s">
        <v>177</v>
      </c>
      <c r="T66" s="32">
        <f>SCI!D14</f>
        <v>40500</v>
      </c>
      <c r="U66" s="32">
        <f>SCI!D13</f>
        <v>1.5</v>
      </c>
      <c r="V66" s="32" t="str">
        <f>SCI!D11</f>
        <v>Célibataire-divorcé-veuf</v>
      </c>
      <c r="W66" s="32">
        <f>SCI!D12</f>
        <v>1</v>
      </c>
      <c r="Y66" s="32" t="s">
        <v>177</v>
      </c>
      <c r="Z66" s="32">
        <f>SCI!E14</f>
        <v>54000</v>
      </c>
      <c r="AA66" s="32">
        <f>SCI!E13</f>
        <v>2</v>
      </c>
      <c r="AB66" s="32" t="str">
        <f>SCI!E11</f>
        <v>Marié-pacsé</v>
      </c>
      <c r="AC66" s="32">
        <f>SCI!E12</f>
        <v>0</v>
      </c>
      <c r="AE66" s="32" t="s">
        <v>177</v>
      </c>
      <c r="AF66" s="32">
        <f>SCI!F14</f>
        <v>0</v>
      </c>
      <c r="AG66" s="32">
        <f>SCI!F13</f>
        <v>1</v>
      </c>
      <c r="AH66" s="32" t="str">
        <f>SCI!F11</f>
        <v>Célibataire-divorcé-veuf</v>
      </c>
      <c r="AI66" s="32">
        <f>SCI!F12</f>
        <v>0</v>
      </c>
      <c r="AK66" s="32" t="s">
        <v>177</v>
      </c>
      <c r="AL66" s="32">
        <f>SCI!G14</f>
        <v>0</v>
      </c>
      <c r="AM66" s="32">
        <f>SCI!G13</f>
        <v>1</v>
      </c>
      <c r="AN66" s="32" t="str">
        <f>SCI!G11</f>
        <v>Célibataire-divorcé-veuf</v>
      </c>
      <c r="AO66" s="32">
        <f>SCI!G12</f>
        <v>0</v>
      </c>
    </row>
    <row r="67" spans="3:41">
      <c r="C67" s="337" t="s">
        <v>178</v>
      </c>
      <c r="D67" s="338"/>
      <c r="E67" s="338"/>
      <c r="F67" s="338"/>
      <c r="G67" s="339"/>
      <c r="I67" s="90"/>
      <c r="J67" s="217"/>
      <c r="K67" s="67"/>
      <c r="L67" s="158"/>
      <c r="M67" s="67"/>
      <c r="N67" s="67"/>
      <c r="O67" s="67"/>
      <c r="P67" s="67"/>
      <c r="Q67" s="91"/>
      <c r="S67" s="122" t="s">
        <v>152</v>
      </c>
      <c r="U67" s="122"/>
      <c r="Y67" s="122" t="s">
        <v>152</v>
      </c>
      <c r="AA67" s="122"/>
      <c r="AE67" s="122" t="s">
        <v>152</v>
      </c>
      <c r="AG67" s="122"/>
      <c r="AK67" s="122" t="s">
        <v>152</v>
      </c>
      <c r="AM67" s="122"/>
    </row>
    <row r="68" spans="3:41">
      <c r="C68" s="340" t="s">
        <v>179</v>
      </c>
      <c r="D68" s="341"/>
      <c r="E68" s="67"/>
      <c r="F68" s="342" t="s">
        <v>180</v>
      </c>
      <c r="G68" s="336"/>
      <c r="I68" s="90"/>
      <c r="J68" s="67"/>
      <c r="K68" s="67"/>
      <c r="L68" s="67"/>
      <c r="M68" s="67"/>
      <c r="N68" s="67"/>
      <c r="O68" s="67"/>
      <c r="P68" s="67"/>
      <c r="Q68" s="91"/>
      <c r="S68" s="32" t="s">
        <v>155</v>
      </c>
      <c r="T68" s="122">
        <f>T66/U66</f>
        <v>27000</v>
      </c>
      <c r="U68" s="130">
        <f>(T66)/2</f>
        <v>20250</v>
      </c>
      <c r="V68" s="130">
        <f>(T66)/1</f>
        <v>40500</v>
      </c>
      <c r="Y68" s="32" t="s">
        <v>155</v>
      </c>
      <c r="Z68" s="122">
        <f>Z66/AA66</f>
        <v>27000</v>
      </c>
      <c r="AA68" s="130">
        <f>(Z66)/2</f>
        <v>27000</v>
      </c>
      <c r="AB68" s="130">
        <f>(Z66)/1</f>
        <v>54000</v>
      </c>
      <c r="AE68" s="32" t="s">
        <v>155</v>
      </c>
      <c r="AF68" s="122">
        <f>AF66/AG66</f>
        <v>0</v>
      </c>
      <c r="AG68" s="130">
        <f>(AF66)/2</f>
        <v>0</v>
      </c>
      <c r="AH68" s="130">
        <f>(AF66)/1</f>
        <v>0</v>
      </c>
      <c r="AK68" s="32" t="s">
        <v>155</v>
      </c>
      <c r="AL68" s="122">
        <f>AL66/AM66</f>
        <v>0</v>
      </c>
      <c r="AM68" s="130">
        <f>(AL66)/2</f>
        <v>0</v>
      </c>
      <c r="AN68" s="130">
        <f>(AL66)/1</f>
        <v>0</v>
      </c>
    </row>
    <row r="69" spans="3:41">
      <c r="C69" s="146" t="s">
        <v>134</v>
      </c>
      <c r="D69" s="136">
        <f>'Coûts et rendement'!J24+D17</f>
        <v>10680</v>
      </c>
      <c r="E69" s="67"/>
      <c r="F69" s="131" t="s">
        <v>134</v>
      </c>
      <c r="G69" s="200">
        <f>'Coûts et rendement'!J24</f>
        <v>10680</v>
      </c>
      <c r="I69" s="218" t="s">
        <v>181</v>
      </c>
      <c r="J69" s="164"/>
      <c r="K69" s="164"/>
      <c r="L69" s="164" t="s">
        <v>182</v>
      </c>
      <c r="M69" s="164"/>
      <c r="N69" s="164"/>
      <c r="O69" s="67"/>
      <c r="P69" s="67"/>
      <c r="Q69" s="91"/>
      <c r="S69" s="32" t="s">
        <v>158</v>
      </c>
      <c r="T69" s="122">
        <f>IF(T68&lt;=$U$52,0,IF(T68&lt;=$U$53,(T68-$T$53)*$V$53,IF(T68&lt;=$U$54,($U$53-$T$53)*$V$53+(T68-$T$54)*$V$54,IF(T68&lt;=$U$55,($U$53-$T$53)*$V$53+(T68-$T$54)*$V$54+(T68-$T$55)*$V$55,($U$53-$T$53)*$V$53+(T68-$T$54)*$V$54+(T68-$T$55)*$V$55+(T68-$T$56)*$V$56))))</f>
        <v>1727.55</v>
      </c>
      <c r="U69" s="130">
        <f>IF(U68&lt;=$U$52,0,IF(U68&lt;=$U$53,(U68-$T$53)*$V$53,IF(U68&lt;=$U$54,($U$53-$T$53)*$V$53+(U68-$T$54)*$V$54,IF(U68&lt;=$U$55,($U$53-$T$53)*$V$53+(U68-$T$54)*$V$54+(U68-$T$55)*$V$55,($U$53-$T$53)*$V$53+(U68-$T$54)*$V$54+(U68-$T$55)*$V$55+(U68-$T$56)*$V$56))))</f>
        <v>985.05</v>
      </c>
      <c r="V69" s="130">
        <f>IF(V68&lt;=$U$52,0,IF(V68&lt;=$U$53,(V68-$T$53)*$V$53,IF(V68&lt;=$U$54,($U$53-$T$53)*$V$53+(V68-$T$54)*$V$54,IF(V68&lt;=$U$55,($U$53-$T$53)*$V$53+(V68-$T$54)*$V$54+(V68-$T$55)*$V$55,($U$53-$T$53)*$V$53+(V68-$T$54)*$V$54+(V68-$T$55)*$V$55+(V68-$T$56)*$V$56))))</f>
        <v>5435.82</v>
      </c>
      <c r="Y69" s="32" t="s">
        <v>158</v>
      </c>
      <c r="Z69" s="122">
        <f>IF(Z68&lt;=$U$52,0,IF(Z68&lt;=$U$53,(Z68-$T$53)*$V$53,IF(Z68&lt;=$U$54,($U$53-$T$53)*$V$53+(Z68-$T$54)*$V$54,IF(Z68&lt;=$U$55,($U$53-$T$53)*$V$53+(Z68-$T$54)*$V$54+(Z68-$T$55)*$V$55,($U$53-$T$53)*$V$53+(Z68-$T$54)*$V$54+(Z68-$T$55)*$V$55+(Z68-$T$56)*$V$56))))</f>
        <v>1727.55</v>
      </c>
      <c r="AA69" s="130">
        <f>IF(AA68&lt;=$U$52,0,IF(AA68&lt;=$U$53,(AA68-$T$53)*$V$53,IF(AA68&lt;=$U$54,($U$53-$T$53)*$V$53+(AA68-$T$54)*$V$54,IF(AA68&lt;=$U$55,($U$53-$T$53)*$V$53+(AA68-$T$54)*$V$54+(AA68-$T$55)*$V$55,($U$53-$T$53)*$V$53+(AA68-$T$54)*$V$54+(AA68-$T$55)*$V$55+(AA68-$T$56)*$V$56))))</f>
        <v>1727.55</v>
      </c>
      <c r="AB69" s="130">
        <f>IF(AB68&lt;=$U$52,0,IF(AB68&lt;=$U$53,(AB68-$T$53)*$V$53,IF(AB68&lt;=$U$54,($U$53-$T$53)*$V$53+(AB68-$T$54)*$V$54,IF(AB68&lt;=$U$55,($U$53-$T$53)*$V$53+(AB68-$T$54)*$V$54+(AB68-$T$55)*$V$55,($U$53-$T$53)*$V$53+(AB68-$T$54)*$V$54+(AB68-$T$55)*$V$55+(AB68-$T$56)*$V$56))))</f>
        <v>9485.82</v>
      </c>
      <c r="AE69" s="32" t="s">
        <v>158</v>
      </c>
      <c r="AF69" s="122">
        <f>IF(AF68&lt;=$U$52,0,IF(AF68&lt;=$U$53,(AF68-$T$53)*$V$53,IF(AF68&lt;=$U$54,($U$53-$T$53)*$V$53+(AF68-$T$54)*$V$54,IF(AF68&lt;=$U$55,($U$53-$T$53)*$V$53+(AF68-$T$54)*$V$54+(AF68-$T$55)*$V$55,($U$53-$T$53)*$V$53+(AF68-$T$54)*$V$54+(AF68-$T$55)*$V$55+(AF68-$T$56)*$V$56))))</f>
        <v>0</v>
      </c>
      <c r="AG69" s="130">
        <f>IF(AG68&lt;=$U$52,0,IF(AG68&lt;=$U$53,(AG68-$T$53)*$V$53,IF(AG68&lt;=$U$54,($U$53-$T$53)*$V$53+(AG68-$T$54)*$V$54,IF(AG68&lt;=$U$55,($U$53-$T$53)*$V$53+(AG68-$T$54)*$V$54+(AG68-$T$55)*$V$55,($U$53-$T$53)*$V$53+(AG68-$T$54)*$V$54+(AG68-$T$55)*$V$55+(AG68-$T$56)*$V$56))))</f>
        <v>0</v>
      </c>
      <c r="AH69" s="130">
        <f>IF(AH68&lt;=$U$52,0,IF(AH68&lt;=$U$53,(AH68-$T$53)*$V$53,IF(AH68&lt;=$U$54,($U$53-$T$53)*$V$53+(AH68-$T$54)*$V$54,IF(AH68&lt;=$U$55,($U$53-$T$53)*$V$53+(AH68-$T$54)*$V$54+(AH68-$T$55)*$V$55,($U$53-$T$53)*$V$53+(AH68-$T$54)*$V$54+(AH68-$T$55)*$V$55+(AH68-$T$56)*$V$56))))</f>
        <v>0</v>
      </c>
      <c r="AK69" s="32" t="s">
        <v>158</v>
      </c>
      <c r="AL69" s="122">
        <f>IF(AL68&lt;=$U$52,0,IF(AL68&lt;=$U$53,(AL68-$T$53)*$V$53,IF(AL68&lt;=$U$54,($U$53-$T$53)*$V$53+(AL68-$T$54)*$V$54,IF(AL68&lt;=$U$55,($U$53-$T$53)*$V$53+(AL68-$T$54)*$V$54+(AL68-$T$55)*$V$55,($U$53-$T$53)*$V$53+(AL68-$T$54)*$V$54+(AL68-$T$55)*$V$55+(AL68-$T$56)*$V$56))))</f>
        <v>0</v>
      </c>
      <c r="AM69" s="130">
        <f>IF(AM68&lt;=$U$52,0,IF(AM68&lt;=$U$53,(AM68-$T$53)*$V$53,IF(AM68&lt;=$U$54,($U$53-$T$53)*$V$53+(AM68-$T$54)*$V$54,IF(AM68&lt;=$U$55,($U$53-$T$53)*$V$53+(AM68-$T$54)*$V$54+(AM68-$T$55)*$V$55,($U$53-$T$53)*$V$53+(AM68-$T$54)*$V$54+(AM68-$T$55)*$V$55+(AM68-$T$56)*$V$56))))</f>
        <v>0</v>
      </c>
      <c r="AN69" s="130">
        <f>IF(AN68&lt;=$U$52,0,IF(AN68&lt;=$U$53,(AN68-$T$53)*$V$53,IF(AN68&lt;=$U$54,($U$53-$T$53)*$V$53+(AN68-$T$54)*$V$54,IF(AN68&lt;=$U$55,($U$53-$T$53)*$V$53+(AN68-$T$54)*$V$54+(AN68-$T$55)*$V$55,($U$53-$T$53)*$V$53+(AN68-$T$54)*$V$54+(AN68-$T$55)*$V$55+(AN68-$T$56)*$V$56))))</f>
        <v>0</v>
      </c>
    </row>
    <row r="70" spans="3:41">
      <c r="C70" s="146" t="s">
        <v>183</v>
      </c>
      <c r="D70" s="136">
        <f>D69*0.5</f>
        <v>5340</v>
      </c>
      <c r="E70" s="67"/>
      <c r="F70" s="131" t="s">
        <v>137</v>
      </c>
      <c r="G70" s="200">
        <f>'Coûts et rendement'!G18+'Coûts et rendement'!G20+'Coûts et rendement'!G21+'Coûts et rendement'!G22+'Coûts et rendement'!G23+'Coûts et rendement'!G24+'Coûts et rendement'!G25+'Coûts et rendement'!G26+'Coûts et rendement'!G27+'Coûts et rendement'!D21+'Coûts et rendement'!D36+'Coûts et rendement'!D37</f>
        <v>5427.1034799999998</v>
      </c>
      <c r="I70" s="146" t="s">
        <v>75</v>
      </c>
      <c r="J70" s="162">
        <f>'Coûts et rendement'!G8</f>
        <v>80000</v>
      </c>
      <c r="K70" s="85"/>
      <c r="L70" s="131"/>
      <c r="M70" s="131" t="s">
        <v>184</v>
      </c>
      <c r="N70" s="131" t="s">
        <v>185</v>
      </c>
      <c r="O70" s="67"/>
      <c r="P70" s="67"/>
      <c r="Q70" s="91"/>
      <c r="S70" s="32" t="s">
        <v>160</v>
      </c>
      <c r="T70" s="122">
        <f>T69*U66</f>
        <v>2591.3249999999998</v>
      </c>
      <c r="U70" s="130">
        <f>U69*2</f>
        <v>1970.1</v>
      </c>
      <c r="V70" s="130">
        <f>V69*1</f>
        <v>5435.82</v>
      </c>
      <c r="Y70" s="32" t="s">
        <v>160</v>
      </c>
      <c r="Z70" s="122">
        <f>Z69*AA66</f>
        <v>3455.1</v>
      </c>
      <c r="AA70" s="130">
        <f>AA69*2</f>
        <v>3455.1</v>
      </c>
      <c r="AB70" s="130">
        <f>AB69*1</f>
        <v>9485.82</v>
      </c>
      <c r="AE70" s="32" t="s">
        <v>160</v>
      </c>
      <c r="AF70" s="122">
        <f>AF69*AG66</f>
        <v>0</v>
      </c>
      <c r="AG70" s="130">
        <f>AG69*2</f>
        <v>0</v>
      </c>
      <c r="AH70" s="130">
        <f>AH69*1</f>
        <v>0</v>
      </c>
      <c r="AK70" s="32" t="s">
        <v>160</v>
      </c>
      <c r="AL70" s="122">
        <f>AL69*AM66</f>
        <v>0</v>
      </c>
      <c r="AM70" s="130">
        <f>AM69*2</f>
        <v>0</v>
      </c>
      <c r="AN70" s="130">
        <f>AN69*1</f>
        <v>0</v>
      </c>
    </row>
    <row r="71" spans="3:41">
      <c r="C71" s="146" t="s">
        <v>186</v>
      </c>
      <c r="D71" s="136">
        <f>D69-D70</f>
        <v>5340</v>
      </c>
      <c r="E71" s="67"/>
      <c r="F71" s="131" t="s">
        <v>143</v>
      </c>
      <c r="G71" s="200">
        <f>Amortissement!H8</f>
        <v>3874.423456304884</v>
      </c>
      <c r="I71" s="146" t="s">
        <v>187</v>
      </c>
      <c r="J71" s="162">
        <f>J70*0.2</f>
        <v>16000</v>
      </c>
      <c r="K71" s="85"/>
      <c r="L71" s="131" t="s">
        <v>188</v>
      </c>
      <c r="M71" s="131">
        <v>50</v>
      </c>
      <c r="N71" s="138">
        <v>0.4</v>
      </c>
      <c r="O71" s="67"/>
      <c r="P71" s="67"/>
      <c r="Q71" s="91"/>
      <c r="S71" s="32" t="s">
        <v>163</v>
      </c>
      <c r="T71" s="122">
        <f>IF(V66="Célibataire-divorcé-veuf",IF(W66=0,T70,IF(W66=1,IF(V70-T70&gt;$AA$57,V70-$AA$57,T70),IF(W66=2,IF(V70-T70&gt;$AA$59,V70-$AA$59,T70),IF(W66=3,IF(V70-T70&gt;$AA$61,V70-$AA$61,T70),"Ne prend pas en charge pour plus de 4 enfants, personne seule")))),IF(U66&lt;=2,T70,IF(U66&lt;=2.5,IF((U70-T70)&gt;$AA$58,U70-$AA$58,T70),IF(U66&lt;=3,IF((U70-T70)&gt;$AA$59,U70-$AA$59,T70),IF(U66&lt;=3.5,IF((U70-T70)&gt;$AA$60,U70-$AA$60,T70),IF(U66&lt;=4,IF((U70-T70)&gt;$AA$61,U70-$AA$61,T70),"Ne prend pas en charge pour un couple de plus ou = 4 enfants"))))))</f>
        <v>3676.8199999999997</v>
      </c>
      <c r="Y71" s="32" t="s">
        <v>163</v>
      </c>
      <c r="Z71" s="122">
        <f>IF(AB66="Célibataire-divorcé-veuf",IF(AC66=0,Z70,IF(AC66=1,IF(AB70-Z70&gt;$AA$57,AB70-$AA$57,Z70),IF(AC66=2,IF(AB70-Z70&gt;$AA$59,AB70-$AA$59,Z70),IF(AC66=3,IF(AB70-Z70&gt;$AA$61,AB70-$AA$61,Z70),"Ne prend pas en charge pour plus de 4 enfants, personne seule")))),IF(AA66&lt;=2,Z70,IF(AA66&lt;=2.5,IF((AA70-Z70)&gt;$AA$58,AA70-$AA$58,Z70),IF(AA66&lt;=3,IF((AA70-Z70)&gt;$AA$59,AA70-$AA$59,Z70),IF(AA66&lt;=3.5,IF((AA70-Z70)&gt;$AA$60,AA70-$AA$60,Z70),IF(AA66&lt;=4,IF((AA70-Z70)&gt;$AA$61,AA70-$AA$61,Z70),"Ne prend pas en charge pour un couple de plus ou = 4 enfants"))))))</f>
        <v>3455.1</v>
      </c>
      <c r="AE71" s="32" t="s">
        <v>163</v>
      </c>
      <c r="AF71" s="122">
        <f>IF(AH66="Célibataire-divorcé-veuf",IF(AI66=0,AF70,IF(AI66=1,IF(AH70-AF70&gt;$AA$57,AH70-$AA$57,AF70),IF(AI66=2,IF(AH70-AF70&gt;$AA$59,AH70-$AA$59,AF70),IF(AI66=3,IF(AH70-AF70&gt;$AA$61,AH70-$AA$61,AF70),"Ne prend pas en charge pour plus de 4 enfants, personne seule")))),IF(AG66&lt;=2,AF70,IF(AG66&lt;=2.5,IF((AG70-AF70)&gt;$AA$58,AG70-$AA$58,AF70),IF(AG66&lt;=3,IF((AG70-AF70)&gt;$AA$59,AG70-$AA$59,AF70),IF(AG66&lt;=3.5,IF((AG70-AF70)&gt;$AA$60,AG70-$AA$60,AF70),IF(AG66&lt;=4,IF((AG70-AF70)&gt;$AA$61,AG70-$AA$61,AF70),"Ne prend pas en charge pour un couple de plus ou = 4 enfants"))))))</f>
        <v>0</v>
      </c>
      <c r="AK71" s="32" t="s">
        <v>163</v>
      </c>
      <c r="AL71" s="122">
        <f>IF(AN66="Célibataire-divorcé-veuf",IF(AO66=0,AL70,IF(AO66=1,IF(AN70-AL70&gt;$AA$57,AN70-$AA$57,AL70),IF(AO66=2,IF(AN70-AL70&gt;$AA$59,AN70-$AA$59,AL70),IF(AO66=3,IF(AN70-AL70&gt;$AA$61,AN70-$AA$61,AL70),"Ne prend pas en charge pour plus de 4 enfants, personne seule")))),IF(AM66&lt;=2,AL70,IF(AM66&lt;=2.5,IF((AM70-AL70)&gt;$AA$58,AM70-$AA$58,AL70),IF(AM66&lt;=3,IF((AM70-AL70)&gt;$AA$59,AM70-$AA$59,AL70),IF(AM66&lt;=3.5,IF((AM70-AL70)&gt;$AA$60,AM70-$AA$60,AL70),IF(AM66&lt;=4,IF((AM70-AL70)&gt;$AA$61,AM70-$AA$61,AL70),"Ne prend pas en charge pour un couple de plus ou = 4 enfants"))))))</f>
        <v>0</v>
      </c>
    </row>
    <row r="72" spans="3:41">
      <c r="C72" s="90"/>
      <c r="D72" s="72"/>
      <c r="E72" s="67"/>
      <c r="F72" s="131" t="s">
        <v>189</v>
      </c>
      <c r="G72" s="200">
        <f>J77</f>
        <v>4970.5739999999996</v>
      </c>
      <c r="I72" s="146" t="s">
        <v>190</v>
      </c>
      <c r="J72" s="162">
        <f>J70-J71</f>
        <v>64000</v>
      </c>
      <c r="K72" s="85"/>
      <c r="L72" s="131" t="s">
        <v>191</v>
      </c>
      <c r="M72" s="131">
        <v>20</v>
      </c>
      <c r="N72" s="138">
        <v>0.2</v>
      </c>
      <c r="O72" s="67"/>
      <c r="P72" s="67"/>
      <c r="Q72" s="91"/>
      <c r="S72" s="32" t="s">
        <v>165</v>
      </c>
      <c r="T72" s="122">
        <f>IF(V66="Célibataire-divorcé-veuf",IF(T71&lt;=$N$64,IF(($O$64-T71*$P$64)&lt;T71,$O$64-T71*$P$64,T71),0),IF(T71&lt;=$N$65,IF(($O$65-T71*$P$65)&lt;T71,$O$65-T71*$P$65,T71),0))</f>
        <v>0</v>
      </c>
      <c r="Y72" s="32" t="s">
        <v>165</v>
      </c>
      <c r="Z72" s="122">
        <f>IF(AB66="Célibataire-divorcé-veuf",IF(Z71&lt;=$N$64,IF(($O$64-Z71*$P$64)&lt;Z71,$O$64-Z71*$P$64,Z71),0),IF(Z71&lt;=$N$65,IF(($O$65-Z71*$P$65)&lt;Z71,$O$65-Z71*$P$65,Z71),0))</f>
        <v>0</v>
      </c>
      <c r="AE72" s="32" t="s">
        <v>165</v>
      </c>
      <c r="AF72" s="122">
        <f>IF(AH66="Célibataire-divorcé-veuf",IF(AF71&lt;=$N$64,IF(($O$64-AF71*$P$64)&lt;AF71,$O$64-AF71*$P$64,AF71),0),IF(AF71&lt;=$N$65,IF(($O$65-AF71*$P$65)&lt;AF71,$O$65-AF71*$P$65,AF71),0))</f>
        <v>0</v>
      </c>
      <c r="AK72" s="32" t="s">
        <v>165</v>
      </c>
      <c r="AL72" s="122">
        <f>IF(AN66="Célibataire-divorcé-veuf",IF(AL71&lt;=$N$64,IF(($O$64-AL71*$P$64)&lt;AL71,$O$64-AL71*$P$64,AL71),0),IF(AL71&lt;=$N$65,IF(($O$65-AL71*$P$65)&lt;AL71,$O$65-AL71*$P$65,AL71),0))</f>
        <v>0</v>
      </c>
    </row>
    <row r="73" spans="3:41">
      <c r="C73" s="90"/>
      <c r="D73" s="67"/>
      <c r="E73" s="67"/>
      <c r="F73" s="131" t="s">
        <v>145</v>
      </c>
      <c r="G73" s="200">
        <f>G69-G70-G71-G72+IF(E18="Bénéfices",D18,-D18)</f>
        <v>-3592.1009363048834</v>
      </c>
      <c r="I73" s="146" t="s">
        <v>192</v>
      </c>
      <c r="J73" s="162">
        <f>J72*N71/M71+J72*N72/M72+J72*N73/M73+J72*N74/M74</f>
        <v>4352</v>
      </c>
      <c r="K73" s="85"/>
      <c r="L73" s="131" t="s">
        <v>193</v>
      </c>
      <c r="M73" s="131">
        <v>20</v>
      </c>
      <c r="N73" s="138">
        <v>0.2</v>
      </c>
      <c r="O73" s="67"/>
      <c r="P73" s="67"/>
      <c r="Q73" s="91"/>
      <c r="S73" s="50" t="s">
        <v>166</v>
      </c>
      <c r="T73" s="128">
        <f>T71-T72</f>
        <v>3676.8199999999997</v>
      </c>
      <c r="Y73" s="50" t="s">
        <v>166</v>
      </c>
      <c r="Z73" s="128">
        <f>Z71-Z72</f>
        <v>3455.1</v>
      </c>
      <c r="AE73" s="50" t="s">
        <v>166</v>
      </c>
      <c r="AF73" s="128">
        <f>AF71-AF72</f>
        <v>0</v>
      </c>
      <c r="AK73" s="50" t="s">
        <v>166</v>
      </c>
      <c r="AL73" s="128">
        <f>AL71-AL72</f>
        <v>0</v>
      </c>
    </row>
    <row r="74" spans="3:41">
      <c r="C74" s="90"/>
      <c r="D74" s="67"/>
      <c r="E74" s="67"/>
      <c r="F74" s="140" t="str">
        <f>IF(G73&lt;0,"Déficits Industriels et commerciaux",IF(G73&gt;0,"Revenus BIC",""))</f>
        <v>Déficits Industriels et commerciaux</v>
      </c>
      <c r="G74" s="201">
        <f>G73</f>
        <v>-3592.1009363048834</v>
      </c>
      <c r="I74" s="146" t="s">
        <v>194</v>
      </c>
      <c r="J74" s="162">
        <f>('Coûts et rendement'!G9+'Coûts et rendement'!G10+'Coûts et rendement'!G13+'Coûts et rendement'!G14)/10</f>
        <v>485.17399999999998</v>
      </c>
      <c r="K74" s="85"/>
      <c r="L74" s="131" t="s">
        <v>195</v>
      </c>
      <c r="M74" s="131">
        <v>5</v>
      </c>
      <c r="N74" s="138">
        <v>0.2</v>
      </c>
      <c r="O74" s="67"/>
      <c r="P74" s="67"/>
      <c r="Q74" s="91"/>
      <c r="S74" s="50" t="s">
        <v>196</v>
      </c>
      <c r="T74" s="121">
        <f>IF(V66="Célibataire-divorcé-veuf",IF(V68&lt;=$K$52,$L$52,IF(V68&lt;=$K$53,$L$53,IF(V68&lt;=$K$54,$L$54,IF(V68&lt;=$K$55,$L$55,$L$56)))),IF(U68&lt;=$K$52,$L$52,IF(U68&lt;=$K$53,$L$53,IF(U68&lt;=$K$54,$L$54,IF(U68&lt;=$K$55,$L$55,$L$56)))))</f>
        <v>0.3</v>
      </c>
      <c r="Y74" s="50" t="s">
        <v>196</v>
      </c>
      <c r="Z74" s="121">
        <f>IF(AB66="Célibataire-divorcé-veuf",IF(AB68&lt;=$K$52,$L$52,IF(AB68&lt;=$K$53,$L$53,IF(AB68&lt;=$K$54,$L$54,IF(AB68&lt;=$K$55,$L$55,$L$56)))),IF(AA68&lt;=$K$52,$L$52,IF(AA68&lt;=$K$53,$L$53,IF(AA68&lt;=$K$54,$L$54,IF(AA68&lt;=$K$55,$L$55,$L$56)))))</f>
        <v>0.11</v>
      </c>
      <c r="AE74" s="50" t="s">
        <v>196</v>
      </c>
      <c r="AF74" s="121">
        <f>IF(AH66="Célibataire-divorcé-veuf",IF(AH68&lt;=$K$52,$L$52,IF(AH68&lt;=$K$53,$L$53,IF(AH68&lt;=$K$54,$L$54,IF(AH68&lt;=$K$55,$L$55,$L$56)))),IF(AG68&lt;=$K$52,$L$52,IF(AG68&lt;=$K$53,$L$53,IF(AG68&lt;=$K$54,$L$54,IF(AG68&lt;=$K$55,$L$55,$L$56)))))</f>
        <v>0</v>
      </c>
      <c r="AK74" s="50" t="s">
        <v>196</v>
      </c>
      <c r="AL74" s="121">
        <f>IF(AN66="Célibataire-divorcé-veuf",IF(AN68&lt;=$K$52,$L$52,IF(AN68&lt;=$K$53,$L$53,IF(AN68&lt;=$K$54,$L$54,IF(AN68&lt;=$K$55,$L$55,$L$56)))),IF(AM68&lt;=$K$52,$L$52,IF(AM68&lt;=$K$53,$L$53,IF(AM68&lt;=$K$54,$L$54,IF(AM68&lt;=$K$55,$L$55,$L$56)))))</f>
        <v>0</v>
      </c>
    </row>
    <row r="75" spans="3:41">
      <c r="C75" s="90"/>
      <c r="D75" s="67"/>
      <c r="E75" s="67"/>
      <c r="F75" s="131" t="s">
        <v>186</v>
      </c>
      <c r="G75" s="202">
        <f>IF(G73&gt;=0,G73,0)</f>
        <v>0</v>
      </c>
      <c r="I75" s="146" t="s">
        <v>197</v>
      </c>
      <c r="J75" s="162">
        <f>'Coûts et rendement'!D22*0.0667</f>
        <v>133.39999999999998</v>
      </c>
      <c r="K75" s="131"/>
      <c r="L75" s="67"/>
      <c r="M75" s="67"/>
      <c r="N75" s="67"/>
      <c r="O75" s="67"/>
      <c r="P75" s="67"/>
      <c r="Q75" s="91"/>
    </row>
    <row r="76" spans="3:41">
      <c r="C76" s="90"/>
      <c r="D76" s="158"/>
      <c r="E76" s="67"/>
      <c r="F76" s="131" t="s">
        <v>198</v>
      </c>
      <c r="G76" s="200">
        <f>IF(G73&lt;0,G73,0)</f>
        <v>-3592.1009363048834</v>
      </c>
      <c r="I76" s="146" t="s">
        <v>199</v>
      </c>
      <c r="J76" s="162">
        <f>'Coûts et rendement'!D23*0.2</f>
        <v>0</v>
      </c>
      <c r="K76" s="131"/>
      <c r="L76" s="67"/>
      <c r="M76" s="67"/>
      <c r="N76" s="67"/>
      <c r="O76" s="67"/>
      <c r="P76" s="67"/>
      <c r="Q76" s="91"/>
      <c r="S76" s="50" t="s">
        <v>200</v>
      </c>
      <c r="Y76" s="50" t="s">
        <v>201</v>
      </c>
      <c r="AE76" s="50" t="s">
        <v>202</v>
      </c>
      <c r="AK76" s="50" t="s">
        <v>203</v>
      </c>
    </row>
    <row r="77" spans="3:41">
      <c r="C77" s="90"/>
      <c r="D77" s="67"/>
      <c r="E77" s="67"/>
      <c r="F77" s="67"/>
      <c r="G77" s="159"/>
      <c r="I77" s="219" t="s">
        <v>204</v>
      </c>
      <c r="J77" s="220">
        <f>SUM(J73:J76)</f>
        <v>4970.5739999999996</v>
      </c>
      <c r="K77" s="221"/>
      <c r="L77" s="94"/>
      <c r="M77" s="94"/>
      <c r="N77" s="94"/>
      <c r="O77" s="94"/>
      <c r="P77" s="94"/>
      <c r="Q77" s="95"/>
      <c r="S77" s="32" t="s">
        <v>177</v>
      </c>
      <c r="T77" s="122">
        <f>IF(SCI!D29&lt;0,SCI!D14-SCI!D33,SCI!D14+SCI!D32)</f>
        <v>41327.08383821707</v>
      </c>
      <c r="U77" s="32">
        <f>U66</f>
        <v>1.5</v>
      </c>
      <c r="V77" s="32" t="str">
        <f>V66</f>
        <v>Célibataire-divorcé-veuf</v>
      </c>
      <c r="W77" s="32">
        <f>W66</f>
        <v>1</v>
      </c>
      <c r="Y77" s="32" t="s">
        <v>177</v>
      </c>
      <c r="Z77" s="122">
        <f>IF(SCI!D29&lt;0,SCI!E14-SCI!E33,SCI!E14+SCI!E32)</f>
        <v>54551.389225478044</v>
      </c>
      <c r="AA77" s="32">
        <f>AA66</f>
        <v>2</v>
      </c>
      <c r="AB77" s="32" t="str">
        <f>AB66</f>
        <v>Marié-pacsé</v>
      </c>
      <c r="AC77" s="32">
        <f>AC66</f>
        <v>0</v>
      </c>
      <c r="AE77" s="32" t="s">
        <v>177</v>
      </c>
      <c r="AF77" s="122">
        <f>IF(SCI!D29&lt;0,SCI!F14-SCI!F33,SCI!F14+SCI!F32)</f>
        <v>0</v>
      </c>
      <c r="AG77" s="32">
        <f>AG66</f>
        <v>1</v>
      </c>
      <c r="AH77" s="32" t="str">
        <f>AH66</f>
        <v>Célibataire-divorcé-veuf</v>
      </c>
      <c r="AI77" s="32">
        <f>AI66</f>
        <v>0</v>
      </c>
      <c r="AK77" s="32" t="s">
        <v>177</v>
      </c>
      <c r="AL77" s="122">
        <f>IF(SCI!D29&lt;0,SCI!G14-SCI!G33,SCI!G14+SCI!G32)</f>
        <v>0</v>
      </c>
      <c r="AM77" s="32">
        <f>AM66</f>
        <v>1</v>
      </c>
      <c r="AN77" s="32" t="str">
        <f>AN66</f>
        <v>Célibataire-divorcé-veuf</v>
      </c>
      <c r="AO77" s="32">
        <f>AO66</f>
        <v>0</v>
      </c>
    </row>
    <row r="78" spans="3:41">
      <c r="C78" s="90"/>
      <c r="D78" s="67"/>
      <c r="E78" s="67"/>
      <c r="F78" s="67"/>
      <c r="G78" s="159"/>
      <c r="S78" s="122" t="s">
        <v>152</v>
      </c>
      <c r="U78" s="122"/>
      <c r="Y78" s="122" t="s">
        <v>152</v>
      </c>
      <c r="AA78" s="122"/>
      <c r="AE78" s="122" t="s">
        <v>152</v>
      </c>
      <c r="AG78" s="122"/>
      <c r="AK78" s="122" t="s">
        <v>152</v>
      </c>
      <c r="AM78" s="122"/>
    </row>
    <row r="79" spans="3:41">
      <c r="C79" s="146" t="s">
        <v>151</v>
      </c>
      <c r="D79" s="136">
        <f>D71*0.172</f>
        <v>918.4799999999999</v>
      </c>
      <c r="E79" s="67"/>
      <c r="F79" s="131" t="s">
        <v>151</v>
      </c>
      <c r="G79" s="200">
        <f>G75*0.172</f>
        <v>0</v>
      </c>
      <c r="S79" s="32" t="s">
        <v>155</v>
      </c>
      <c r="T79" s="122">
        <f>T77/U77</f>
        <v>27551.389225478048</v>
      </c>
      <c r="U79" s="130">
        <f>(T77)/2</f>
        <v>20663.541919108535</v>
      </c>
      <c r="V79" s="130">
        <f>(T77)/1</f>
        <v>41327.08383821707</v>
      </c>
      <c r="Y79" s="32" t="s">
        <v>155</v>
      </c>
      <c r="Z79" s="122">
        <f>Z77/AA77</f>
        <v>27275.694612739022</v>
      </c>
      <c r="AA79" s="130">
        <f>(Z77)/2</f>
        <v>27275.694612739022</v>
      </c>
      <c r="AB79" s="130">
        <f>(Z77)/1</f>
        <v>54551.389225478044</v>
      </c>
      <c r="AE79" s="32" t="s">
        <v>155</v>
      </c>
      <c r="AF79" s="122">
        <f>AF77/AG77</f>
        <v>0</v>
      </c>
      <c r="AG79" s="130">
        <f>(AF77)/2</f>
        <v>0</v>
      </c>
      <c r="AH79" s="130">
        <f>(AF77)/1</f>
        <v>0</v>
      </c>
      <c r="AK79" s="32" t="s">
        <v>155</v>
      </c>
      <c r="AL79" s="122">
        <f>AL77/AM77</f>
        <v>0</v>
      </c>
      <c r="AM79" s="130">
        <f>(AL77)/2</f>
        <v>0</v>
      </c>
      <c r="AN79" s="130">
        <f>(AL77)/1</f>
        <v>0</v>
      </c>
    </row>
    <row r="80" spans="3:41">
      <c r="C80" s="154" t="s">
        <v>154</v>
      </c>
      <c r="D80" s="137">
        <f>AN63</f>
        <v>14728.82</v>
      </c>
      <c r="E80" s="67"/>
      <c r="F80" s="142" t="s">
        <v>154</v>
      </c>
      <c r="G80" s="155">
        <f>AX63</f>
        <v>13126.82</v>
      </c>
      <c r="S80" s="32" t="s">
        <v>158</v>
      </c>
      <c r="T80" s="122">
        <f>IF(T79&lt;=$U$52,0,IF(T79&lt;=$U$53,(T79-$T$53)*$V$53,IF(T79&lt;=$U$54,($U$53-$T$53)*$V$53+(T79-$T$54)*$V$54,IF(T79&lt;=$U$55,($U$53-$T$53)*$V$53+(T79-$T$54)*$V$54+(T79-$T$55)*$V$55,($U$53-$T$53)*$V$53+(T79-$T$54)*$V$54+(T79-$T$55)*$V$55+(T79-$T$56)*$V$56))))</f>
        <v>1788.2028148025852</v>
      </c>
      <c r="U80" s="130">
        <f>IF(U79&lt;=$U$52,0,IF(U79&lt;=$U$53,(U79-$T$53)*$V$53,IF(U79&lt;=$U$54,($U$53-$T$53)*$V$53+(U79-$T$54)*$V$54,IF(U79&lt;=$U$55,($U$53-$T$53)*$V$53+(U79-$T$54)*$V$54+(U79-$T$55)*$V$55,($U$53-$T$53)*$V$53+(U79-$T$54)*$V$54+(U79-$T$55)*$V$55+(U79-$T$56)*$V$56))))</f>
        <v>1030.5396111019388</v>
      </c>
      <c r="V80" s="130">
        <f>IF(V79&lt;=$U$52,0,IF(V79&lt;=$U$53,(V79-$T$53)*$V$53,IF(V79&lt;=$U$54,($U$53-$T$53)*$V$53+(V79-$T$54)*$V$54,IF(V79&lt;=$U$55,($U$53-$T$53)*$V$53+(V79-$T$54)*$V$54+(V79-$T$55)*$V$55,($U$53-$T$53)*$V$53+(V79-$T$54)*$V$54+(V79-$T$55)*$V$55+(V79-$T$56)*$V$56))))</f>
        <v>5683.9451514651209</v>
      </c>
      <c r="Y80" s="32" t="s">
        <v>158</v>
      </c>
      <c r="Z80" s="122">
        <f>IF(Z79&lt;=$U$52,0,IF(Z79&lt;=$U$53,(Z79-$T$53)*$V$53,IF(Z79&lt;=$U$54,($U$53-$T$53)*$V$53+(Z79-$T$54)*$V$54,IF(Z79&lt;=$U$55,($U$53-$T$53)*$V$53+(Z79-$T$54)*$V$54+(Z79-$T$55)*$V$55,($U$53-$T$53)*$V$53+(Z79-$T$54)*$V$54+(Z79-$T$55)*$V$55+(Z79-$T$56)*$V$56))))</f>
        <v>1757.8764074012925</v>
      </c>
      <c r="AA80" s="130">
        <f>IF(AA79&lt;=$U$52,0,IF(AA79&lt;=$U$53,(AA79-$T$53)*$V$53,IF(AA79&lt;=$U$54,($U$53-$T$53)*$V$53+(AA79-$T$54)*$V$54,IF(AA79&lt;=$U$55,($U$53-$T$53)*$V$53+(AA79-$T$54)*$V$54+(AA79-$T$55)*$V$55,($U$53-$T$53)*$V$53+(AA79-$T$54)*$V$54+(AA79-$T$55)*$V$55+(AA79-$T$56)*$V$56))))</f>
        <v>1757.8764074012925</v>
      </c>
      <c r="AB80" s="130">
        <f>IF(AB79&lt;=$U$52,0,IF(AB79&lt;=$U$53,(AB79-$T$53)*$V$53,IF(AB79&lt;=$U$54,($U$53-$T$53)*$V$53+(AB79-$T$54)*$V$54,IF(AB79&lt;=$U$55,($U$53-$T$53)*$V$53+(AB79-$T$54)*$V$54+(AB79-$T$55)*$V$55,($U$53-$T$53)*$V$53+(AB79-$T$54)*$V$54+(AB79-$T$55)*$V$55+(AB79-$T$56)*$V$56))))</f>
        <v>9651.2367676434133</v>
      </c>
      <c r="AE80" s="32" t="s">
        <v>158</v>
      </c>
      <c r="AF80" s="122">
        <f>IF(AF79&lt;=$U$52,0,IF(AF79&lt;=$U$53,(AF79-$T$53)*$V$53,IF(AF79&lt;=$U$54,($U$53-$T$53)*$V$53+(AF79-$T$54)*$V$54,IF(AF79&lt;=$U$55,($U$53-$T$53)*$V$53+(AF79-$T$54)*$V$54+(AF79-$T$55)*$V$55,($U$53-$T$53)*$V$53+(AF79-$T$54)*$V$54+(AF79-$T$55)*$V$55+(AF79-$T$56)*$V$56))))</f>
        <v>0</v>
      </c>
      <c r="AG80" s="130">
        <f>IF(AG79&lt;=$U$52,0,IF(AG79&lt;=$U$53,(AG79-$T$53)*$V$53,IF(AG79&lt;=$U$54,($U$53-$T$53)*$V$53+(AG79-$T$54)*$V$54,IF(AG79&lt;=$U$55,($U$53-$T$53)*$V$53+(AG79-$T$54)*$V$54+(AG79-$T$55)*$V$55,($U$53-$T$53)*$V$53+(AG79-$T$54)*$V$54+(AG79-$T$55)*$V$55+(AG79-$T$56)*$V$56))))</f>
        <v>0</v>
      </c>
      <c r="AH80" s="130">
        <f>IF(AH79&lt;=$U$52,0,IF(AH79&lt;=$U$53,(AH79-$T$53)*$V$53,IF(AH79&lt;=$U$54,($U$53-$T$53)*$V$53+(AH79-$T$54)*$V$54,IF(AH79&lt;=$U$55,($U$53-$T$53)*$V$53+(AH79-$T$54)*$V$54+(AH79-$T$55)*$V$55,($U$53-$T$53)*$V$53+(AH79-$T$54)*$V$54+(AH79-$T$55)*$V$55+(AH79-$T$56)*$V$56))))</f>
        <v>0</v>
      </c>
      <c r="AK80" s="32" t="s">
        <v>158</v>
      </c>
      <c r="AL80" s="122">
        <f>IF(AL79&lt;=$U$52,0,IF(AL79&lt;=$U$53,(AL79-$T$53)*$V$53,IF(AL79&lt;=$U$54,($U$53-$T$53)*$V$53+(AL79-$T$54)*$V$54,IF(AL79&lt;=$U$55,($U$53-$T$53)*$V$53+(AL79-$T$54)*$V$54+(AL79-$T$55)*$V$55,($U$53-$T$53)*$V$53+(AL79-$T$54)*$V$54+(AL79-$T$55)*$V$55+(AL79-$T$56)*$V$56))))</f>
        <v>0</v>
      </c>
      <c r="AM80" s="130">
        <f>IF(AM79&lt;=$U$52,0,IF(AM79&lt;=$U$53,(AM79-$T$53)*$V$53,IF(AM79&lt;=$U$54,($U$53-$T$53)*$V$53+(AM79-$T$54)*$V$54,IF(AM79&lt;=$U$55,($U$53-$T$53)*$V$53+(AM79-$T$54)*$V$54+(AM79-$T$55)*$V$55,($U$53-$T$53)*$V$53+(AM79-$T$54)*$V$54+(AM79-$T$55)*$V$55+(AM79-$T$56)*$V$56))))</f>
        <v>0</v>
      </c>
      <c r="AN80" s="130">
        <f>IF(AN79&lt;=$U$52,0,IF(AN79&lt;=$U$53,(AN79-$T$53)*$V$53,IF(AN79&lt;=$U$54,($U$53-$T$53)*$V$53+(AN79-$T$54)*$V$54,IF(AN79&lt;=$U$55,($U$53-$T$53)*$V$53+(AN79-$T$54)*$V$54+(AN79-$T$55)*$V$55,($U$53-$T$53)*$V$53+(AN79-$T$54)*$V$54+(AN79-$T$55)*$V$55+(AN79-$T$56)*$V$56))))</f>
        <v>0</v>
      </c>
    </row>
    <row r="81" spans="2:41">
      <c r="C81" s="156" t="s">
        <v>157</v>
      </c>
      <c r="D81" s="144">
        <f>(D80+D79)</f>
        <v>15647.3</v>
      </c>
      <c r="E81" s="67"/>
      <c r="F81" s="143" t="s">
        <v>157</v>
      </c>
      <c r="G81" s="201">
        <f>G79+G80</f>
        <v>13126.82</v>
      </c>
      <c r="S81" s="32" t="s">
        <v>160</v>
      </c>
      <c r="T81" s="122">
        <f>T80*U77</f>
        <v>2682.3042222038775</v>
      </c>
      <c r="U81" s="130">
        <f>U80*2</f>
        <v>2061.0792222038776</v>
      </c>
      <c r="V81" s="130">
        <f>V80*1</f>
        <v>5683.9451514651209</v>
      </c>
      <c r="Y81" s="32" t="s">
        <v>160</v>
      </c>
      <c r="Z81" s="122">
        <f>Z80*AA77</f>
        <v>3515.7528148025849</v>
      </c>
      <c r="AA81" s="130">
        <f>AA80*2</f>
        <v>3515.7528148025849</v>
      </c>
      <c r="AB81" s="130">
        <f>AB80*1</f>
        <v>9651.2367676434133</v>
      </c>
      <c r="AE81" s="32" t="s">
        <v>160</v>
      </c>
      <c r="AF81" s="122">
        <f>AF80*AG77</f>
        <v>0</v>
      </c>
      <c r="AG81" s="130">
        <f>AG80*2</f>
        <v>0</v>
      </c>
      <c r="AH81" s="130">
        <f>AH80*1</f>
        <v>0</v>
      </c>
      <c r="AK81" s="32" t="s">
        <v>160</v>
      </c>
      <c r="AL81" s="122">
        <f>AL80*AM77</f>
        <v>0</v>
      </c>
      <c r="AM81" s="130">
        <f>AM80*2</f>
        <v>0</v>
      </c>
      <c r="AN81" s="130">
        <f>AN80*1</f>
        <v>0</v>
      </c>
    </row>
    <row r="82" spans="2:41">
      <c r="C82" s="90"/>
      <c r="D82" s="67"/>
      <c r="E82" s="67"/>
      <c r="F82" s="67"/>
      <c r="G82" s="159"/>
      <c r="S82" s="32" t="s">
        <v>163</v>
      </c>
      <c r="T82" s="122">
        <f>IF(V66="Célibataire-divorcé-veuf",IF(W66=0,T81,IF(W66=1,IF(V81-T81&gt;$AA$57,V81-$AA$57,T81),IF(W66=2,IF(V81-T81&gt;$AA$59,V81-$AA$59,T81),IF(W66=3,IF(V81-T81&gt;$AA$61,V81-$AA$61,T81),"Ne prend pas en charge pour plus de 4 enfants, personne seule")))),IF(U66&lt;=2,T81,IF(U66&lt;=2.5,IF((U81-T81)&gt;$AA$58,U81-$AA$58,T81),IF(U66&lt;=3,IF((U81-T81)&gt;$AA$59,U81-$AA$59,T81),IF(U66&lt;=3.5,IF((U81-T81)&gt;$AA$60,U81-$AA$60,T81),IF(U66&lt;=4,IF((U81-T81)&gt;$AA$61,U81-$AA$61,T81),"Ne prend pas en charge pour un couple de plus ou = 4 enfants"))))))</f>
        <v>3924.9451514651209</v>
      </c>
      <c r="Y82" s="32" t="s">
        <v>163</v>
      </c>
      <c r="Z82" s="122">
        <f>IF(AB66="Célibataire-divorcé-veuf",IF(AC66=0,Z81,IF(AC66=1,IF(AB81-Z81&gt;$AA$57,AB81-$AA$57,Z81),IF(AC66=2,IF(AB81-Z81&gt;$AA$59,AB81-$AA$59,Z81),IF(AC66=3,IF(AB81-Z81&gt;$AA$61,AB81-$AA$61,Z81),"Ne prend pas en charge pour plus de 4 enfants, personne seule")))),IF(AA66&lt;=2,Z81,IF(AA66&lt;=2.5,IF((AA81-Z81)&gt;$AA$58,AA81-$AA$58,Z81),IF(AA66&lt;=3,IF((AA81-Z81)&gt;$AA$59,AA81-$AA$59,Z81),IF(AA66&lt;=3.5,IF((AA81-Z81)&gt;$AA$60,AA81-$AA$60,Z81),IF(AA66&lt;=4,IF((AA81-Z81)&gt;$AA$61,AA81-$AA$61,Z81),"Ne prend pas en charge pour un couple de plus ou = 4 enfants"))))))</f>
        <v>3515.7528148025849</v>
      </c>
      <c r="AE82" s="32" t="s">
        <v>163</v>
      </c>
      <c r="AF82" s="122">
        <f>IF(AH66="Célibataire-divorcé-veuf",IF(AI66=0,AF81,IF(AI66=1,IF(AH81-AF81&gt;$AA$57,AH81-$AA$57,AF81),IF(AI66=2,IF(AH81-AF81&gt;$AA$59,AH81-$AA$59,AF81),IF(AI66=3,IF(AH81-AF81&gt;$AA$61,AH81-$AA$61,AF81),"Ne prend pas en charge pour plus de 4 enfants, personne seule")))),IF(AG66&lt;=2,AF81,IF(AG66&lt;=2.5,IF((AG81-AF81)&gt;$AA$58,AG81-$AA$58,AF81),IF(AG66&lt;=3,IF((AG81-AF81)&gt;$AA$59,AG81-$AA$59,AF81),IF(AG66&lt;=3.5,IF((AG81-AF81)&gt;$AA$60,AG81-$AA$60,AF81),IF(AG66&lt;=4,IF((AG81-AF81)&gt;$AA$61,AG81-$AA$61,AF81),"Ne prend pas en charge pour un couple de plus ou = 4 enfants"))))))</f>
        <v>0</v>
      </c>
      <c r="AK82" s="32" t="s">
        <v>163</v>
      </c>
      <c r="AL82" s="122">
        <f>IF(AN66="Célibataire-divorcé-veuf",IF(AO66=0,AL81,IF(AO66=1,IF(AN81-AL81&gt;$AA$57,AN81-$AA$57,AL81),IF(AO66=2,IF(AN81-AL81&gt;$AA$59,AN81-$AA$59,AL81),IF(AO66=3,IF(AN81-AL81&gt;$AA$61,AN81-$AA$61,AL81),"Ne prend pas en charge pour plus de 4 enfants, personne seule")))),IF(AM66&lt;=2,AL81,IF(AM66&lt;=2.5,IF((AM81-AL81)&gt;$AA$58,AM81-$AA$58,AL81),IF(AM66&lt;=3,IF((AM81-AL81)&gt;$AA$59,AM81-$AA$59,AL81),IF(AM66&lt;=3.5,IF((AM81-AL81)&gt;$AA$60,AM81-$AA$60,AL81),IF(AM66&lt;=4,IF((AM81-AL81)&gt;$AA$61,AM81-$AA$61,AL81),"Ne prend pas en charge pour un couple de plus ou = 4 enfants"))))))</f>
        <v>0</v>
      </c>
    </row>
    <row r="83" spans="2:41">
      <c r="C83" s="160"/>
      <c r="D83" s="67"/>
      <c r="E83" s="67"/>
      <c r="F83" s="67"/>
      <c r="G83" s="91"/>
      <c r="S83" s="32" t="s">
        <v>165</v>
      </c>
      <c r="T83" s="122">
        <f>IF(V66="Célibataire-divorcé-veuf",IF(T82&lt;=$N$64,IF(($O$64-T82*$P$64)&lt;T82,$O$64-T82*$P$64,T82),0),IF(T82&lt;=$N$65,IF(($O$65-T82*$P$65)&lt;T82,$O$65-T82*$P$65,T82),0))</f>
        <v>0</v>
      </c>
      <c r="Y83" s="32" t="s">
        <v>165</v>
      </c>
      <c r="Z83" s="122">
        <f>IF(AB66="Célibataire-divorcé-veuf",IF(Z82&lt;=$N$64,IF(($O$64-Z82*$P$64)&lt;Z82,$O$64-Z82*$P$64,Z82),0),IF(Z82&lt;=$N$65,IF(($O$65-Z82*$P$65)&lt;Z82,$O$65-Z82*$P$65,Z82),0))</f>
        <v>0</v>
      </c>
      <c r="AE83" s="32" t="s">
        <v>165</v>
      </c>
      <c r="AF83" s="122">
        <f>IF(AH66="Célibataire-divorcé-veuf",IF(AF82&lt;=$N$64,IF(($O$64-AF82*$P$64)&lt;AF82,$O$64-AF82*$P$64,AF82),0),IF(AF82&lt;=$N$65,IF(($O$65-AF82*$P$65)&lt;AF82,$O$65-AF82*$P$65,AF82),0))</f>
        <v>0</v>
      </c>
      <c r="AK83" s="32" t="s">
        <v>165</v>
      </c>
      <c r="AL83" s="122">
        <f>IF(AN66="Célibataire-divorcé-veuf",IF(AL82&lt;=$N$64,IF(($O$64-AL82*$P$64)&lt;AL82,$O$64-AL82*$P$64,AL82),0),IF(AL82&lt;=$N$65,IF(($O$65-AL82*$P$65)&lt;AL82,$O$65-AL82*$P$65,AL82),0))</f>
        <v>0</v>
      </c>
    </row>
    <row r="84" spans="2:41">
      <c r="C84" s="160" t="s">
        <v>164</v>
      </c>
      <c r="D84" s="67"/>
      <c r="E84" s="67"/>
      <c r="F84" s="158"/>
      <c r="G84" s="203"/>
      <c r="S84" s="50" t="s">
        <v>166</v>
      </c>
      <c r="T84" s="128">
        <f>T82-T83</f>
        <v>3924.9451514651209</v>
      </c>
      <c r="Y84" s="50" t="s">
        <v>166</v>
      </c>
      <c r="Z84" s="128">
        <f>Z82-Z83</f>
        <v>3515.7528148025849</v>
      </c>
      <c r="AE84" s="50" t="s">
        <v>166</v>
      </c>
      <c r="AF84" s="128">
        <f>AF82-AF83</f>
        <v>0</v>
      </c>
      <c r="AK84" s="50" t="s">
        <v>166</v>
      </c>
      <c r="AL84" s="128">
        <f>AL82-AL83</f>
        <v>0</v>
      </c>
    </row>
    <row r="85" spans="2:41">
      <c r="C85" s="161" t="str">
        <f>IF(D81-G81&lt;0,"En choisissant le régime micro-foncier, vous payez "&amp;TEXT(ROUND(ABS(D81-G81),0),"0 000")&amp;" € d'impôt en moins.","En choisissant le régime réel, vous payez "&amp;TEXT(ROUND(ABS(D81-G81),0),"0 000")&amp;" € d'impôt en moins.")</f>
        <v>En choisissant le régime réel, vous payez 2 520 € d'impôt en moins.</v>
      </c>
      <c r="D85" s="94"/>
      <c r="E85" s="94"/>
      <c r="F85" s="94"/>
      <c r="G85" s="204"/>
      <c r="S85" s="50"/>
      <c r="T85" s="121"/>
    </row>
    <row r="87" spans="2:41">
      <c r="S87" s="50" t="s">
        <v>205</v>
      </c>
      <c r="Y87" s="50" t="s">
        <v>206</v>
      </c>
      <c r="AE87" s="50" t="s">
        <v>207</v>
      </c>
      <c r="AK87" s="50" t="s">
        <v>208</v>
      </c>
    </row>
    <row r="88" spans="2:41">
      <c r="S88" s="32" t="s">
        <v>177</v>
      </c>
      <c r="T88" s="122">
        <f>(SCI!D14+SCI!D71)</f>
        <v>40500</v>
      </c>
      <c r="U88" s="32">
        <f>U77</f>
        <v>1.5</v>
      </c>
      <c r="V88" s="32" t="str">
        <f>V77</f>
        <v>Célibataire-divorcé-veuf</v>
      </c>
      <c r="W88" s="32">
        <f>W77</f>
        <v>1</v>
      </c>
      <c r="Y88" s="32" t="s">
        <v>177</v>
      </c>
      <c r="Z88" s="122">
        <f>(SCI!E14+SCI!E71)</f>
        <v>54000</v>
      </c>
      <c r="AA88" s="32">
        <f>AA77</f>
        <v>2</v>
      </c>
      <c r="AB88" s="32" t="str">
        <f>AB77</f>
        <v>Marié-pacsé</v>
      </c>
      <c r="AC88" s="32">
        <f>AC77</f>
        <v>0</v>
      </c>
      <c r="AE88" s="32" t="s">
        <v>177</v>
      </c>
      <c r="AF88" s="122">
        <f>(SCI!F14+SCI!F71)</f>
        <v>0</v>
      </c>
      <c r="AG88" s="32">
        <f>AG77</f>
        <v>1</v>
      </c>
      <c r="AH88" s="32" t="str">
        <f>AH77</f>
        <v>Célibataire-divorcé-veuf</v>
      </c>
      <c r="AI88" s="32">
        <f>AI77</f>
        <v>0</v>
      </c>
      <c r="AK88" s="32" t="s">
        <v>177</v>
      </c>
      <c r="AL88" s="122">
        <f>(SCI!G14+SCI!G71)</f>
        <v>0</v>
      </c>
      <c r="AM88" s="32">
        <f>AM77</f>
        <v>1</v>
      </c>
      <c r="AN88" s="32" t="str">
        <f>AN77</f>
        <v>Célibataire-divorcé-veuf</v>
      </c>
      <c r="AO88" s="32">
        <f>AO77</f>
        <v>0</v>
      </c>
    </row>
    <row r="89" spans="2:41">
      <c r="B89" s="86"/>
      <c r="C89" s="87"/>
      <c r="D89" s="87"/>
      <c r="E89" s="87"/>
      <c r="F89" s="87"/>
      <c r="G89" s="87"/>
      <c r="H89" s="87"/>
      <c r="I89" s="87"/>
      <c r="J89" s="87"/>
      <c r="K89" s="87"/>
      <c r="L89" s="89"/>
      <c r="S89" s="122" t="s">
        <v>152</v>
      </c>
      <c r="U89" s="122"/>
      <c r="Y89" s="122" t="s">
        <v>152</v>
      </c>
      <c r="AA89" s="122"/>
      <c r="AE89" s="122" t="s">
        <v>152</v>
      </c>
      <c r="AG89" s="122"/>
      <c r="AK89" s="122" t="s">
        <v>152</v>
      </c>
      <c r="AM89" s="122"/>
    </row>
    <row r="90" spans="2:41">
      <c r="B90" s="90"/>
      <c r="C90" s="67"/>
      <c r="D90" s="67"/>
      <c r="E90" s="67"/>
      <c r="F90" s="67"/>
      <c r="G90" s="67"/>
      <c r="H90" s="67"/>
      <c r="I90" s="67"/>
      <c r="J90" s="67"/>
      <c r="K90" s="67"/>
      <c r="L90" s="91"/>
      <c r="S90" s="32" t="s">
        <v>155</v>
      </c>
      <c r="T90" s="122">
        <f>T88/U88</f>
        <v>27000</v>
      </c>
      <c r="U90" s="130">
        <f>(T88)/2</f>
        <v>20250</v>
      </c>
      <c r="V90" s="130">
        <f>(T88)/1</f>
        <v>40500</v>
      </c>
      <c r="Y90" s="32" t="s">
        <v>155</v>
      </c>
      <c r="Z90" s="122">
        <f>Z88/AA88</f>
        <v>27000</v>
      </c>
      <c r="AA90" s="130">
        <f>(Z88)/2</f>
        <v>27000</v>
      </c>
      <c r="AB90" s="130">
        <f>(Z88)/1</f>
        <v>54000</v>
      </c>
      <c r="AE90" s="32" t="s">
        <v>155</v>
      </c>
      <c r="AF90" s="122">
        <f>AF88/AG88</f>
        <v>0</v>
      </c>
      <c r="AG90" s="130">
        <f>(AF88)/2</f>
        <v>0</v>
      </c>
      <c r="AH90" s="130">
        <f>(AF88)/1</f>
        <v>0</v>
      </c>
      <c r="AK90" s="32" t="s">
        <v>155</v>
      </c>
      <c r="AL90" s="122">
        <f>AL88/AM88</f>
        <v>0</v>
      </c>
      <c r="AM90" s="130">
        <f>(AL88)/2</f>
        <v>0</v>
      </c>
      <c r="AN90" s="130">
        <f>(AL88)/1</f>
        <v>0</v>
      </c>
    </row>
    <row r="91" spans="2:41">
      <c r="B91" s="90"/>
      <c r="C91" s="67"/>
      <c r="D91" s="67"/>
      <c r="E91" s="67"/>
      <c r="F91" s="67"/>
      <c r="G91" s="67"/>
      <c r="H91" s="67"/>
      <c r="I91" s="67"/>
      <c r="J91" s="67"/>
      <c r="K91" s="67"/>
      <c r="L91" s="91"/>
      <c r="S91" s="32" t="s">
        <v>158</v>
      </c>
      <c r="T91" s="122">
        <f>IF(T90&lt;=$U$52,0,IF(T90&lt;=$U$53,(T90-$T$53)*$V$53,IF(T90&lt;=$U$54,($U$53-$T$53)*$V$53+(T90-$T$54)*$V$54,IF(T90&lt;=$U$55,($U$53-$T$53)*$V$53+(T90-$T$54)*$V$54+(T90-$T$55)*$V$55,($U$53-$T$53)*$V$53+(T90-$T$54)*$V$54+(T90-$T$55)*$V$55+(T90-$T$56)*$V$56))))</f>
        <v>1727.55</v>
      </c>
      <c r="U91" s="130">
        <f>IF(U90&lt;=$U$52,0,IF(U90&lt;=$U$53,(U90-$T$53)*$V$53,IF(U90&lt;=$U$54,($U$53-$T$53)*$V$53+(U90-$T$54)*$V$54,IF(U90&lt;=$U$55,($U$53-$T$53)*$V$53+(U90-$T$54)*$V$54+(U90-$T$55)*$V$55,($U$53-$T$53)*$V$53+(U90-$T$54)*$V$54+(U90-$T$55)*$V$55+(U90-$T$56)*$V$56))))</f>
        <v>985.05</v>
      </c>
      <c r="V91" s="130">
        <f>IF(V90&lt;=$U$52,0,IF(V90&lt;=$U$53,(V90-$T$53)*$V$53,IF(V90&lt;=$U$54,($U$53-$T$53)*$V$53+(V90-$T$54)*$V$54,IF(V90&lt;=$U$55,($U$53-$T$53)*$V$53+(V90-$T$54)*$V$54+(V90-$T$55)*$V$55,($U$53-$T$53)*$V$53+(V90-$T$54)*$V$54+(V90-$T$55)*$V$55+(V90-$T$56)*$V$56))))</f>
        <v>5435.82</v>
      </c>
      <c r="Y91" s="32" t="s">
        <v>158</v>
      </c>
      <c r="Z91" s="122">
        <f>IF(Z90&lt;=$U$52,0,IF(Z90&lt;=$U$53,(Z90-$T$53)*$V$53,IF(Z90&lt;=$U$54,($U$53-$T$53)*$V$53+(Z90-$T$54)*$V$54,IF(Z90&lt;=$U$55,($U$53-$T$53)*$V$53+(Z90-$T$54)*$V$54+(Z90-$T$55)*$V$55,($U$53-$T$53)*$V$53+(Z90-$T$54)*$V$54+(Z90-$T$55)*$V$55+(Z90-$T$56)*$V$56))))</f>
        <v>1727.55</v>
      </c>
      <c r="AA91" s="130">
        <f>IF(AA90&lt;=$U$52,0,IF(AA90&lt;=$U$53,(AA90-$T$53)*$V$53,IF(AA90&lt;=$U$54,($U$53-$T$53)*$V$53+(AA90-$T$54)*$V$54,IF(AA90&lt;=$U$55,($U$53-$T$53)*$V$53+(AA90-$T$54)*$V$54+(AA90-$T$55)*$V$55,($U$53-$T$53)*$V$53+(AA90-$T$54)*$V$54+(AA90-$T$55)*$V$55+(AA90-$T$56)*$V$56))))</f>
        <v>1727.55</v>
      </c>
      <c r="AB91" s="130">
        <f>IF(AB90&lt;=$U$52,0,IF(AB90&lt;=$U$53,(AB90-$T$53)*$V$53,IF(AB90&lt;=$U$54,($U$53-$T$53)*$V$53+(AB90-$T$54)*$V$54,IF(AB90&lt;=$U$55,($U$53-$T$53)*$V$53+(AB90-$T$54)*$V$54+(AB90-$T$55)*$V$55,($U$53-$T$53)*$V$53+(AB90-$T$54)*$V$54+(AB90-$T$55)*$V$55+(AB90-$T$56)*$V$56))))</f>
        <v>9485.82</v>
      </c>
      <c r="AE91" s="32" t="s">
        <v>158</v>
      </c>
      <c r="AF91" s="122">
        <f>IF(AF90&lt;=$U$52,0,IF(AF90&lt;=$U$53,(AF90-$T$53)*$V$53,IF(AF90&lt;=$U$54,($U$53-$T$53)*$V$53+(AF90-$T$54)*$V$54,IF(AF90&lt;=$U$55,($U$53-$T$53)*$V$53+(AF90-$T$54)*$V$54+(AF90-$T$55)*$V$55,($U$53-$T$53)*$V$53+(AF90-$T$54)*$V$54+(AF90-$T$55)*$V$55+(AF90-$T$56)*$V$56))))</f>
        <v>0</v>
      </c>
      <c r="AG91" s="130">
        <f>IF(AG90&lt;=$U$52,0,IF(AG90&lt;=$U$53,(AG90-$T$53)*$V$53,IF(AG90&lt;=$U$54,($U$53-$T$53)*$V$53+(AG90-$T$54)*$V$54,IF(AG90&lt;=$U$55,($U$53-$T$53)*$V$53+(AG90-$T$54)*$V$54+(AG90-$T$55)*$V$55,($U$53-$T$53)*$V$53+(AG90-$T$54)*$V$54+(AG90-$T$55)*$V$55+(AG90-$T$56)*$V$56))))</f>
        <v>0</v>
      </c>
      <c r="AH91" s="130">
        <f>IF(AH90&lt;=$U$52,0,IF(AH90&lt;=$U$53,(AH90-$T$53)*$V$53,IF(AH90&lt;=$U$54,($U$53-$T$53)*$V$53+(AH90-$T$54)*$V$54,IF(AH90&lt;=$U$55,($U$53-$T$53)*$V$53+(AH90-$T$54)*$V$54+(AH90-$T$55)*$V$55,($U$53-$T$53)*$V$53+(AH90-$T$54)*$V$54+(AH90-$T$55)*$V$55+(AH90-$T$56)*$V$56))))</f>
        <v>0</v>
      </c>
      <c r="AK91" s="32" t="s">
        <v>158</v>
      </c>
      <c r="AL91" s="122">
        <f>IF(AL90&lt;=$U$52,0,IF(AL90&lt;=$U$53,(AL90-$T$53)*$V$53,IF(AL90&lt;=$U$54,($U$53-$T$53)*$V$53+(AL90-$T$54)*$V$54,IF(AL90&lt;=$U$55,($U$53-$T$53)*$V$53+(AL90-$T$54)*$V$54+(AL90-$T$55)*$V$55,($U$53-$T$53)*$V$53+(AL90-$T$54)*$V$54+(AL90-$T$55)*$V$55+(AL90-$T$56)*$V$56))))</f>
        <v>0</v>
      </c>
      <c r="AM91" s="130">
        <f>IF(AM90&lt;=$U$52,0,IF(AM90&lt;=$U$53,(AM90-$T$53)*$V$53,IF(AM90&lt;=$U$54,($U$53-$T$53)*$V$53+(AM90-$T$54)*$V$54,IF(AM90&lt;=$U$55,($U$53-$T$53)*$V$53+(AM90-$T$54)*$V$54+(AM90-$T$55)*$V$55,($U$53-$T$53)*$V$53+(AM90-$T$54)*$V$54+(AM90-$T$55)*$V$55+(AM90-$T$56)*$V$56))))</f>
        <v>0</v>
      </c>
      <c r="AN91" s="130">
        <f>IF(AN90&lt;=$U$52,0,IF(AN90&lt;=$U$53,(AN90-$T$53)*$V$53,IF(AN90&lt;=$U$54,($U$53-$T$53)*$V$53+(AN90-$T$54)*$V$54,IF(AN90&lt;=$U$55,($U$53-$T$53)*$V$53+(AN90-$T$54)*$V$54+(AN90-$T$55)*$V$55,($U$53-$T$53)*$V$53+(AN90-$T$54)*$V$54+(AN90-$T$55)*$V$55+(AN90-$T$56)*$V$56))))</f>
        <v>0</v>
      </c>
    </row>
    <row r="92" spans="2:41">
      <c r="B92" s="90"/>
      <c r="C92" s="67"/>
      <c r="D92" s="67"/>
      <c r="E92" s="67"/>
      <c r="F92" s="67"/>
      <c r="G92" s="67"/>
      <c r="H92" s="67"/>
      <c r="I92" s="67"/>
      <c r="J92" s="67"/>
      <c r="K92" s="67"/>
      <c r="L92" s="91"/>
      <c r="S92" s="32" t="s">
        <v>160</v>
      </c>
      <c r="T92" s="122">
        <f>T91*U88</f>
        <v>2591.3249999999998</v>
      </c>
      <c r="U92" s="130">
        <f>U91*2</f>
        <v>1970.1</v>
      </c>
      <c r="V92" s="130">
        <f>V91*1</f>
        <v>5435.82</v>
      </c>
      <c r="Y92" s="32" t="s">
        <v>160</v>
      </c>
      <c r="Z92" s="122">
        <f>Z91*AA88</f>
        <v>3455.1</v>
      </c>
      <c r="AA92" s="130">
        <f>AA91*2</f>
        <v>3455.1</v>
      </c>
      <c r="AB92" s="130">
        <f>AB91*1</f>
        <v>9485.82</v>
      </c>
      <c r="AE92" s="32" t="s">
        <v>160</v>
      </c>
      <c r="AF92" s="122">
        <f>AF91*AG88</f>
        <v>0</v>
      </c>
      <c r="AG92" s="130">
        <f>AG91*2</f>
        <v>0</v>
      </c>
      <c r="AH92" s="130">
        <f>AH91*1</f>
        <v>0</v>
      </c>
      <c r="AK92" s="32" t="s">
        <v>160</v>
      </c>
      <c r="AL92" s="122">
        <f>AL91*AM88</f>
        <v>0</v>
      </c>
      <c r="AM92" s="130">
        <f>AM91*2</f>
        <v>0</v>
      </c>
      <c r="AN92" s="130">
        <f>AN91*1</f>
        <v>0</v>
      </c>
    </row>
    <row r="93" spans="2:41">
      <c r="B93" s="90"/>
      <c r="C93" s="67"/>
      <c r="D93" s="67"/>
      <c r="E93" s="67"/>
      <c r="F93" s="67"/>
      <c r="G93" s="67"/>
      <c r="H93" s="67"/>
      <c r="I93" s="67"/>
      <c r="J93" s="67"/>
      <c r="K93" s="67"/>
      <c r="L93" s="91"/>
      <c r="S93" s="32" t="s">
        <v>163</v>
      </c>
      <c r="T93" s="122">
        <f>IF(V77="Célibataire-divorcé-veuf",IF(W77=0,T92,IF(W77=1,IF(V92-T92&gt;$AA$57,V92-$AA$57,T92),IF(W77=2,IF(V92-T92&gt;$AA$59,V92-$AA$59,T92),IF(W77=3,IF(V92-T92&gt;$AA$61,V92-$AA$61,T92),"Ne prend pas en charge pour plus de 4 enfants, personne seule")))),IF(U77&lt;=2,T92,IF(U77&lt;=2.5,IF((U92-T92)&gt;$AA$58,U92-$AA$58,T92),IF(U77&lt;=3,IF((U92-T92)&gt;$AA$59,U92-$AA$59,T92),IF(U77&lt;=3.5,IF((U92-T92)&gt;$AA$60,U92-$AA$60,T92),IF(U77&lt;=4,IF((U92-T92)&gt;$AA$61,U92-$AA$61,T92),"Ne prend pas en charge pour un couple de plus ou = 4 enfants"))))))</f>
        <v>3676.8199999999997</v>
      </c>
      <c r="Y93" s="32" t="s">
        <v>163</v>
      </c>
      <c r="Z93" s="122">
        <f>IF(AB77="Célibataire-divorcé-veuf",IF(AC77=0,Z92,IF(AC77=1,IF(AB92-Z92&gt;$AA$57,AB92-$AA$57,Z92),IF(AC77=2,IF(AB92-Z92&gt;$AA$59,AB92-$AA$59,Z92),IF(AC77=3,IF(AB92-Z92&gt;$AA$61,AB92-$AA$61,Z92),"Ne prend pas en charge pour plus de 4 enfants, personne seule")))),IF(AA77&lt;=2,Z92,IF(AA77&lt;=2.5,IF((AA92-Z92)&gt;$AA$58,AA92-$AA$58,Z92),IF(AA77&lt;=3,IF((AA92-Z92)&gt;$AA$59,AA92-$AA$59,Z92),IF(AA77&lt;=3.5,IF((AA92-Z92)&gt;$AA$60,AA92-$AA$60,Z92),IF(AA77&lt;=4,IF((AA92-Z92)&gt;$AA$61,AA92-$AA$61,Z92),"Ne prend pas en charge pour un couple de plus ou = 4 enfants"))))))</f>
        <v>3455.1</v>
      </c>
      <c r="AE93" s="32" t="s">
        <v>163</v>
      </c>
      <c r="AF93" s="122">
        <f>IF(AH77="Célibataire-divorcé-veuf",IF(AI77=0,AF92,IF(AI77=1,IF(AH92-AF92&gt;$AA$57,AH92-$AA$57,AF92),IF(AI77=2,IF(AH92-AF92&gt;$AA$59,AH92-$AA$59,AF92),IF(AI77=3,IF(AH92-AF92&gt;$AA$61,AH92-$AA$61,AF92),"Ne prend pas en charge pour plus de 4 enfants, personne seule")))),IF(AG77&lt;=2,AF92,IF(AG77&lt;=2.5,IF((AG92-AF92)&gt;$AA$58,AG92-$AA$58,AF92),IF(AG77&lt;=3,IF((AG92-AF92)&gt;$AA$59,AG92-$AA$59,AF92),IF(AG77&lt;=3.5,IF((AG92-AF92)&gt;$AA$60,AG92-$AA$60,AF92),IF(AG77&lt;=4,IF((AG92-AF92)&gt;$AA$61,AG92-$AA$61,AF92),"Ne prend pas en charge pour un couple de plus ou = 4 enfants"))))))</f>
        <v>0</v>
      </c>
      <c r="AK93" s="32" t="s">
        <v>163</v>
      </c>
      <c r="AL93" s="122">
        <f>IF(AN77="Célibataire-divorcé-veuf",IF(AO77=0,AL92,IF(AO77=1,IF(AN92-AL92&gt;$AA$57,AN92-$AA$57,AL92),IF(AO77=2,IF(AN92-AL92&gt;$AA$59,AN92-$AA$59,AL92),IF(AO77=3,IF(AN92-AL92&gt;$AA$61,AN92-$AA$61,AL92),"Ne prend pas en charge pour plus de 4 enfants, personne seule")))),IF(AM77&lt;=2,AL92,IF(AM77&lt;=2.5,IF((AM92-AL92)&gt;$AA$58,AM92-$AA$58,AL92),IF(AM77&lt;=3,IF((AM92-AL92)&gt;$AA$59,AM92-$AA$59,AL92),IF(AM77&lt;=3.5,IF((AM92-AL92)&gt;$AA$60,AM92-$AA$60,AL92),IF(AM77&lt;=4,IF((AM92-AL92)&gt;$AA$61,AM92-$AA$61,AL92),"Ne prend pas en charge pour un couple de plus ou = 4 enfants"))))))</f>
        <v>0</v>
      </c>
    </row>
    <row r="94" spans="2:41">
      <c r="B94" s="90"/>
      <c r="C94" s="67"/>
      <c r="D94" s="67"/>
      <c r="E94" s="67"/>
      <c r="F94" s="67"/>
      <c r="G94" s="67"/>
      <c r="H94" s="67"/>
      <c r="I94" s="67"/>
      <c r="J94" s="67"/>
      <c r="K94" s="67"/>
      <c r="L94" s="91"/>
      <c r="S94" s="32" t="s">
        <v>165</v>
      </c>
      <c r="T94" s="122">
        <f>IF(V77="Célibataire-divorcé-veuf",IF(T93&lt;=$N$64,IF(($O$64-T93*$P$64)&lt;T93,$O$64-T93*$P$64,T93),0),IF(T93&lt;=$N$65,IF(($O$65-T93*$P$65)&lt;T93,$O$65-T93*$P$65,T93),0))</f>
        <v>0</v>
      </c>
      <c r="Y94" s="32" t="s">
        <v>165</v>
      </c>
      <c r="Z94" s="122">
        <f>IF(AB77="Célibataire-divorcé-veuf",IF(Z93&lt;=$N$64,IF(($O$64-Z93*$P$64)&lt;Z93,$O$64-Z93*$P$64,Z93),0),IF(Z93&lt;=$N$65,IF(($O$65-Z93*$P$65)&lt;Z93,$O$65-Z93*$P$65,Z93),0))</f>
        <v>0</v>
      </c>
      <c r="AE94" s="32" t="s">
        <v>165</v>
      </c>
      <c r="AF94" s="122">
        <f>IF(AH77="Célibataire-divorcé-veuf",IF(AF93&lt;=$N$64,IF(($O$64-AF93*$P$64)&lt;AF93,$O$64-AF93*$P$64,AF93),0),IF(AF93&lt;=$N$65,IF(($O$65-AF93*$P$65)&lt;AF93,$O$65-AF93*$P$65,AF93),0))</f>
        <v>0</v>
      </c>
      <c r="AK94" s="32" t="s">
        <v>165</v>
      </c>
      <c r="AL94" s="122">
        <f>IF(AN77="Célibataire-divorcé-veuf",IF(AL93&lt;=$N$64,IF(($O$64-AL93*$P$64)&lt;AL93,$O$64-AL93*$P$64,AL93),0),IF(AL93&lt;=$N$65,IF(($O$65-AL93*$P$65)&lt;AL93,$O$65-AL93*$P$65,AL93),0))</f>
        <v>0</v>
      </c>
    </row>
    <row r="95" spans="2:41">
      <c r="B95" s="90"/>
      <c r="C95" s="67"/>
      <c r="D95" s="67"/>
      <c r="E95" s="67"/>
      <c r="F95" s="67"/>
      <c r="G95" s="67"/>
      <c r="H95" s="67"/>
      <c r="I95" s="67"/>
      <c r="J95" s="67"/>
      <c r="K95" s="67"/>
      <c r="L95" s="91"/>
      <c r="S95" s="50" t="s">
        <v>166</v>
      </c>
      <c r="T95" s="128">
        <f>T93-T94</f>
        <v>3676.8199999999997</v>
      </c>
      <c r="Y95" s="50" t="s">
        <v>166</v>
      </c>
      <c r="Z95" s="128">
        <f>Z93-Z94</f>
        <v>3455.1</v>
      </c>
      <c r="AE95" s="50" t="s">
        <v>166</v>
      </c>
      <c r="AF95" s="128">
        <f>AF93-AF94</f>
        <v>0</v>
      </c>
      <c r="AK95" s="50" t="s">
        <v>166</v>
      </c>
      <c r="AL95" s="128">
        <f>AL93-AL94</f>
        <v>0</v>
      </c>
    </row>
    <row r="96" spans="2:41">
      <c r="B96" s="90"/>
      <c r="C96" s="67"/>
      <c r="D96" s="67"/>
      <c r="E96" s="67"/>
      <c r="F96" s="67"/>
      <c r="G96" s="67"/>
      <c r="H96" s="67"/>
      <c r="I96" s="67"/>
      <c r="J96" s="67"/>
      <c r="K96" s="67"/>
      <c r="L96" s="91"/>
    </row>
    <row r="97" spans="2:12">
      <c r="B97" s="90"/>
      <c r="C97" s="67"/>
      <c r="D97" s="67"/>
      <c r="E97" s="67"/>
      <c r="F97" s="67"/>
      <c r="G97" s="67"/>
      <c r="H97" s="67"/>
      <c r="I97" s="67"/>
      <c r="J97" s="67"/>
      <c r="K97" s="67"/>
      <c r="L97" s="91"/>
    </row>
    <row r="98" spans="2:12">
      <c r="B98" s="90"/>
      <c r="C98" s="67"/>
      <c r="D98" s="67"/>
      <c r="E98" s="67"/>
      <c r="F98" s="67"/>
      <c r="G98" s="67"/>
      <c r="H98" s="67"/>
      <c r="I98" s="67"/>
      <c r="J98" s="67"/>
      <c r="K98" s="67"/>
      <c r="L98" s="91"/>
    </row>
    <row r="99" spans="2:12">
      <c r="B99" s="90"/>
      <c r="C99" s="67"/>
      <c r="D99" s="67"/>
      <c r="E99" s="67"/>
      <c r="F99" s="67"/>
      <c r="G99" s="67"/>
      <c r="H99" s="67"/>
      <c r="I99" s="67"/>
      <c r="J99" s="67"/>
      <c r="K99" s="67"/>
      <c r="L99" s="91"/>
    </row>
    <row r="100" spans="2:12">
      <c r="B100" s="90"/>
      <c r="C100" s="67"/>
      <c r="D100" s="67"/>
      <c r="E100" s="67"/>
      <c r="F100" s="67"/>
      <c r="G100" s="67"/>
      <c r="H100" s="67"/>
      <c r="I100" s="67"/>
      <c r="J100" s="67"/>
      <c r="K100" s="67"/>
      <c r="L100" s="91"/>
    </row>
    <row r="101" spans="2:12">
      <c r="B101" s="90"/>
      <c r="C101" s="67"/>
      <c r="D101" s="67"/>
      <c r="E101" s="67"/>
      <c r="F101" s="67"/>
      <c r="G101" s="67"/>
      <c r="H101" s="67"/>
      <c r="I101" s="67"/>
      <c r="J101" s="67"/>
      <c r="K101" s="67"/>
      <c r="L101" s="91"/>
    </row>
    <row r="102" spans="2:12">
      <c r="B102" s="90"/>
      <c r="C102" s="67"/>
      <c r="D102" s="67"/>
      <c r="E102" s="67"/>
      <c r="F102" s="67"/>
      <c r="G102" s="67"/>
      <c r="H102" s="67"/>
      <c r="I102" s="67"/>
      <c r="J102" s="67"/>
      <c r="K102" s="67"/>
      <c r="L102" s="91"/>
    </row>
    <row r="103" spans="2:12">
      <c r="B103" s="90"/>
      <c r="C103" s="67"/>
      <c r="D103" s="67"/>
      <c r="E103" s="67"/>
      <c r="F103" s="67"/>
      <c r="G103" s="67"/>
      <c r="H103" s="67"/>
      <c r="I103" s="67"/>
      <c r="J103" s="67"/>
      <c r="K103" s="67"/>
      <c r="L103" s="91"/>
    </row>
    <row r="104" spans="2:12">
      <c r="B104" s="90"/>
      <c r="C104" s="67"/>
      <c r="D104" s="67"/>
      <c r="E104" s="67"/>
      <c r="F104" s="67"/>
      <c r="G104" s="67"/>
      <c r="H104" s="67"/>
      <c r="I104" s="67"/>
      <c r="J104" s="67"/>
      <c r="K104" s="67"/>
      <c r="L104" s="91"/>
    </row>
    <row r="105" spans="2:12">
      <c r="B105" s="90"/>
      <c r="C105" s="67"/>
      <c r="D105" s="67"/>
      <c r="E105" s="67"/>
      <c r="F105" s="67"/>
      <c r="G105" s="67"/>
      <c r="H105" s="67"/>
      <c r="I105" s="67"/>
      <c r="J105" s="67"/>
      <c r="K105" s="67"/>
      <c r="L105" s="91"/>
    </row>
    <row r="106" spans="2:12">
      <c r="B106" s="90"/>
      <c r="C106" s="67"/>
      <c r="D106" s="67"/>
      <c r="E106" s="67"/>
      <c r="F106" s="67"/>
      <c r="G106" s="67"/>
      <c r="H106" s="67"/>
      <c r="I106" s="67"/>
      <c r="J106" s="67"/>
      <c r="K106" s="67"/>
      <c r="L106" s="91"/>
    </row>
    <row r="107" spans="2:12">
      <c r="B107" s="90"/>
      <c r="C107" s="67"/>
      <c r="D107" s="67"/>
      <c r="E107" s="67"/>
      <c r="F107" s="67"/>
      <c r="G107" s="67"/>
      <c r="H107" s="67"/>
      <c r="I107" s="67"/>
      <c r="J107" s="67"/>
      <c r="K107" s="67"/>
      <c r="L107" s="91"/>
    </row>
    <row r="108" spans="2:12">
      <c r="B108" s="90"/>
      <c r="C108" s="67"/>
      <c r="D108" s="67"/>
      <c r="E108" s="67"/>
      <c r="F108" s="67"/>
      <c r="G108" s="67"/>
      <c r="H108" s="67"/>
      <c r="I108" s="67"/>
      <c r="J108" s="67"/>
      <c r="K108" s="67"/>
      <c r="L108" s="91"/>
    </row>
    <row r="109" spans="2:12">
      <c r="B109" s="90"/>
      <c r="C109" s="67"/>
      <c r="D109" s="67"/>
      <c r="E109" s="67"/>
      <c r="F109" s="67"/>
      <c r="G109" s="67"/>
      <c r="H109" s="67"/>
      <c r="I109" s="67"/>
      <c r="J109" s="67"/>
      <c r="K109" s="67"/>
      <c r="L109" s="91"/>
    </row>
    <row r="110" spans="2:12">
      <c r="B110" s="90"/>
      <c r="C110" s="67"/>
      <c r="D110" s="67"/>
      <c r="E110" s="67"/>
      <c r="F110" s="67"/>
      <c r="G110" s="67"/>
      <c r="H110" s="67"/>
      <c r="I110" s="67"/>
      <c r="J110" s="67"/>
      <c r="K110" s="67"/>
      <c r="L110" s="91"/>
    </row>
    <row r="111" spans="2:12">
      <c r="B111" s="90"/>
      <c r="C111" s="67"/>
      <c r="D111" s="67"/>
      <c r="E111" s="67"/>
      <c r="F111" s="67"/>
      <c r="G111" s="67"/>
      <c r="H111" s="67"/>
      <c r="I111" s="67"/>
      <c r="J111" s="67"/>
      <c r="K111" s="67"/>
      <c r="L111" s="91"/>
    </row>
    <row r="112" spans="2:12">
      <c r="B112" s="90"/>
      <c r="C112" s="67"/>
      <c r="D112" s="67"/>
      <c r="E112" s="67"/>
      <c r="F112" s="67"/>
      <c r="G112" s="67"/>
      <c r="H112" s="67"/>
      <c r="I112" s="67"/>
      <c r="J112" s="67"/>
      <c r="K112" s="67"/>
      <c r="L112" s="91"/>
    </row>
    <row r="113" spans="2:12">
      <c r="B113" s="90"/>
      <c r="C113" s="67"/>
      <c r="D113" s="67"/>
      <c r="E113" s="67"/>
      <c r="F113" s="67"/>
      <c r="G113" s="67"/>
      <c r="H113" s="67"/>
      <c r="I113" s="67"/>
      <c r="J113" s="67"/>
      <c r="K113" s="67"/>
      <c r="L113" s="91"/>
    </row>
    <row r="114" spans="2:12">
      <c r="B114" s="90"/>
      <c r="C114" s="67"/>
      <c r="D114" s="67"/>
      <c r="E114" s="67"/>
      <c r="F114" s="67"/>
      <c r="G114" s="67"/>
      <c r="H114" s="67"/>
      <c r="I114" s="67"/>
      <c r="J114" s="67"/>
      <c r="K114" s="67"/>
      <c r="L114" s="91"/>
    </row>
    <row r="115" spans="2:12">
      <c r="B115" s="93"/>
      <c r="C115" s="94"/>
      <c r="D115" s="94"/>
      <c r="E115" s="94"/>
      <c r="F115" s="94"/>
      <c r="G115" s="94"/>
      <c r="H115" s="94"/>
      <c r="I115" s="94"/>
      <c r="J115" s="94"/>
      <c r="K115" s="94"/>
      <c r="L115" s="95"/>
    </row>
    <row r="120" spans="2:12">
      <c r="B120" s="86"/>
      <c r="C120" s="87"/>
      <c r="D120" s="87"/>
      <c r="E120" s="87"/>
      <c r="F120" s="87"/>
      <c r="G120" s="87"/>
      <c r="H120" s="87"/>
      <c r="I120" s="89"/>
    </row>
    <row r="121" spans="2:12">
      <c r="B121" s="90"/>
      <c r="C121" s="164" t="s">
        <v>209</v>
      </c>
      <c r="D121" s="164"/>
      <c r="E121" s="67"/>
      <c r="F121" s="164" t="s">
        <v>210</v>
      </c>
      <c r="G121" s="164"/>
      <c r="H121" s="67"/>
      <c r="I121" s="91"/>
    </row>
    <row r="122" spans="2:12">
      <c r="B122" s="90"/>
      <c r="C122" s="131" t="s">
        <v>211</v>
      </c>
      <c r="D122" s="162">
        <f>D11</f>
        <v>13126.82</v>
      </c>
      <c r="E122" s="67"/>
      <c r="F122" s="131" t="s">
        <v>212</v>
      </c>
      <c r="G122" s="205">
        <f>'Coûts et rendement'!$J$30</f>
        <v>0.10865660370695585</v>
      </c>
      <c r="H122" s="67"/>
      <c r="I122" s="91"/>
    </row>
    <row r="123" spans="2:12">
      <c r="B123" s="90"/>
      <c r="C123" s="131" t="s">
        <v>213</v>
      </c>
      <c r="D123" s="162">
        <f>D59</f>
        <v>16655.491999999998</v>
      </c>
      <c r="E123" s="67"/>
      <c r="F123" s="131" t="s">
        <v>214</v>
      </c>
      <c r="G123" s="205">
        <f>'Coûts et rendement'!$J$31</f>
        <v>2.0355830724953637E-2</v>
      </c>
      <c r="H123" s="67"/>
      <c r="I123" s="91"/>
    </row>
    <row r="124" spans="2:12">
      <c r="B124" s="90"/>
      <c r="C124" s="131" t="s">
        <v>215</v>
      </c>
      <c r="D124" s="162">
        <f>G59</f>
        <v>13777.459286064093</v>
      </c>
      <c r="E124" s="67"/>
      <c r="F124" s="131" t="s">
        <v>216</v>
      </c>
      <c r="G124" s="205">
        <f>('Coûts et rendement'!D7*12*(1-'Coûts et rendement'!D10)-'Coûts et rendement'!$G$28-(D123-D122))/'Coûts et rendement'!$G$15</f>
        <v>-1.9583077099612111E-2</v>
      </c>
      <c r="H124" s="67"/>
      <c r="I124" s="91"/>
    </row>
    <row r="125" spans="2:12">
      <c r="B125" s="90"/>
      <c r="C125" s="131" t="s">
        <v>217</v>
      </c>
      <c r="D125" s="162">
        <f>D81</f>
        <v>15647.3</v>
      </c>
      <c r="E125" s="67"/>
      <c r="F125" s="131" t="s">
        <v>218</v>
      </c>
      <c r="G125" s="205">
        <f>('Coûts et rendement'!D7*12*(1-'Coûts et rendement'!D10)-'Coûts et rendement'!$G$28-(D124-D122))/'Coûts et rendement'!$G$15</f>
        <v>1.2991637489324168E-2</v>
      </c>
      <c r="H125" s="67"/>
      <c r="I125" s="91"/>
    </row>
    <row r="126" spans="2:12">
      <c r="B126" s="90"/>
      <c r="C126" s="131" t="s">
        <v>219</v>
      </c>
      <c r="D126" s="162">
        <f>G81</f>
        <v>13126.82</v>
      </c>
      <c r="E126" s="67"/>
      <c r="F126" s="131" t="s">
        <v>220</v>
      </c>
      <c r="G126" s="205">
        <f>('Coûts et rendement'!D7*12*(1-'Coûts et rendement'!D10)-'Coûts et rendement'!$G$28-(D125-D122))/'Coûts et rendement'!$G$15</f>
        <v>-8.171960578307616E-3</v>
      </c>
      <c r="H126" s="67"/>
      <c r="I126" s="91"/>
    </row>
    <row r="127" spans="2:12">
      <c r="B127" s="90"/>
      <c r="C127" s="67"/>
      <c r="D127" s="67"/>
      <c r="E127" s="67"/>
      <c r="F127" s="131" t="s">
        <v>221</v>
      </c>
      <c r="G127" s="205">
        <f>('Coûts et rendement'!D7*12*(1-'Coûts et rendement'!D10)-'Coûts et rendement'!$G$28-'Coûts et rendement'!D36-'Coûts et rendement'!D37-(D126-D122))/'Coûts et rendement'!$G$15</f>
        <v>2.0355830724953637E-2</v>
      </c>
      <c r="H127" s="67"/>
      <c r="I127" s="91"/>
    </row>
    <row r="128" spans="2:12">
      <c r="B128" s="90"/>
      <c r="C128" s="67"/>
      <c r="D128" s="67"/>
      <c r="E128" s="67"/>
      <c r="F128" s="67"/>
      <c r="G128" s="67"/>
      <c r="H128" s="67"/>
      <c r="I128" s="91"/>
    </row>
    <row r="129" spans="2:9">
      <c r="B129" s="90"/>
      <c r="C129" s="164" t="s">
        <v>222</v>
      </c>
      <c r="D129" s="67"/>
      <c r="E129" s="67"/>
      <c r="F129" s="67"/>
      <c r="G129" s="67"/>
      <c r="H129" s="67"/>
      <c r="I129" s="91"/>
    </row>
    <row r="130" spans="2:9">
      <c r="B130" s="90"/>
      <c r="C130" s="85"/>
      <c r="D130" s="206" t="s">
        <v>223</v>
      </c>
      <c r="E130" s="208" t="s">
        <v>215</v>
      </c>
      <c r="F130" s="206" t="s">
        <v>217</v>
      </c>
      <c r="G130" s="131" t="s">
        <v>219</v>
      </c>
      <c r="H130" s="67"/>
      <c r="I130" s="91"/>
    </row>
    <row r="131" spans="2:9">
      <c r="B131" s="90"/>
      <c r="C131" s="85" t="s">
        <v>224</v>
      </c>
      <c r="D131" s="162">
        <f>(D132-D133-D134-D135)/12</f>
        <v>-283.94486156061663</v>
      </c>
      <c r="E131" s="207">
        <f>(E132-E133-E134-E135)/12</f>
        <v>-44.108802065957889</v>
      </c>
      <c r="F131" s="162">
        <f>(F132-F133-F134-F135)/12</f>
        <v>-199.92886156061672</v>
      </c>
      <c r="G131" s="162">
        <f>(G132-G133-G134-G135)/12</f>
        <v>10.11113843938324</v>
      </c>
      <c r="H131" s="67"/>
      <c r="I131" s="91"/>
    </row>
    <row r="132" spans="2:9">
      <c r="B132" s="90"/>
      <c r="C132" s="85" t="s">
        <v>225</v>
      </c>
      <c r="D132" s="162">
        <f>'Coûts et rendement'!J24</f>
        <v>10680</v>
      </c>
      <c r="E132" s="207">
        <f t="shared" ref="E132:F134" si="4">D132</f>
        <v>10680</v>
      </c>
      <c r="F132" s="162">
        <f t="shared" si="4"/>
        <v>10680</v>
      </c>
      <c r="G132" s="162">
        <f>F132</f>
        <v>10680</v>
      </c>
      <c r="H132" s="67"/>
      <c r="I132" s="91"/>
    </row>
    <row r="133" spans="2:9">
      <c r="B133" s="90"/>
      <c r="C133" s="85" t="s">
        <v>226</v>
      </c>
      <c r="D133" s="162">
        <f>'Coûts et rendement'!G20+'Coûts et rendement'!G21+'Coûts et rendement'!G22+'Coûts et rendement'!G23+'Coûts et rendement'!G24+'Coûts et rendement'!G25+'Coûts et rendement'!G26+'Coûts et rendement'!G27</f>
        <v>3752.4</v>
      </c>
      <c r="E133" s="207">
        <f t="shared" si="4"/>
        <v>3752.4</v>
      </c>
      <c r="F133" s="162">
        <f t="shared" si="4"/>
        <v>3752.4</v>
      </c>
      <c r="G133" s="162">
        <f>F133+'Coûts et rendement'!D36+'Coûts et rendement'!D37</f>
        <v>3752.4</v>
      </c>
      <c r="H133" s="67"/>
      <c r="I133" s="91"/>
    </row>
    <row r="134" spans="2:9">
      <c r="B134" s="90"/>
      <c r="C134" s="85" t="s">
        <v>227</v>
      </c>
      <c r="D134" s="162">
        <f>SUM(Amortissement!E13:E24)+'Coûts et rendement'!G18</f>
        <v>6806.2663387274015</v>
      </c>
      <c r="E134" s="207">
        <f t="shared" si="4"/>
        <v>6806.2663387274015</v>
      </c>
      <c r="F134" s="162">
        <f t="shared" si="4"/>
        <v>6806.2663387274015</v>
      </c>
      <c r="G134" s="162">
        <f>F134</f>
        <v>6806.2663387274015</v>
      </c>
      <c r="H134" s="67"/>
      <c r="I134" s="91"/>
    </row>
    <row r="135" spans="2:9">
      <c r="B135" s="90"/>
      <c r="C135" s="85" t="s">
        <v>228</v>
      </c>
      <c r="D135" s="162">
        <f>D123-D122</f>
        <v>3528.6719999999987</v>
      </c>
      <c r="E135" s="207">
        <f>D124-D122</f>
        <v>650.63928606409354</v>
      </c>
      <c r="F135" s="162">
        <f>D125-D122</f>
        <v>2520.4799999999996</v>
      </c>
      <c r="G135" s="162">
        <f>D126-D122</f>
        <v>0</v>
      </c>
      <c r="H135" s="67"/>
      <c r="I135" s="91"/>
    </row>
    <row r="136" spans="2:9">
      <c r="B136" s="90"/>
      <c r="C136" s="67"/>
      <c r="D136" s="158"/>
      <c r="E136" s="158"/>
      <c r="F136" s="158"/>
      <c r="G136" s="67"/>
      <c r="H136" s="67"/>
      <c r="I136" s="91"/>
    </row>
    <row r="137" spans="2:9">
      <c r="B137" s="90"/>
      <c r="C137" s="67"/>
      <c r="D137" s="158"/>
      <c r="E137" s="67"/>
      <c r="F137" s="67"/>
      <c r="G137" s="67"/>
      <c r="H137" s="67"/>
      <c r="I137" s="91"/>
    </row>
    <row r="138" spans="2:9">
      <c r="B138" s="90"/>
      <c r="C138" s="164" t="s">
        <v>229</v>
      </c>
      <c r="D138" s="67"/>
      <c r="E138" s="67"/>
      <c r="F138" s="67"/>
      <c r="G138" s="67"/>
      <c r="H138" s="67"/>
      <c r="I138" s="91"/>
    </row>
    <row r="139" spans="2:9">
      <c r="B139" s="90"/>
      <c r="C139" s="131"/>
      <c r="D139" s="131" t="s">
        <v>213</v>
      </c>
      <c r="E139" s="131" t="s">
        <v>215</v>
      </c>
      <c r="F139" s="131" t="s">
        <v>217</v>
      </c>
      <c r="G139" s="131" t="s">
        <v>219</v>
      </c>
      <c r="H139" s="67"/>
      <c r="I139" s="91"/>
    </row>
    <row r="140" spans="2:9">
      <c r="B140" s="90"/>
      <c r="C140" s="131" t="s">
        <v>230</v>
      </c>
      <c r="D140" s="162">
        <f>D49</f>
        <v>3204</v>
      </c>
      <c r="E140" s="162">
        <f>G49</f>
        <v>5427.1034799999998</v>
      </c>
      <c r="F140" s="162">
        <f>D70</f>
        <v>5340</v>
      </c>
      <c r="G140" s="162">
        <f>G70</f>
        <v>5427.1034799999998</v>
      </c>
      <c r="H140" s="67"/>
      <c r="I140" s="91"/>
    </row>
    <row r="141" spans="2:9">
      <c r="B141" s="90"/>
      <c r="C141" s="131" t="s">
        <v>231</v>
      </c>
      <c r="D141" s="162">
        <v>0</v>
      </c>
      <c r="E141" s="162">
        <f>G71</f>
        <v>3874.423456304884</v>
      </c>
      <c r="F141" s="162"/>
      <c r="G141" s="162">
        <f>G71</f>
        <v>3874.423456304884</v>
      </c>
      <c r="H141" s="67"/>
      <c r="I141" s="91"/>
    </row>
    <row r="142" spans="2:9">
      <c r="B142" s="90"/>
      <c r="C142" s="131" t="s">
        <v>232</v>
      </c>
      <c r="D142" s="131">
        <v>0</v>
      </c>
      <c r="E142" s="131">
        <v>0</v>
      </c>
      <c r="F142" s="131">
        <v>0</v>
      </c>
      <c r="G142" s="162">
        <f>G72</f>
        <v>4970.5739999999996</v>
      </c>
      <c r="H142" s="67"/>
      <c r="I142" s="91"/>
    </row>
    <row r="143" spans="2:9">
      <c r="B143" s="90"/>
      <c r="C143" s="131"/>
      <c r="D143" s="131" t="s">
        <v>213</v>
      </c>
      <c r="E143" s="131" t="s">
        <v>215</v>
      </c>
      <c r="F143" s="131" t="s">
        <v>217</v>
      </c>
      <c r="G143" s="131" t="s">
        <v>219</v>
      </c>
      <c r="H143" s="67"/>
      <c r="I143" s="91"/>
    </row>
    <row r="144" spans="2:9">
      <c r="B144" s="90"/>
      <c r="C144" s="131" t="s">
        <v>233</v>
      </c>
      <c r="D144" s="162">
        <f>SUM(D140:D142)</f>
        <v>3204</v>
      </c>
      <c r="E144" s="162">
        <f>SUM(E140:E142)</f>
        <v>9301.5269363048828</v>
      </c>
      <c r="F144" s="162">
        <f>SUM(F140:F142)</f>
        <v>5340</v>
      </c>
      <c r="G144" s="162">
        <f>SUM(G140:G142)</f>
        <v>14272.100936304883</v>
      </c>
      <c r="H144" s="67"/>
      <c r="I144" s="91"/>
    </row>
    <row r="145" spans="2:9">
      <c r="B145" s="90"/>
      <c r="C145" s="131" t="s">
        <v>234</v>
      </c>
      <c r="D145" s="162">
        <f>D59-D11</f>
        <v>3528.6719999999987</v>
      </c>
      <c r="E145" s="162">
        <f>G59-D11</f>
        <v>650.63928606409354</v>
      </c>
      <c r="F145" s="162">
        <f>D81-D11</f>
        <v>2520.4799999999996</v>
      </c>
      <c r="G145" s="162">
        <f>G81-D11</f>
        <v>0</v>
      </c>
      <c r="H145" s="67"/>
      <c r="I145" s="91"/>
    </row>
    <row r="146" spans="2:9">
      <c r="B146" s="90"/>
      <c r="C146" s="131" t="s">
        <v>235</v>
      </c>
      <c r="D146" s="162">
        <f>D131</f>
        <v>-283.94486156061663</v>
      </c>
      <c r="E146" s="162">
        <f>E131</f>
        <v>-44.108802065957889</v>
      </c>
      <c r="F146" s="162">
        <f>F131</f>
        <v>-199.92886156061672</v>
      </c>
      <c r="G146" s="162">
        <f>G131</f>
        <v>10.11113843938324</v>
      </c>
      <c r="H146" s="67"/>
      <c r="I146" s="91"/>
    </row>
    <row r="147" spans="2:9">
      <c r="B147" s="90"/>
      <c r="C147" s="131" t="s">
        <v>38</v>
      </c>
      <c r="D147" s="162">
        <f>D48</f>
        <v>10680</v>
      </c>
      <c r="E147" s="162">
        <f>G48</f>
        <v>10680</v>
      </c>
      <c r="F147" s="162">
        <f>D69</f>
        <v>10680</v>
      </c>
      <c r="G147" s="162">
        <f>G69</f>
        <v>10680</v>
      </c>
      <c r="H147" s="67"/>
      <c r="I147" s="91"/>
    </row>
    <row r="148" spans="2:9">
      <c r="B148" s="93"/>
      <c r="C148" s="94"/>
      <c r="D148" s="94"/>
      <c r="E148" s="94"/>
      <c r="F148" s="94"/>
      <c r="G148" s="94"/>
      <c r="H148" s="94"/>
      <c r="I148" s="95"/>
    </row>
  </sheetData>
  <mergeCells count="6">
    <mergeCell ref="C46:G46"/>
    <mergeCell ref="C47:D47"/>
    <mergeCell ref="F47:G47"/>
    <mergeCell ref="C67:G67"/>
    <mergeCell ref="C68:D68"/>
    <mergeCell ref="F68:G68"/>
  </mergeCells>
  <conditionalFormatting sqref="E16">
    <cfRule type="expression" dxfId="23" priority="3">
      <formula>$E$16="Déficits"</formula>
    </cfRule>
    <cfRule type="expression" dxfId="22" priority="4">
      <formula>$E$16="Bénéfices"</formula>
    </cfRule>
  </conditionalFormatting>
  <conditionalFormatting sqref="E18">
    <cfRule type="expression" dxfId="21" priority="1">
      <formula>$E$18="Déficits"</formula>
    </cfRule>
    <cfRule type="expression" dxfId="20" priority="2">
      <formula>$E$18="Bénéfices"</formula>
    </cfRule>
  </conditionalFormatting>
  <conditionalFormatting sqref="F52">
    <cfRule type="expression" dxfId="19" priority="23">
      <formula>$G$51&gt;0</formula>
    </cfRule>
    <cfRule type="expression" dxfId="18" priority="24">
      <formula>$G$51&lt;0</formula>
    </cfRule>
  </conditionalFormatting>
  <conditionalFormatting sqref="F74">
    <cfRule type="expression" dxfId="17" priority="5">
      <formula>$G$73&lt;=0</formula>
    </cfRule>
    <cfRule type="expression" dxfId="16" priority="6">
      <formula>$G$73&gt;0</formula>
    </cfRule>
    <cfRule type="expression" dxfId="15" priority="19">
      <formula>$G$51&gt;0</formula>
    </cfRule>
    <cfRule type="expression" dxfId="14" priority="20">
      <formula>$G$51&lt;0</formula>
    </cfRule>
  </conditionalFormatting>
  <conditionalFormatting sqref="G52">
    <cfRule type="cellIs" dxfId="13" priority="9" operator="greaterThan">
      <formula>0</formula>
    </cfRule>
    <cfRule type="cellIs" dxfId="12" priority="10" operator="lessThanOrEqual">
      <formula>0</formula>
    </cfRule>
  </conditionalFormatting>
  <conditionalFormatting sqref="G74">
    <cfRule type="cellIs" dxfId="11" priority="7" operator="greaterThan">
      <formula>0</formula>
    </cfRule>
    <cfRule type="cellIs" dxfId="10" priority="8" operator="lessThanOrEqual">
      <formula>0</formula>
    </cfRule>
  </conditionalFormatting>
  <dataValidations count="2">
    <dataValidation type="list" allowBlank="1" showInputMessage="1" showErrorMessage="1" sqref="D7" xr:uid="{00000000-0002-0000-0300-000000000000}">
      <formula1>$T$32:$T$33</formula1>
    </dataValidation>
    <dataValidation type="list" allowBlank="1" showInputMessage="1" showErrorMessage="1" sqref="E16 E18" xr:uid="{1553EA5E-22F6-4EF6-82A0-DA1AEA20BFC0}">
      <formula1>$BJ$7:$BJ$8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D0D7F-DB26-4925-BAB1-0CBE4E0E5BBA}">
  <sheetPr>
    <tabColor theme="4" tint="0.59999389629810485"/>
  </sheetPr>
  <dimension ref="B2:V100"/>
  <sheetViews>
    <sheetView tabSelected="1" topLeftCell="A5" zoomScale="90" zoomScaleNormal="90" workbookViewId="0">
      <selection activeCell="C15" sqref="C15"/>
    </sheetView>
  </sheetViews>
  <sheetFormatPr defaultColWidth="11" defaultRowHeight="17.25"/>
  <cols>
    <col min="1" max="1" width="11" style="32"/>
    <col min="2" max="2" width="5.25" style="32" customWidth="1"/>
    <col min="3" max="3" width="37.875" style="32" bestFit="1" customWidth="1"/>
    <col min="4" max="4" width="21.125" style="32" customWidth="1"/>
    <col min="5" max="6" width="21.125" style="32" bestFit="1" customWidth="1"/>
    <col min="7" max="7" width="21.125" style="32" customWidth="1"/>
    <col min="8" max="8" width="11" style="32"/>
    <col min="9" max="9" width="17.125" style="32" customWidth="1"/>
    <col min="10" max="15" width="11" style="32"/>
    <col min="16" max="16" width="27.375" style="32" customWidth="1"/>
    <col min="17" max="16384" width="11" style="32"/>
  </cols>
  <sheetData>
    <row r="2" spans="2:22">
      <c r="B2" s="86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9"/>
    </row>
    <row r="3" spans="2:22">
      <c r="B3" s="90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91"/>
    </row>
    <row r="4" spans="2:22">
      <c r="B4" s="90"/>
      <c r="C4" s="67"/>
      <c r="D4" s="67"/>
      <c r="E4" s="67"/>
      <c r="F4" s="67"/>
      <c r="G4" s="67"/>
      <c r="H4" s="67"/>
      <c r="I4" s="67"/>
      <c r="J4" s="236"/>
      <c r="K4" s="67"/>
      <c r="L4" s="67"/>
      <c r="M4" s="67"/>
      <c r="N4" s="67"/>
      <c r="O4" s="67"/>
      <c r="P4" s="67"/>
      <c r="Q4" s="91"/>
    </row>
    <row r="5" spans="2:22">
      <c r="B5" s="90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91"/>
    </row>
    <row r="6" spans="2:22">
      <c r="B6" s="90"/>
      <c r="C6" s="67" t="s">
        <v>236</v>
      </c>
      <c r="D6" s="237">
        <v>1000</v>
      </c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91"/>
    </row>
    <row r="7" spans="2:22">
      <c r="B7" s="90"/>
      <c r="C7" s="67"/>
      <c r="D7" s="252" t="s">
        <v>237</v>
      </c>
      <c r="E7" s="253" t="s">
        <v>238</v>
      </c>
      <c r="F7" s="254" t="s">
        <v>239</v>
      </c>
      <c r="G7" s="255" t="s">
        <v>240</v>
      </c>
      <c r="H7" s="238" t="s">
        <v>86</v>
      </c>
      <c r="I7" s="67"/>
      <c r="J7" s="67"/>
      <c r="K7" s="67"/>
      <c r="L7" s="67"/>
      <c r="M7" s="67"/>
      <c r="N7" s="67"/>
      <c r="O7" s="67"/>
      <c r="P7" s="67"/>
      <c r="Q7" s="91"/>
    </row>
    <row r="8" spans="2:22">
      <c r="B8" s="90"/>
      <c r="C8" s="131" t="s">
        <v>241</v>
      </c>
      <c r="D8" s="225">
        <v>0.6</v>
      </c>
      <c r="E8" s="225">
        <v>0.4</v>
      </c>
      <c r="F8" s="225">
        <v>0</v>
      </c>
      <c r="G8" s="225">
        <v>0</v>
      </c>
      <c r="H8" s="239">
        <f>SUM(D8:G8)</f>
        <v>1</v>
      </c>
      <c r="I8" s="67"/>
      <c r="J8" s="67"/>
      <c r="K8" s="67"/>
      <c r="L8" s="67"/>
      <c r="M8" s="67"/>
      <c r="N8" s="67"/>
      <c r="O8" s="67"/>
      <c r="P8" s="67"/>
      <c r="Q8" s="91"/>
    </row>
    <row r="9" spans="2:22">
      <c r="B9" s="90"/>
      <c r="C9" s="131" t="s">
        <v>242</v>
      </c>
      <c r="D9" s="139">
        <f>$D$6*D8</f>
        <v>600</v>
      </c>
      <c r="E9" s="139">
        <f>D6*E8</f>
        <v>400</v>
      </c>
      <c r="F9" s="139">
        <f>D6*F8</f>
        <v>0</v>
      </c>
      <c r="G9" s="139">
        <f>D6*G8</f>
        <v>0</v>
      </c>
      <c r="H9" s="240">
        <f>SUM(D9:G9)</f>
        <v>1000</v>
      </c>
      <c r="I9" s="67"/>
      <c r="J9" s="67"/>
      <c r="K9" s="67"/>
      <c r="L9" s="67"/>
      <c r="M9" s="67"/>
      <c r="N9" s="67"/>
      <c r="O9" s="67"/>
      <c r="P9" s="67"/>
      <c r="Q9" s="91"/>
    </row>
    <row r="10" spans="2:22">
      <c r="B10" s="90"/>
      <c r="C10" s="131" t="s">
        <v>115</v>
      </c>
      <c r="D10" s="132">
        <v>45000</v>
      </c>
      <c r="E10" s="132">
        <v>60000</v>
      </c>
      <c r="F10" s="132">
        <v>0</v>
      </c>
      <c r="G10" s="132">
        <v>0</v>
      </c>
      <c r="H10" s="67"/>
      <c r="I10" s="67"/>
      <c r="J10" s="67"/>
      <c r="K10" s="67"/>
      <c r="L10" s="67"/>
      <c r="M10" s="67"/>
      <c r="N10" s="67"/>
      <c r="O10" s="67"/>
      <c r="P10" s="67"/>
      <c r="Q10" s="91"/>
      <c r="V10" s="50" t="s">
        <v>116</v>
      </c>
    </row>
    <row r="11" spans="2:22">
      <c r="B11" s="90"/>
      <c r="C11" s="131" t="s">
        <v>116</v>
      </c>
      <c r="D11" s="133" t="s">
        <v>117</v>
      </c>
      <c r="E11" s="133" t="s">
        <v>130</v>
      </c>
      <c r="F11" s="133" t="s">
        <v>117</v>
      </c>
      <c r="G11" s="133" t="s">
        <v>117</v>
      </c>
      <c r="H11" s="67"/>
      <c r="I11" s="67"/>
      <c r="J11" s="67"/>
      <c r="K11" s="67"/>
      <c r="L11" s="67"/>
      <c r="M11" s="67"/>
      <c r="N11" s="67"/>
      <c r="O11" s="67"/>
      <c r="P11" s="67"/>
      <c r="Q11" s="91"/>
      <c r="V11" s="32" t="s">
        <v>117</v>
      </c>
    </row>
    <row r="12" spans="2:22">
      <c r="B12" s="90"/>
      <c r="C12" s="131" t="s">
        <v>119</v>
      </c>
      <c r="D12" s="134">
        <v>1</v>
      </c>
      <c r="E12" s="134">
        <v>0</v>
      </c>
      <c r="F12" s="134">
        <v>0</v>
      </c>
      <c r="G12" s="134">
        <v>0</v>
      </c>
      <c r="H12" s="67"/>
      <c r="I12" s="67"/>
      <c r="J12" s="67"/>
      <c r="K12" s="67"/>
      <c r="L12" s="67"/>
      <c r="M12" s="67"/>
      <c r="N12" s="67"/>
      <c r="O12" s="67"/>
      <c r="P12" s="67"/>
      <c r="Q12" s="91"/>
      <c r="V12" s="32" t="s">
        <v>130</v>
      </c>
    </row>
    <row r="13" spans="2:22">
      <c r="B13" s="90"/>
      <c r="C13" s="131" t="s">
        <v>243</v>
      </c>
      <c r="D13" s="135">
        <f>IF(D11="Célibataire-divorcé-veuf",IF(D12&lt;=2,D12/2,D12-1)+1,IF(D12&lt;=2,D12/2,D12-1)+2)</f>
        <v>1.5</v>
      </c>
      <c r="E13" s="135">
        <f>IF(E11="Célibataire-divorcé-veuf",IF(E12&lt;=2,E12/2,E12-1)+1,IF(E12&lt;=2,E12/2,E12-1)+2)</f>
        <v>2</v>
      </c>
      <c r="F13" s="135">
        <f>IF(F11="Célibataire-divorcé-veuf",IF(F12&lt;=2,F12/2,F12-1)+1,IF(F12&lt;=2,F12/2,F12-1)+2)</f>
        <v>1</v>
      </c>
      <c r="G13" s="135">
        <f>IF(G11="Célibataire-divorcé-veuf",IF(G12&lt;=2,G12/2,G12-1)+1,IF(G12&lt;=2,G12/2,G12-1)+2)</f>
        <v>1</v>
      </c>
      <c r="H13" s="67"/>
      <c r="I13" s="67"/>
      <c r="J13" s="67"/>
      <c r="K13" s="67"/>
      <c r="L13" s="67"/>
      <c r="M13" s="67"/>
      <c r="N13" s="67"/>
      <c r="O13" s="67"/>
      <c r="P13" s="67"/>
      <c r="Q13" s="91"/>
    </row>
    <row r="14" spans="2:22">
      <c r="B14" s="90"/>
      <c r="C14" s="131" t="s">
        <v>122</v>
      </c>
      <c r="D14" s="136">
        <f>(D10*0.9)</f>
        <v>40500</v>
      </c>
      <c r="E14" s="136">
        <f>(E10*0.9)</f>
        <v>54000</v>
      </c>
      <c r="F14" s="136">
        <f>(F10*0.9)</f>
        <v>0</v>
      </c>
      <c r="G14" s="136">
        <f>(G10*0.9)</f>
        <v>0</v>
      </c>
      <c r="H14" s="67"/>
      <c r="I14" s="67"/>
      <c r="J14" s="67"/>
      <c r="K14" s="67"/>
      <c r="L14" s="67"/>
      <c r="M14" s="67"/>
      <c r="N14" s="67"/>
      <c r="O14" s="67"/>
      <c r="P14" s="67"/>
      <c r="Q14" s="91"/>
    </row>
    <row r="15" spans="2:22">
      <c r="B15" s="90"/>
      <c r="C15" s="131" t="s">
        <v>123</v>
      </c>
      <c r="D15" s="137">
        <f>'Nom propre - Fiscalité'!T73</f>
        <v>3676.8199999999997</v>
      </c>
      <c r="E15" s="137">
        <f>'Nom propre - Fiscalité'!Z73</f>
        <v>3455.1</v>
      </c>
      <c r="F15" s="137">
        <f>'Nom propre - Fiscalité'!AF73</f>
        <v>0</v>
      </c>
      <c r="G15" s="137">
        <f>'Nom propre - Fiscalité'!AL73</f>
        <v>0</v>
      </c>
      <c r="H15" s="67"/>
      <c r="I15" s="67"/>
      <c r="J15" s="67"/>
      <c r="K15" s="67"/>
      <c r="L15" s="67"/>
      <c r="M15" s="67"/>
      <c r="N15" s="67"/>
      <c r="O15" s="67"/>
      <c r="P15" s="67"/>
      <c r="Q15" s="91"/>
    </row>
    <row r="16" spans="2:22">
      <c r="B16" s="90"/>
      <c r="C16" s="196" t="s">
        <v>124</v>
      </c>
      <c r="D16" s="197">
        <f>'Nom propre - Fiscalité'!T74</f>
        <v>0.3</v>
      </c>
      <c r="E16" s="197">
        <f>'Nom propre - Fiscalité'!Z74</f>
        <v>0.11</v>
      </c>
      <c r="F16" s="197">
        <f>'Nom propre - Fiscalité'!AF74</f>
        <v>0</v>
      </c>
      <c r="G16" s="197">
        <f>'Nom propre - Fiscalité'!AL74</f>
        <v>0</v>
      </c>
      <c r="H16" s="67"/>
      <c r="I16" s="67"/>
      <c r="J16" s="67"/>
      <c r="K16" s="67"/>
      <c r="L16" s="67"/>
      <c r="M16" s="67"/>
      <c r="N16" s="67"/>
      <c r="O16" s="67"/>
      <c r="P16" s="67"/>
      <c r="Q16" s="91"/>
    </row>
    <row r="17" spans="2:17">
      <c r="B17" s="90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91"/>
    </row>
    <row r="18" spans="2:17">
      <c r="B18" s="90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91"/>
    </row>
    <row r="19" spans="2:17">
      <c r="B19" s="90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91"/>
    </row>
    <row r="20" spans="2:17">
      <c r="B20" s="90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91"/>
    </row>
    <row r="21" spans="2:17">
      <c r="B21" s="90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91"/>
    </row>
    <row r="22" spans="2:17">
      <c r="B22" s="90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91"/>
    </row>
    <row r="23" spans="2:17">
      <c r="B23" s="90"/>
      <c r="C23" s="343" t="s">
        <v>244</v>
      </c>
      <c r="D23" s="344"/>
      <c r="E23" s="345"/>
      <c r="F23" s="345"/>
      <c r="G23" s="346"/>
      <c r="H23" s="241"/>
      <c r="I23" s="241"/>
      <c r="J23" s="67"/>
      <c r="K23" s="67"/>
      <c r="L23" s="67"/>
      <c r="M23" s="67"/>
      <c r="N23" s="67"/>
      <c r="O23" s="67"/>
      <c r="P23" s="67"/>
      <c r="Q23" s="91"/>
    </row>
    <row r="24" spans="2:17">
      <c r="B24" s="90"/>
      <c r="C24" s="335" t="s">
        <v>245</v>
      </c>
      <c r="D24" s="334"/>
      <c r="E24" s="67"/>
      <c r="F24" s="67"/>
      <c r="G24" s="67"/>
      <c r="H24" s="242"/>
      <c r="I24" s="67"/>
      <c r="J24" s="67"/>
      <c r="K24" s="67"/>
      <c r="L24" s="67"/>
      <c r="M24" s="67"/>
      <c r="N24" s="67"/>
      <c r="O24" s="67"/>
      <c r="P24" s="67"/>
      <c r="Q24" s="91"/>
    </row>
    <row r="25" spans="2:17">
      <c r="B25" s="90"/>
      <c r="C25" s="131" t="s">
        <v>135</v>
      </c>
      <c r="D25" s="136">
        <f>'Coûts et rendement'!J24</f>
        <v>10680</v>
      </c>
      <c r="E25" s="158"/>
      <c r="F25" s="158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91"/>
    </row>
    <row r="26" spans="2:17">
      <c r="B26" s="90"/>
      <c r="C26" s="131" t="s">
        <v>137</v>
      </c>
      <c r="D26" s="136">
        <f>'Coûts et rendement'!G18+'Coûts et rendement'!G20+'Coûts et rendement'!G21+'Coûts et rendement'!G22+'Coûts et rendement'!G23+'Coûts et rendement'!G24+'Coûts et rendement'!G25+'Coûts et rendement'!G26+'Coûts et rendement'!G27+'Coûts et rendement'!D21</f>
        <v>5427.1034799999998</v>
      </c>
      <c r="E26" s="158"/>
      <c r="F26" s="158"/>
      <c r="G26" s="67"/>
      <c r="H26" s="67"/>
      <c r="I26" s="67"/>
      <c r="J26" s="67"/>
      <c r="K26" s="67" t="s">
        <v>246</v>
      </c>
      <c r="L26" s="67"/>
      <c r="M26" s="67"/>
      <c r="N26" s="67"/>
      <c r="O26" s="67"/>
      <c r="P26" s="67"/>
      <c r="Q26" s="243">
        <f>D59</f>
        <v>0.9</v>
      </c>
    </row>
    <row r="27" spans="2:17">
      <c r="B27" s="90"/>
      <c r="C27" s="131" t="s">
        <v>143</v>
      </c>
      <c r="D27" s="136">
        <f>Amortissement!H8</f>
        <v>3874.423456304884</v>
      </c>
      <c r="E27" s="158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91"/>
    </row>
    <row r="28" spans="2:17">
      <c r="B28" s="90"/>
      <c r="C28" s="131" t="s">
        <v>145</v>
      </c>
      <c r="D28" s="136">
        <f>D25-D26-D27</f>
        <v>1378.4730636951163</v>
      </c>
      <c r="E28" s="158"/>
      <c r="F28" s="158"/>
      <c r="G28" s="158"/>
      <c r="H28" s="67"/>
      <c r="I28" s="67"/>
      <c r="J28" s="67"/>
      <c r="K28" s="67"/>
      <c r="L28" s="67"/>
      <c r="M28" s="67"/>
      <c r="N28" s="67"/>
      <c r="O28" s="67"/>
      <c r="P28" s="67"/>
      <c r="Q28" s="91"/>
    </row>
    <row r="29" spans="2:17">
      <c r="B29" s="90"/>
      <c r="C29" s="226" t="str">
        <f>IF(D28&lt;0,"Déficits fonciers de la SCI",IF(D28&gt;0,"Bénéfices fonciers de la SCI",""))</f>
        <v>Bénéfices fonciers de la SCI</v>
      </c>
      <c r="D29" s="227">
        <f>D28</f>
        <v>1378.4730636951163</v>
      </c>
      <c r="E29" s="158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91"/>
    </row>
    <row r="30" spans="2:17">
      <c r="B30" s="90"/>
      <c r="C30" s="67"/>
      <c r="D30" s="244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91"/>
    </row>
    <row r="31" spans="2:17">
      <c r="B31" s="90"/>
      <c r="C31" s="67"/>
      <c r="D31" s="252" t="s">
        <v>237</v>
      </c>
      <c r="E31" s="253" t="s">
        <v>238</v>
      </c>
      <c r="F31" s="254" t="s">
        <v>239</v>
      </c>
      <c r="G31" s="255" t="s">
        <v>240</v>
      </c>
      <c r="H31" s="238" t="s">
        <v>86</v>
      </c>
      <c r="I31" s="67"/>
      <c r="J31" s="67"/>
      <c r="K31" s="67"/>
      <c r="L31" s="67"/>
      <c r="M31" s="67"/>
      <c r="N31" s="67"/>
      <c r="O31" s="67"/>
      <c r="P31" s="67"/>
      <c r="Q31" s="91"/>
    </row>
    <row r="32" spans="2:17">
      <c r="B32" s="90"/>
      <c r="C32" s="131" t="str">
        <f>IF(D28&lt;0,"Part des déficits fonciers",IF(D28&gt;0,"Part des bénéfices fonciers",""))</f>
        <v>Part des bénéfices fonciers</v>
      </c>
      <c r="D32" s="228">
        <f>$D$29*D8</f>
        <v>827.08383821706968</v>
      </c>
      <c r="E32" s="228">
        <f>$D$29*E8</f>
        <v>551.38922547804657</v>
      </c>
      <c r="F32" s="228">
        <f>$D$29*F8</f>
        <v>0</v>
      </c>
      <c r="G32" s="228">
        <f>$D$29*G8</f>
        <v>0</v>
      </c>
      <c r="H32" s="240">
        <f>SUM(D32:G32)</f>
        <v>1378.4730636951163</v>
      </c>
      <c r="I32" s="67"/>
      <c r="J32" s="67"/>
      <c r="K32" s="67"/>
      <c r="L32" s="67"/>
      <c r="M32" s="67"/>
      <c r="N32" s="67"/>
      <c r="O32" s="67"/>
      <c r="P32" s="67"/>
      <c r="Q32" s="91"/>
    </row>
    <row r="33" spans="2:17">
      <c r="B33" s="90"/>
      <c r="C33" s="131" t="s">
        <v>247</v>
      </c>
      <c r="D33" s="228">
        <f>IF(D32&lt;0,IF(($D$25-$D$26)&lt;0,IF(ABS($D$25-$D$26)*D8&gt;10700,10700,ABS($D$25-$D$26)*D8),0),0)</f>
        <v>0</v>
      </c>
      <c r="E33" s="228">
        <f>IF(E32&lt;0,IF(($D$25-$D$26)&lt;0,IF(ABS($D$25-$D$26)*E8&gt;10700,10700,ABS($D$25-$D$26)*E8),0),0)</f>
        <v>0</v>
      </c>
      <c r="F33" s="228">
        <f>IF(F32&lt;0,IF(($D$25-$D$26)&lt;0,IF(ABS($D$25-$D$26)*F8&gt;10700,10700,ABS($D$25-$D$26)*F8),0),0)</f>
        <v>0</v>
      </c>
      <c r="G33" s="228">
        <f>IF(G32&lt;0,IF(($D$25-$D$26)&lt;0,IF(ABS($D$25-$D$26)*G8&gt;10700,10700,ABS($D$25-$D$26)*G8),0),0)</f>
        <v>0</v>
      </c>
      <c r="H33" s="240">
        <f>SUM(D33:G33)</f>
        <v>0</v>
      </c>
      <c r="I33" s="67"/>
      <c r="J33" s="67"/>
      <c r="K33" s="67"/>
      <c r="L33" s="67"/>
      <c r="M33" s="67"/>
      <c r="N33" s="67"/>
      <c r="O33" s="67"/>
      <c r="P33" s="67"/>
      <c r="Q33" s="91"/>
    </row>
    <row r="34" spans="2:17">
      <c r="B34" s="90"/>
      <c r="C34" s="131" t="s">
        <v>149</v>
      </c>
      <c r="D34" s="228">
        <f>IF(D32&lt;0,IF(($D$25-$D$26)&gt;0,ABS(D32),IF(D33=10700,ABS($D$25-$D$26)*D8-10700+$D$27*D8,$D$27*D8)),0)</f>
        <v>0</v>
      </c>
      <c r="E34" s="228">
        <f>IF(E32&lt;0,IF(($D$25-$D$26)&gt;0,ABS(E32),IF(E33=10700,ABS($D$25-$D$26)*E8-10700+$D$27*E8,$D$27*E8)),0)</f>
        <v>0</v>
      </c>
      <c r="F34" s="228">
        <f>IF(F32&lt;0,IF(($D$25-$D$26)&gt;0,ABS(F32),IF(F33=10700,ABS($D$25-$D$26)*F8-10700+$D$27*F8,$D$27*F8)),0)</f>
        <v>0</v>
      </c>
      <c r="G34" s="228">
        <f>IF(G32&lt;0,IF(($D$25-$D$26)&gt;0,ABS(G32),IF(G33=10700,ABS($D$25-$D$26)*G8-10700+$D$27*G8,$D$27*G8)),0)</f>
        <v>0</v>
      </c>
      <c r="H34" s="240">
        <f>SUM(D34:G34)</f>
        <v>0</v>
      </c>
      <c r="I34" s="67"/>
      <c r="J34" s="67"/>
      <c r="K34" s="67"/>
      <c r="L34" s="67"/>
      <c r="M34" s="67"/>
      <c r="N34" s="67"/>
      <c r="O34" s="67"/>
      <c r="P34" s="67"/>
      <c r="Q34" s="91"/>
    </row>
    <row r="35" spans="2:17">
      <c r="B35" s="90"/>
      <c r="C35" s="131" t="s">
        <v>151</v>
      </c>
      <c r="D35" s="145">
        <f>IF(D32&lt;=0,0,D32*0.172)</f>
        <v>142.25842017333596</v>
      </c>
      <c r="E35" s="145">
        <f>IF(E32&lt;=0,0,E32*0.172)</f>
        <v>94.838946782223999</v>
      </c>
      <c r="F35" s="145">
        <f>IF(F32&lt;=0,0,F32*0.172)</f>
        <v>0</v>
      </c>
      <c r="G35" s="145">
        <f>IF(G32&lt;=0,0,G32*0.172)</f>
        <v>0</v>
      </c>
      <c r="H35" s="240"/>
      <c r="I35" s="67"/>
      <c r="J35" s="67"/>
      <c r="K35" s="67"/>
      <c r="L35" s="67"/>
      <c r="M35" s="67"/>
      <c r="N35" s="67"/>
      <c r="O35" s="67"/>
      <c r="P35" s="67"/>
      <c r="Q35" s="91"/>
    </row>
    <row r="36" spans="2:17">
      <c r="B36" s="90"/>
      <c r="C36" s="143" t="s">
        <v>248</v>
      </c>
      <c r="D36" s="144">
        <f>D37-D15+D35</f>
        <v>390.38357163845717</v>
      </c>
      <c r="E36" s="144">
        <f>E37-E15+E35</f>
        <v>155.49176158480901</v>
      </c>
      <c r="F36" s="144">
        <f>F37-F15+F35</f>
        <v>0</v>
      </c>
      <c r="G36" s="144">
        <f>G37-G15+G35</f>
        <v>0</v>
      </c>
      <c r="H36" s="245"/>
      <c r="I36" s="67"/>
      <c r="J36" s="67"/>
      <c r="K36" s="67"/>
      <c r="L36" s="67"/>
      <c r="M36" s="67"/>
      <c r="N36" s="67"/>
      <c r="O36" s="67"/>
      <c r="P36" s="67"/>
      <c r="Q36" s="91"/>
    </row>
    <row r="37" spans="2:17">
      <c r="B37" s="90"/>
      <c r="C37" s="142" t="s">
        <v>154</v>
      </c>
      <c r="D37" s="137">
        <f>'Nom propre - Fiscalité'!T84</f>
        <v>3924.9451514651209</v>
      </c>
      <c r="E37" s="162">
        <f>'Nom propre - Fiscalité'!Z84</f>
        <v>3515.7528148025849</v>
      </c>
      <c r="F37" s="162">
        <f>'Nom propre - Fiscalité'!AF84</f>
        <v>0</v>
      </c>
      <c r="G37" s="162">
        <f>'Nom propre - Fiscalité'!AL84</f>
        <v>0</v>
      </c>
      <c r="H37" s="67"/>
      <c r="I37" s="67"/>
      <c r="J37" s="67"/>
      <c r="K37" s="67"/>
      <c r="L37" s="67"/>
      <c r="M37" s="67"/>
      <c r="N37" s="67"/>
      <c r="O37" s="67"/>
      <c r="P37" s="67"/>
      <c r="Q37" s="91"/>
    </row>
    <row r="38" spans="2:17">
      <c r="B38" s="90"/>
      <c r="C38" s="229" t="s">
        <v>157</v>
      </c>
      <c r="D38" s="230">
        <f>D15+D36</f>
        <v>4067.2035716384571</v>
      </c>
      <c r="E38" s="230">
        <f>E15+E36</f>
        <v>3610.5917615848089</v>
      </c>
      <c r="F38" s="230">
        <f>F15+F36</f>
        <v>0</v>
      </c>
      <c r="G38" s="230">
        <f>G15+G36</f>
        <v>0</v>
      </c>
      <c r="H38" s="67"/>
      <c r="I38" s="67"/>
      <c r="J38" s="67"/>
      <c r="K38" s="67"/>
      <c r="L38" s="67"/>
      <c r="M38" s="67"/>
      <c r="N38" s="67"/>
      <c r="O38" s="67"/>
      <c r="P38" s="67"/>
      <c r="Q38" s="91"/>
    </row>
    <row r="39" spans="2:17">
      <c r="B39" s="90"/>
      <c r="C39" s="67"/>
      <c r="D39" s="158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91"/>
    </row>
    <row r="40" spans="2:17">
      <c r="B40" s="90"/>
      <c r="C40" s="67"/>
      <c r="D40" s="158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91"/>
    </row>
    <row r="41" spans="2:17">
      <c r="B41" s="90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91"/>
    </row>
    <row r="42" spans="2:17">
      <c r="B42" s="90"/>
      <c r="C42" s="347" t="s">
        <v>249</v>
      </c>
      <c r="D42" s="345"/>
      <c r="E42" s="345"/>
      <c r="F42" s="345"/>
      <c r="G42" s="346"/>
      <c r="H42" s="67"/>
      <c r="I42" s="67"/>
      <c r="J42" s="67"/>
      <c r="K42" s="67"/>
      <c r="L42" s="67"/>
      <c r="M42" s="67"/>
      <c r="N42" s="67"/>
      <c r="O42" s="67"/>
      <c r="P42" s="67"/>
      <c r="Q42" s="91"/>
    </row>
    <row r="43" spans="2:17">
      <c r="B43" s="90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91"/>
    </row>
    <row r="44" spans="2:17">
      <c r="B44" s="90"/>
      <c r="C44" s="335" t="s">
        <v>250</v>
      </c>
      <c r="D44" s="334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91"/>
    </row>
    <row r="45" spans="2:17">
      <c r="B45" s="90"/>
      <c r="C45" s="131" t="s">
        <v>251</v>
      </c>
      <c r="D45" s="162">
        <f>'Coûts et rendement'!J24</f>
        <v>10680</v>
      </c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91"/>
    </row>
    <row r="46" spans="2:17">
      <c r="B46" s="90"/>
      <c r="C46" s="131" t="s">
        <v>137</v>
      </c>
      <c r="D46" s="162">
        <f>'Coûts et rendement'!G18+'Coûts et rendement'!G20+'Coûts et rendement'!G21+'Coûts et rendement'!G22+'Coûts et rendement'!G23+'Coûts et rendement'!G24+'Coûts et rendement'!G25+'Coûts et rendement'!G26+'Coûts et rendement'!G27+'Coûts et rendement'!D21</f>
        <v>5427.1034799999998</v>
      </c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91"/>
    </row>
    <row r="47" spans="2:17">
      <c r="B47" s="90"/>
      <c r="C47" s="131" t="s">
        <v>143</v>
      </c>
      <c r="D47" s="162">
        <f>Amortissement!H8</f>
        <v>3874.423456304884</v>
      </c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91"/>
    </row>
    <row r="48" spans="2:17">
      <c r="B48" s="90"/>
      <c r="C48" s="131" t="s">
        <v>189</v>
      </c>
      <c r="D48" s="162">
        <f>'Nom propre - Fiscalité'!G72</f>
        <v>4970.5739999999996</v>
      </c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91"/>
    </row>
    <row r="49" spans="2:17">
      <c r="B49" s="90"/>
      <c r="C49" s="131" t="s">
        <v>252</v>
      </c>
      <c r="D49" s="162">
        <f>D45-D46-D47-D48</f>
        <v>-3592.1009363048834</v>
      </c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91"/>
    </row>
    <row r="50" spans="2:17">
      <c r="B50" s="90"/>
      <c r="C50" s="140" t="str">
        <f>IF(D49&lt;0,"Déficits de la SCI",IF(D49&gt;0,"Bénéfices de la SCI",""))</f>
        <v>Déficits de la SCI</v>
      </c>
      <c r="D50" s="141">
        <f>D49</f>
        <v>-3592.1009363048834</v>
      </c>
      <c r="E50" s="67"/>
      <c r="F50" s="67"/>
      <c r="G50" s="67"/>
      <c r="H50" s="67"/>
      <c r="I50" s="77" t="s">
        <v>144</v>
      </c>
      <c r="J50" s="67"/>
      <c r="K50" s="67"/>
      <c r="L50" s="67"/>
      <c r="M50" s="67"/>
      <c r="N50" s="67"/>
      <c r="O50" s="67"/>
      <c r="P50" s="67"/>
      <c r="Q50" s="91"/>
    </row>
    <row r="51" spans="2:17">
      <c r="B51" s="90"/>
      <c r="C51" s="131" t="s">
        <v>253</v>
      </c>
      <c r="D51" s="162">
        <f>IF(D50&lt;=0,0,IF(D50&lt;=J52,D50*K52,J52*K52+(D50-J52)*K53))</f>
        <v>0</v>
      </c>
      <c r="E51" s="67"/>
      <c r="F51" s="67"/>
      <c r="G51" s="67"/>
      <c r="H51" s="67"/>
      <c r="I51" s="124" t="s">
        <v>146</v>
      </c>
      <c r="J51" s="124" t="s">
        <v>147</v>
      </c>
      <c r="K51" s="124" t="s">
        <v>148</v>
      </c>
      <c r="L51" s="67"/>
      <c r="M51" s="67"/>
      <c r="N51" s="67"/>
      <c r="O51" s="67"/>
      <c r="P51" s="67"/>
      <c r="Q51" s="91"/>
    </row>
    <row r="52" spans="2:17">
      <c r="B52" s="90"/>
      <c r="C52" s="131" t="s">
        <v>254</v>
      </c>
      <c r="D52" s="231">
        <f>'Coûts et rendement'!D38</f>
        <v>240</v>
      </c>
      <c r="E52" s="67"/>
      <c r="F52" s="67"/>
      <c r="G52" s="67"/>
      <c r="H52" s="67"/>
      <c r="I52" s="125">
        <v>0</v>
      </c>
      <c r="J52" s="125">
        <v>42500</v>
      </c>
      <c r="K52" s="126">
        <v>0.15</v>
      </c>
      <c r="L52" s="67"/>
      <c r="M52" s="67"/>
      <c r="N52" s="67"/>
      <c r="O52" s="67"/>
      <c r="P52" s="67"/>
      <c r="Q52" s="91"/>
    </row>
    <row r="53" spans="2:17">
      <c r="B53" s="90"/>
      <c r="C53" s="143" t="s">
        <v>255</v>
      </c>
      <c r="D53" s="163">
        <f>D51+D52</f>
        <v>240</v>
      </c>
      <c r="E53" s="67"/>
      <c r="F53" s="67"/>
      <c r="G53" s="67"/>
      <c r="H53" s="67"/>
      <c r="I53" s="125">
        <v>42501</v>
      </c>
      <c r="J53" s="125">
        <v>500000</v>
      </c>
      <c r="K53" s="222">
        <v>0.25</v>
      </c>
      <c r="L53" s="67"/>
      <c r="M53" s="67"/>
      <c r="N53" s="67"/>
      <c r="O53" s="67"/>
      <c r="P53" s="67"/>
      <c r="Q53" s="91"/>
    </row>
    <row r="54" spans="2:17">
      <c r="B54" s="90"/>
      <c r="C54" s="229" t="s">
        <v>256</v>
      </c>
      <c r="D54" s="232">
        <f>D49-D53</f>
        <v>-3832.1009363048834</v>
      </c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91"/>
    </row>
    <row r="55" spans="2:17">
      <c r="B55" s="90"/>
      <c r="C55" s="77"/>
      <c r="D55" s="216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91"/>
    </row>
    <row r="56" spans="2:17">
      <c r="B56" s="90"/>
      <c r="C56" s="131" t="s">
        <v>257</v>
      </c>
      <c r="D56" s="162">
        <f>IF(D54&lt;=0,0,IF((D54*0.05)&lt;D6,D54*0.05,D6))</f>
        <v>0</v>
      </c>
      <c r="E56" s="67"/>
      <c r="F56" s="246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91"/>
    </row>
    <row r="57" spans="2:17">
      <c r="B57" s="90"/>
      <c r="C57" s="131" t="s">
        <v>258</v>
      </c>
      <c r="D57" s="162">
        <f>IF((D54-D56)&lt;=0,0,D54-D56)</f>
        <v>0</v>
      </c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91"/>
    </row>
    <row r="58" spans="2:17">
      <c r="B58" s="90"/>
      <c r="C58" s="233" t="s">
        <v>259</v>
      </c>
      <c r="D58" s="162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91"/>
    </row>
    <row r="59" spans="2:17">
      <c r="B59" s="90"/>
      <c r="C59" s="131" t="s">
        <v>260</v>
      </c>
      <c r="D59" s="225">
        <v>0.9</v>
      </c>
      <c r="E59" s="78">
        <f>D57*D59</f>
        <v>0</v>
      </c>
      <c r="F59" s="67" t="s">
        <v>261</v>
      </c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91"/>
    </row>
    <row r="60" spans="2:17">
      <c r="B60" s="90"/>
      <c r="C60" s="131" t="s">
        <v>262</v>
      </c>
      <c r="D60" s="138">
        <f>1-D59</f>
        <v>9.9999999999999978E-2</v>
      </c>
      <c r="E60" s="247">
        <f>D60*D57</f>
        <v>0</v>
      </c>
      <c r="F60" s="67" t="s">
        <v>263</v>
      </c>
      <c r="G60" s="248">
        <f>K87</f>
        <v>-118.66633872740113</v>
      </c>
      <c r="H60" s="67"/>
      <c r="I60" s="67"/>
      <c r="J60" s="67"/>
      <c r="K60" s="67"/>
      <c r="L60" s="67"/>
      <c r="M60" s="67"/>
      <c r="N60" s="67"/>
      <c r="O60" s="67"/>
      <c r="P60" s="67"/>
      <c r="Q60" s="91"/>
    </row>
    <row r="61" spans="2:17">
      <c r="B61" s="90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91"/>
    </row>
    <row r="62" spans="2:17">
      <c r="B62" s="90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91"/>
    </row>
    <row r="63" spans="2:17">
      <c r="B63" s="90"/>
      <c r="C63" s="67"/>
      <c r="D63" s="252" t="s">
        <v>237</v>
      </c>
      <c r="E63" s="253" t="s">
        <v>238</v>
      </c>
      <c r="F63" s="254" t="s">
        <v>239</v>
      </c>
      <c r="G63" s="255" t="s">
        <v>240</v>
      </c>
      <c r="H63" s="238" t="s">
        <v>86</v>
      </c>
      <c r="I63" s="67"/>
      <c r="J63" s="67"/>
      <c r="K63" s="67"/>
      <c r="L63" s="67"/>
      <c r="M63" s="67"/>
      <c r="N63" s="67"/>
      <c r="O63" s="67"/>
      <c r="P63" s="67"/>
      <c r="Q63" s="91"/>
    </row>
    <row r="64" spans="2:17">
      <c r="B64" s="90"/>
      <c r="C64" s="131" t="s">
        <v>260</v>
      </c>
      <c r="D64" s="162">
        <f>IF($D$57&gt;0,IF($E$59&lt;=$G$60,$E$59*D8,$G$60*D8),0)</f>
        <v>0</v>
      </c>
      <c r="E64" s="162">
        <f>IF($D$57&gt;0,IF($E$59&lt;=$G$60,$E$59*E8,$G$60*E8),0)</f>
        <v>0</v>
      </c>
      <c r="F64" s="162">
        <f>IF($D$57&gt;0,IF($E$59&lt;=$G$60,$E$59*F8,$G$60*F8),0)</f>
        <v>0</v>
      </c>
      <c r="G64" s="162">
        <f>IF($D$57&gt;0,IF($E$59&lt;=$G$60,$E$59*G8,$G$60*G8),0)</f>
        <v>0</v>
      </c>
      <c r="H64" s="234">
        <f>SUM(D64:G64)</f>
        <v>0</v>
      </c>
      <c r="I64" s="67"/>
      <c r="J64" s="67"/>
      <c r="K64" s="67"/>
      <c r="L64" s="249"/>
      <c r="M64" s="67"/>
      <c r="N64" s="67"/>
      <c r="O64" s="67"/>
      <c r="P64" s="67"/>
      <c r="Q64" s="91"/>
    </row>
    <row r="65" spans="2:17">
      <c r="B65" s="90"/>
      <c r="C65" s="131" t="s">
        <v>264</v>
      </c>
      <c r="D65" s="162">
        <f>D64*0.3</f>
        <v>0</v>
      </c>
      <c r="E65" s="162">
        <f>E64*0.3</f>
        <v>0</v>
      </c>
      <c r="F65" s="162">
        <f>F64*0.3</f>
        <v>0</v>
      </c>
      <c r="G65" s="162">
        <f>G64*0.3</f>
        <v>0</v>
      </c>
      <c r="H65" s="131"/>
      <c r="I65" s="67"/>
      <c r="J65" s="67"/>
      <c r="K65" s="67"/>
      <c r="L65" s="67"/>
      <c r="M65" s="67"/>
      <c r="N65" s="67"/>
      <c r="O65" s="67"/>
      <c r="P65" s="67"/>
      <c r="Q65" s="91"/>
    </row>
    <row r="66" spans="2:17">
      <c r="B66" s="90"/>
      <c r="C66" s="143" t="s">
        <v>265</v>
      </c>
      <c r="D66" s="163">
        <f>D64-D65</f>
        <v>0</v>
      </c>
      <c r="E66" s="163">
        <f>E64-E65</f>
        <v>0</v>
      </c>
      <c r="F66" s="163">
        <f>F64-F65</f>
        <v>0</v>
      </c>
      <c r="G66" s="163">
        <f>G64-G65</f>
        <v>0</v>
      </c>
      <c r="H66" s="131"/>
      <c r="I66" s="67"/>
      <c r="J66" s="67"/>
      <c r="K66" s="67"/>
      <c r="L66" s="67"/>
      <c r="M66" s="67"/>
      <c r="N66" s="67"/>
      <c r="O66" s="67"/>
      <c r="P66" s="67"/>
      <c r="Q66" s="91"/>
    </row>
    <row r="67" spans="2:17">
      <c r="B67" s="90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91"/>
    </row>
    <row r="68" spans="2:17">
      <c r="B68" s="90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91"/>
    </row>
    <row r="69" spans="2:17">
      <c r="B69" s="90"/>
      <c r="C69" s="131" t="s">
        <v>260</v>
      </c>
      <c r="D69" s="162">
        <f>D64</f>
        <v>0</v>
      </c>
      <c r="E69" s="162">
        <f>E64</f>
        <v>0</v>
      </c>
      <c r="F69" s="162">
        <f>F64</f>
        <v>0</v>
      </c>
      <c r="G69" s="162">
        <f>G64</f>
        <v>0</v>
      </c>
      <c r="H69" s="250">
        <f>SUM(D69:G69)</f>
        <v>0</v>
      </c>
      <c r="I69" s="67"/>
      <c r="J69" s="67"/>
      <c r="K69" s="67"/>
      <c r="L69" s="67"/>
      <c r="M69" s="67"/>
      <c r="N69" s="67"/>
      <c r="O69" s="67"/>
      <c r="P69" s="67"/>
      <c r="Q69" s="91"/>
    </row>
    <row r="70" spans="2:17">
      <c r="B70" s="90"/>
      <c r="C70" s="131" t="s">
        <v>266</v>
      </c>
      <c r="D70" s="162">
        <f>D69*0.4</f>
        <v>0</v>
      </c>
      <c r="E70" s="162">
        <f>E69*0.4</f>
        <v>0</v>
      </c>
      <c r="F70" s="162">
        <f>F69*0.4</f>
        <v>0</v>
      </c>
      <c r="G70" s="162">
        <f>G69*0.4</f>
        <v>0</v>
      </c>
      <c r="H70" s="158"/>
      <c r="I70" s="67"/>
      <c r="J70" s="67"/>
      <c r="K70" s="67"/>
      <c r="L70" s="67"/>
      <c r="M70" s="67"/>
      <c r="N70" s="67"/>
      <c r="O70" s="67"/>
      <c r="P70" s="67"/>
      <c r="Q70" s="91"/>
    </row>
    <row r="71" spans="2:17">
      <c r="B71" s="90"/>
      <c r="C71" s="131" t="s">
        <v>267</v>
      </c>
      <c r="D71" s="162">
        <f>D69-D70</f>
        <v>0</v>
      </c>
      <c r="E71" s="162">
        <f>E69-E70</f>
        <v>0</v>
      </c>
      <c r="F71" s="162">
        <f>F69-F70</f>
        <v>0</v>
      </c>
      <c r="G71" s="162">
        <f>G69-G70</f>
        <v>0</v>
      </c>
      <c r="H71" s="158"/>
      <c r="I71" s="67"/>
      <c r="J71" s="67"/>
      <c r="K71" s="67"/>
      <c r="L71" s="67"/>
      <c r="M71" s="67"/>
      <c r="N71" s="67"/>
      <c r="O71" s="67"/>
      <c r="P71" s="67"/>
      <c r="Q71" s="91"/>
    </row>
    <row r="72" spans="2:17">
      <c r="B72" s="90"/>
      <c r="C72" s="131" t="s">
        <v>151</v>
      </c>
      <c r="D72" s="162">
        <f>D69*0.172</f>
        <v>0</v>
      </c>
      <c r="E72" s="162">
        <f>E69*0.172</f>
        <v>0</v>
      </c>
      <c r="F72" s="162">
        <f>F69*0.172</f>
        <v>0</v>
      </c>
      <c r="G72" s="162">
        <f>G69*0.172</f>
        <v>0</v>
      </c>
      <c r="H72" s="251"/>
      <c r="I72" s="67"/>
      <c r="J72" s="67"/>
      <c r="K72" s="67"/>
      <c r="L72" s="67"/>
      <c r="M72" s="67"/>
      <c r="N72" s="67"/>
      <c r="O72" s="67"/>
      <c r="P72" s="67"/>
      <c r="Q72" s="91"/>
    </row>
    <row r="73" spans="2:17">
      <c r="B73" s="90"/>
      <c r="C73" s="142" t="s">
        <v>268</v>
      </c>
      <c r="D73" s="162">
        <f>'Nom propre - Fiscalité'!T95-D15</f>
        <v>0</v>
      </c>
      <c r="E73" s="162">
        <f>'Nom propre - Fiscalité'!Z95-E15</f>
        <v>0</v>
      </c>
      <c r="F73" s="162">
        <f>'Nom propre - Fiscalité'!AF95-SCI!F15</f>
        <v>0</v>
      </c>
      <c r="G73" s="162">
        <f>'Nom propre - Fiscalité'!AL95-SCI!G15</f>
        <v>0</v>
      </c>
      <c r="H73" s="67"/>
      <c r="I73" s="67"/>
      <c r="J73" s="67"/>
      <c r="K73" s="67"/>
      <c r="L73" s="67"/>
      <c r="M73" s="67"/>
      <c r="N73" s="67"/>
      <c r="O73" s="67"/>
      <c r="P73" s="67"/>
      <c r="Q73" s="91"/>
    </row>
    <row r="74" spans="2:17">
      <c r="B74" s="90"/>
      <c r="C74" s="143" t="s">
        <v>265</v>
      </c>
      <c r="D74" s="163">
        <f>D69-D73-D72</f>
        <v>0</v>
      </c>
      <c r="E74" s="163">
        <f>E69-E72-E73</f>
        <v>0</v>
      </c>
      <c r="F74" s="163">
        <f>F69-F72-F73</f>
        <v>0</v>
      </c>
      <c r="G74" s="163">
        <f>G69-G72-G73</f>
        <v>0</v>
      </c>
      <c r="H74" s="67"/>
      <c r="I74" s="67"/>
      <c r="J74" s="67"/>
      <c r="K74" s="67"/>
      <c r="L74" s="67"/>
      <c r="M74" s="67"/>
      <c r="N74" s="67"/>
      <c r="O74" s="67"/>
      <c r="P74" s="67"/>
      <c r="Q74" s="91"/>
    </row>
    <row r="75" spans="2:17">
      <c r="B75" s="93"/>
      <c r="C75" s="94"/>
      <c r="D75" s="94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5"/>
    </row>
    <row r="82" spans="3:15">
      <c r="C82" s="143" t="s">
        <v>269</v>
      </c>
      <c r="D82" s="131"/>
      <c r="I82" s="143" t="s">
        <v>270</v>
      </c>
      <c r="J82" s="131"/>
      <c r="K82" s="131"/>
    </row>
    <row r="83" spans="3:15">
      <c r="C83" s="131" t="s">
        <v>225</v>
      </c>
      <c r="D83" s="162">
        <f>D25</f>
        <v>10680</v>
      </c>
      <c r="I83" s="131" t="s">
        <v>225</v>
      </c>
      <c r="J83" s="131"/>
      <c r="K83" s="162">
        <f>D83</f>
        <v>10680</v>
      </c>
    </row>
    <row r="84" spans="3:15">
      <c r="C84" s="131" t="s">
        <v>226</v>
      </c>
      <c r="D84" s="162">
        <f>'Coûts et rendement'!G20+'Coûts et rendement'!G21+'Coûts et rendement'!G22+'Coûts et rendement'!G23+'Coûts et rendement'!G24+'Coûts et rendement'!G25+'Coûts et rendement'!G26+'Coûts et rendement'!G27</f>
        <v>3752.4</v>
      </c>
      <c r="I84" s="131" t="s">
        <v>226</v>
      </c>
      <c r="J84" s="131"/>
      <c r="K84" s="162">
        <f>D84</f>
        <v>3752.4</v>
      </c>
      <c r="M84" s="122"/>
    </row>
    <row r="85" spans="3:15">
      <c r="C85" s="131" t="s">
        <v>227</v>
      </c>
      <c r="D85" s="162">
        <f>SUM(Amortissement!E13:E24)+'Coûts et rendement'!G18</f>
        <v>6806.2663387274015</v>
      </c>
      <c r="I85" s="131" t="s">
        <v>227</v>
      </c>
      <c r="J85" s="131"/>
      <c r="K85" s="235">
        <f>D85</f>
        <v>6806.2663387274015</v>
      </c>
      <c r="M85" s="122"/>
    </row>
    <row r="86" spans="3:15">
      <c r="C86" s="131"/>
      <c r="D86" s="131"/>
      <c r="I86" s="131" t="s">
        <v>271</v>
      </c>
      <c r="J86" s="131"/>
      <c r="K86" s="162">
        <f>D53</f>
        <v>240</v>
      </c>
    </row>
    <row r="87" spans="3:15">
      <c r="C87" s="131" t="s">
        <v>272</v>
      </c>
      <c r="D87" s="162">
        <f>D83-D84-D85</f>
        <v>121.33366127259887</v>
      </c>
      <c r="E87" s="122"/>
      <c r="I87" s="131" t="s">
        <v>272</v>
      </c>
      <c r="J87" s="131"/>
      <c r="K87" s="162">
        <f>K83-K84-K85-K86</f>
        <v>-118.66633872740113</v>
      </c>
    </row>
    <row r="89" spans="3:15">
      <c r="D89" s="252" t="s">
        <v>237</v>
      </c>
      <c r="E89" s="253" t="s">
        <v>238</v>
      </c>
      <c r="F89" s="254" t="s">
        <v>239</v>
      </c>
      <c r="G89" s="255" t="s">
        <v>240</v>
      </c>
      <c r="K89" s="252" t="s">
        <v>237</v>
      </c>
      <c r="L89" s="253" t="s">
        <v>238</v>
      </c>
      <c r="M89" s="254" t="s">
        <v>239</v>
      </c>
      <c r="N89" s="255" t="s">
        <v>240</v>
      </c>
      <c r="O89" s="224"/>
    </row>
    <row r="90" spans="3:15">
      <c r="C90" s="131" t="s">
        <v>273</v>
      </c>
      <c r="D90" s="162">
        <f>D38-D15</f>
        <v>390.3835716384574</v>
      </c>
      <c r="E90" s="162">
        <f>E38-E15</f>
        <v>155.49176158480896</v>
      </c>
      <c r="F90" s="162">
        <f>F38-F15</f>
        <v>0</v>
      </c>
      <c r="G90" s="162">
        <f>G38-G15</f>
        <v>0</v>
      </c>
      <c r="I90" s="143" t="s">
        <v>224</v>
      </c>
      <c r="J90" s="131"/>
      <c r="K90" s="162"/>
      <c r="L90" s="162"/>
      <c r="M90" s="162"/>
      <c r="N90" s="162"/>
      <c r="O90" s="223"/>
    </row>
    <row r="91" spans="3:15">
      <c r="C91" s="143" t="s">
        <v>224</v>
      </c>
      <c r="D91" s="162">
        <f>($D$87*D8-D90)/12</f>
        <v>-26.465281239574839</v>
      </c>
      <c r="E91" s="162">
        <f>($D$87*E8-E90)/12</f>
        <v>-8.9131914229807823</v>
      </c>
      <c r="F91" s="162">
        <f>($D$87*F8-F90)/12</f>
        <v>0</v>
      </c>
      <c r="G91" s="162">
        <f>($D$87*G8-G90)/12</f>
        <v>0</v>
      </c>
      <c r="I91" s="131" t="s">
        <v>274</v>
      </c>
      <c r="J91" s="131"/>
      <c r="K91" s="162">
        <f>IF($K$87&gt;0,D66/12,$K$87*D8/12)</f>
        <v>-5.9333169363700557</v>
      </c>
      <c r="L91" s="162">
        <f>IF($K$87&gt;0,E66/12,$K$87*E8/12)</f>
        <v>-3.9555446242467043</v>
      </c>
      <c r="M91" s="162">
        <f>IF($K$87&gt;0,F66/12,$K$87*F8/12)</f>
        <v>0</v>
      </c>
      <c r="N91" s="162">
        <f>IF($K$87&gt;0,G66/12,$K$87*G8/12)</f>
        <v>0</v>
      </c>
    </row>
    <row r="92" spans="3:15">
      <c r="I92" s="131" t="s">
        <v>275</v>
      </c>
      <c r="J92" s="131"/>
      <c r="K92" s="162">
        <f>IF($K$87&gt;0,D74/12,$K$87*D8/12)</f>
        <v>-5.9333169363700557</v>
      </c>
      <c r="L92" s="162">
        <f>IF($K$87&gt;0,E74/12,$K$87*E8/12)</f>
        <v>-3.9555446242467043</v>
      </c>
      <c r="M92" s="162">
        <f>IF($K$87&gt;0,F74/12,$K$87*F8/12)</f>
        <v>0</v>
      </c>
      <c r="N92" s="162">
        <f>IF($K$87&gt;0,G74/12,$K$87*G8/12)</f>
        <v>0</v>
      </c>
    </row>
    <row r="95" spans="3:15">
      <c r="D95" s="122"/>
    </row>
    <row r="96" spans="3:15">
      <c r="D96" s="122"/>
    </row>
    <row r="97" spans="3:7">
      <c r="C97" s="131" t="s">
        <v>276</v>
      </c>
      <c r="D97" s="131"/>
      <c r="E97" s="131"/>
      <c r="F97" s="131"/>
      <c r="G97" s="131"/>
    </row>
    <row r="98" spans="3:7">
      <c r="C98" s="131"/>
      <c r="D98" s="214" t="s">
        <v>237</v>
      </c>
      <c r="E98" s="214" t="s">
        <v>238</v>
      </c>
      <c r="F98" s="214" t="s">
        <v>239</v>
      </c>
      <c r="G98" s="214" t="s">
        <v>240</v>
      </c>
    </row>
    <row r="99" spans="3:7">
      <c r="C99" s="131" t="s">
        <v>277</v>
      </c>
      <c r="D99" s="162">
        <f>D91</f>
        <v>-26.465281239574839</v>
      </c>
      <c r="E99" s="162">
        <f>E91</f>
        <v>-8.9131914229807823</v>
      </c>
      <c r="F99" s="162">
        <f>F91</f>
        <v>0</v>
      </c>
      <c r="G99" s="162">
        <f>G91</f>
        <v>0</v>
      </c>
    </row>
    <row r="100" spans="3:7">
      <c r="C100" s="131" t="s">
        <v>278</v>
      </c>
      <c r="D100" s="162">
        <f>K91</f>
        <v>-5.9333169363700557</v>
      </c>
      <c r="E100" s="162">
        <f>L91</f>
        <v>-3.9555446242467043</v>
      </c>
      <c r="F100" s="162">
        <f>M91</f>
        <v>0</v>
      </c>
      <c r="G100" s="162">
        <f>N91</f>
        <v>0</v>
      </c>
    </row>
  </sheetData>
  <mergeCells count="4">
    <mergeCell ref="C24:D24"/>
    <mergeCell ref="C44:D44"/>
    <mergeCell ref="C23:G23"/>
    <mergeCell ref="C42:G42"/>
  </mergeCells>
  <phoneticPr fontId="9" type="noConversion"/>
  <conditionalFormatting sqref="C29">
    <cfRule type="expression" dxfId="9" priority="25">
      <formula>$D$28&gt;0</formula>
    </cfRule>
    <cfRule type="expression" dxfId="8" priority="26">
      <formula>$D$28&lt;0</formula>
    </cfRule>
  </conditionalFormatting>
  <conditionalFormatting sqref="C50">
    <cfRule type="expression" dxfId="7" priority="3">
      <formula>$D$50&gt;0</formula>
    </cfRule>
    <cfRule type="expression" dxfId="6" priority="4">
      <formula>$D$50&lt;0</formula>
    </cfRule>
  </conditionalFormatting>
  <conditionalFormatting sqref="D29">
    <cfRule type="cellIs" dxfId="5" priority="5" operator="greaterThan">
      <formula>0</formula>
    </cfRule>
    <cfRule type="cellIs" dxfId="4" priority="6" operator="lessThanOrEqual">
      <formula>0</formula>
    </cfRule>
  </conditionalFormatting>
  <conditionalFormatting sqref="D50">
    <cfRule type="cellIs" dxfId="3" priority="1" operator="greaterThan">
      <formula>0</formula>
    </cfRule>
    <cfRule type="cellIs" dxfId="2" priority="2" operator="lessThanOrEqual">
      <formula>0</formula>
    </cfRule>
  </conditionalFormatting>
  <dataValidations count="1">
    <dataValidation type="list" allowBlank="1" showInputMessage="1" showErrorMessage="1" sqref="D11:G11" xr:uid="{8DE6B45F-9A48-4EA5-815A-01CE62C07967}">
      <formula1>$V$11:$V$12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8"/>
  <dimension ref="A1:M24"/>
  <sheetViews>
    <sheetView zoomScale="80" zoomScaleNormal="80" workbookViewId="0">
      <selection activeCell="R17" sqref="R17"/>
    </sheetView>
  </sheetViews>
  <sheetFormatPr defaultColWidth="11.25" defaultRowHeight="15"/>
  <cols>
    <col min="1" max="1" width="11.25" style="1" customWidth="1"/>
    <col min="2" max="2" width="25.125" style="1" customWidth="1"/>
    <col min="3" max="5" width="11.25" style="1" customWidth="1"/>
    <col min="6" max="6" width="9.125" style="1" customWidth="1"/>
    <col min="7" max="7" width="62.375" style="1" customWidth="1"/>
    <col min="8" max="8" width="4.25" style="1" customWidth="1"/>
    <col min="9" max="9" width="12.375" style="1" customWidth="1"/>
    <col min="10" max="10" width="3.25" style="1" customWidth="1"/>
    <col min="11" max="11" width="18.125" style="1" customWidth="1"/>
    <col min="12" max="12" width="3.125" style="1" customWidth="1"/>
    <col min="13" max="13" width="18.625" style="1" customWidth="1"/>
    <col min="14" max="15" width="11.25" style="1" customWidth="1"/>
    <col min="16" max="16384" width="11.25" style="1"/>
  </cols>
  <sheetData>
    <row r="1" spans="1:13" ht="55.15" customHeight="1">
      <c r="G1" s="24" t="s">
        <v>279</v>
      </c>
      <c r="H1" s="348" t="s">
        <v>280</v>
      </c>
      <c r="I1" s="348"/>
      <c r="J1" s="348" t="s">
        <v>281</v>
      </c>
      <c r="K1" s="348"/>
      <c r="L1" s="349" t="s">
        <v>282</v>
      </c>
      <c r="M1" s="350"/>
    </row>
    <row r="2" spans="1:13">
      <c r="A2" s="29" t="s">
        <v>283</v>
      </c>
      <c r="B2" s="30"/>
      <c r="G2" s="351" t="s">
        <v>284</v>
      </c>
      <c r="H2" s="14" t="s">
        <v>285</v>
      </c>
      <c r="I2" s="15">
        <f>IF(C9&gt;0,C9,0)</f>
        <v>1378.4730636951163</v>
      </c>
      <c r="J2" s="16" t="s">
        <v>286</v>
      </c>
      <c r="K2" s="15">
        <f>IF(C6&lt;C5,IF(IF(C6&lt;C5,C5-C6-C7,C5-C6)&lt;0,IF(ABS(IF(C6&lt;C5,C5-C6-C7,C5-C6))&gt;10700,ABS(IF(C6&lt;C5,C5-C6-C7,C5-C6))-10700,0),0),IF(ABS(C7)&gt;10700,ABS(C7)-10700,0))</f>
        <v>0</v>
      </c>
      <c r="L2" s="17" t="s">
        <v>287</v>
      </c>
      <c r="M2" s="18">
        <f>IF(C6&lt;C5,IF(IF(C6&lt;C5,C5-C6-C7,C5-C6)&lt;0,IF(ABS(IF(C6&lt;C5,C5-C6-C7,C5-C6))&gt;10700,10700,ABS(IF(C6&lt;C5,C5-C6-C7,C5-C6))),0),IF(ABS(C7)&gt;10700,10700,ABS(C7)))</f>
        <v>0</v>
      </c>
    </row>
    <row r="3" spans="1:13">
      <c r="B3" s="1" t="s">
        <v>288</v>
      </c>
      <c r="G3" s="351"/>
      <c r="H3" s="19"/>
      <c r="I3" s="20"/>
      <c r="J3" s="19" t="s">
        <v>289</v>
      </c>
      <c r="K3" s="18">
        <f>IF(C6&gt;C5,ABS(C5-C6),0)</f>
        <v>0</v>
      </c>
      <c r="L3" s="19" t="s">
        <v>290</v>
      </c>
      <c r="M3" s="18">
        <f>IF(AND(C6&lt;C5,IF(C6&lt;C5,C5-C6-C7,C5-C6)&gt;0),ABS(C9),0)</f>
        <v>1378.4730636951163</v>
      </c>
    </row>
    <row r="4" spans="1:13">
      <c r="A4" s="1" t="s">
        <v>291</v>
      </c>
    </row>
    <row r="5" spans="1:13" ht="15.6" customHeight="1">
      <c r="A5" s="1">
        <v>702</v>
      </c>
      <c r="B5" s="1" t="s">
        <v>292</v>
      </c>
      <c r="C5" s="25">
        <f>'Nom propre - Fiscalité'!G48</f>
        <v>10680</v>
      </c>
      <c r="G5" s="26" t="s">
        <v>293</v>
      </c>
      <c r="H5" s="19" t="s">
        <v>294</v>
      </c>
      <c r="I5" s="18">
        <f>IF((K2+K3)&gt;I2,(K2+K3)-I2,0)</f>
        <v>0</v>
      </c>
    </row>
    <row r="6" spans="1:13" ht="15.6" customHeight="1">
      <c r="A6" s="1">
        <v>703</v>
      </c>
      <c r="B6" s="1" t="s">
        <v>295</v>
      </c>
      <c r="C6" s="25">
        <f>'Nom propre - Fiscalité'!G50</f>
        <v>3874.423456304884</v>
      </c>
      <c r="G6" s="26" t="s">
        <v>296</v>
      </c>
      <c r="H6" s="19" t="s">
        <v>297</v>
      </c>
      <c r="I6" s="18">
        <f>IF((K2+K3)&gt;I2,M2+M3,(M2+M3)-I2+(K2+K3))</f>
        <v>0</v>
      </c>
    </row>
    <row r="7" spans="1:13">
      <c r="A7" s="1">
        <v>704</v>
      </c>
      <c r="B7" s="1" t="s">
        <v>298</v>
      </c>
      <c r="C7" s="25">
        <f>'Nom propre - Fiscalité'!G49</f>
        <v>5427.1034799999998</v>
      </c>
      <c r="K7" s="23"/>
    </row>
    <row r="8" spans="1:13">
      <c r="C8" s="25"/>
      <c r="G8" s="26" t="s">
        <v>299</v>
      </c>
      <c r="H8" s="26" t="s">
        <v>300</v>
      </c>
      <c r="I8" s="27">
        <f>IF(C9&lt;0,0,IF(C9&gt;0,C9,""))</f>
        <v>1378.4730636951163</v>
      </c>
    </row>
    <row r="9" spans="1:13">
      <c r="A9" s="1">
        <v>706</v>
      </c>
      <c r="B9" s="1" t="s">
        <v>145</v>
      </c>
      <c r="C9" s="25">
        <f>C5-C6-C7</f>
        <v>1378.4730636951163</v>
      </c>
    </row>
    <row r="10" spans="1:13">
      <c r="C10" s="25"/>
    </row>
    <row r="11" spans="1:13">
      <c r="B11" s="21" t="str">
        <f>IF(C9&lt;0,"Déficit foncier",IF(C9&gt;0,"Bénéfice foncier",""))</f>
        <v>Bénéfice foncier</v>
      </c>
      <c r="C11" s="28">
        <f>ABS(C9)</f>
        <v>1378.4730636951163</v>
      </c>
    </row>
    <row r="13" spans="1:13" ht="21" customHeight="1"/>
    <row r="14" spans="1:13">
      <c r="A14" s="29" t="s">
        <v>301</v>
      </c>
      <c r="B14" s="30"/>
      <c r="G14" s="1" t="s">
        <v>279</v>
      </c>
      <c r="H14" s="1" t="s">
        <v>280</v>
      </c>
      <c r="J14" s="1" t="s">
        <v>281</v>
      </c>
      <c r="L14" s="1" t="s">
        <v>282</v>
      </c>
    </row>
    <row r="15" spans="1:13">
      <c r="G15" s="1" t="s">
        <v>284</v>
      </c>
      <c r="H15" s="1" t="s">
        <v>285</v>
      </c>
      <c r="I15" s="1">
        <f>IF(C22&gt;0,C22,0)</f>
        <v>0</v>
      </c>
      <c r="J15" s="1" t="s">
        <v>286</v>
      </c>
      <c r="K15" s="1">
        <f>IF(C19&lt;C18,IF(IF(C19&lt;C18,C18-C19-C20,C18-C19)&lt;0,IF(ABS(IF(C19&lt;C18,C18-C19-C20,C18-C19))&gt;10700,ABS(IF(C19&lt;C18,C18-C19-C20,C18-C19))-10700,0),0),IF(ABS(C20)&gt;10700,ABS(C20)-10700,0))</f>
        <v>0</v>
      </c>
      <c r="L15" s="1" t="s">
        <v>287</v>
      </c>
      <c r="M15" s="22">
        <f>IF(C19&lt;C18,IF(IF(C19&lt;C18,C18-C19-C20,C18-C19)&lt;0,IF(ABS(IF(C19&lt;C18,C18-C19-C20,C18-C19))&gt;10700,10700,ABS(IF(C19&lt;C18,C18-C19-C20,C18-C19))),0),IF(ABS(C20)&gt;10700,10700,ABS(C20)))</f>
        <v>3592.1009363048825</v>
      </c>
    </row>
    <row r="16" spans="1:13">
      <c r="B16" s="1" t="s">
        <v>288</v>
      </c>
      <c r="J16" s="1" t="s">
        <v>289</v>
      </c>
      <c r="K16" s="1">
        <f>IF(C19&gt;C18,ABS(C18-C19),0)</f>
        <v>0</v>
      </c>
      <c r="L16" s="1" t="s">
        <v>290</v>
      </c>
      <c r="M16" s="1">
        <f>IF(AND(C19&lt;C18,IF(C19&lt;C18,C18-C19-C20,C18-C19)&gt;0),ABS(C22),0)</f>
        <v>0</v>
      </c>
    </row>
    <row r="17" spans="1:9">
      <c r="A17" s="1" t="s">
        <v>291</v>
      </c>
    </row>
    <row r="18" spans="1:9">
      <c r="A18" s="1">
        <v>702</v>
      </c>
      <c r="B18" s="1" t="s">
        <v>292</v>
      </c>
      <c r="C18" s="23">
        <f>C5</f>
        <v>10680</v>
      </c>
      <c r="G18" s="1" t="s">
        <v>293</v>
      </c>
      <c r="H18" s="1" t="s">
        <v>294</v>
      </c>
      <c r="I18" s="22">
        <f>IF((K15+K16)&gt;I15,(K15+K16)-I15,0)</f>
        <v>0</v>
      </c>
    </row>
    <row r="19" spans="1:9">
      <c r="A19" s="1">
        <v>703</v>
      </c>
      <c r="B19" s="1" t="s">
        <v>295</v>
      </c>
      <c r="C19" s="23">
        <f>C6</f>
        <v>3874.423456304884</v>
      </c>
      <c r="G19" s="1" t="s">
        <v>296</v>
      </c>
      <c r="H19" s="1" t="s">
        <v>297</v>
      </c>
      <c r="I19" s="22">
        <f>IF((K15+K16)&gt;I15,M15+M16,(M15+M16)-I15+(K15+K16))</f>
        <v>3592.1009363048825</v>
      </c>
    </row>
    <row r="20" spans="1:9">
      <c r="A20" s="1">
        <v>704</v>
      </c>
      <c r="B20" s="1" t="s">
        <v>302</v>
      </c>
      <c r="C20" s="23">
        <f>C7+'Nom propre - Fiscalité'!G72</f>
        <v>10397.677479999998</v>
      </c>
    </row>
    <row r="21" spans="1:9">
      <c r="C21" s="22"/>
      <c r="G21" s="1" t="s">
        <v>299</v>
      </c>
      <c r="H21" s="1" t="s">
        <v>300</v>
      </c>
      <c r="I21" s="1">
        <f>IF(C22&lt;0,0,IF(C22&gt;0,C22,""))</f>
        <v>0</v>
      </c>
    </row>
    <row r="22" spans="1:9">
      <c r="A22" s="1">
        <v>706</v>
      </c>
      <c r="B22" s="1" t="s">
        <v>145</v>
      </c>
      <c r="C22" s="22">
        <f>C18-C19-C20</f>
        <v>-3592.1009363048825</v>
      </c>
    </row>
    <row r="23" spans="1:9">
      <c r="C23" s="22"/>
    </row>
    <row r="24" spans="1:9">
      <c r="B24" s="1" t="str">
        <f>IF(C22&lt;0,"Déficit foncier",IF(C22&gt;0,"Bénéfice foncier",""))</f>
        <v>Déficit foncier</v>
      </c>
      <c r="C24" s="22">
        <f>ABS(C22)</f>
        <v>3592.1009363048825</v>
      </c>
    </row>
  </sheetData>
  <mergeCells count="4">
    <mergeCell ref="H1:I1"/>
    <mergeCell ref="J1:K1"/>
    <mergeCell ref="L1:M1"/>
    <mergeCell ref="G2:G3"/>
  </mergeCells>
  <conditionalFormatting sqref="B11:C11">
    <cfRule type="expression" dxfId="1" priority="3">
      <formula>$C$9&gt;0</formula>
    </cfRule>
    <cfRule type="expression" dxfId="0" priority="4">
      <formula>$C$9&lt;0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356E0-2BBE-443B-8405-8E26DC9FF910}">
  <sheetPr>
    <tabColor theme="4" tint="0.79998168889431442"/>
  </sheetPr>
  <dimension ref="B2:AM47"/>
  <sheetViews>
    <sheetView zoomScale="80" zoomScaleNormal="80" workbookViewId="0">
      <selection activeCell="E24" sqref="E24"/>
    </sheetView>
  </sheetViews>
  <sheetFormatPr defaultColWidth="11" defaultRowHeight="15.75" customHeight="1"/>
  <cols>
    <col min="1" max="1" width="11" style="32"/>
    <col min="2" max="2" width="6.625" style="32" customWidth="1"/>
    <col min="3" max="3" width="19" style="32" customWidth="1"/>
    <col min="4" max="4" width="16.5" style="32" customWidth="1"/>
    <col min="5" max="16384" width="11" style="32"/>
  </cols>
  <sheetData>
    <row r="2" spans="2:39" ht="15.75" customHeight="1">
      <c r="B2" s="86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9"/>
    </row>
    <row r="3" spans="2:39" ht="15.75" customHeight="1">
      <c r="B3" s="90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91"/>
    </row>
    <row r="4" spans="2:39" ht="15.75" customHeight="1">
      <c r="B4" s="90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91"/>
    </row>
    <row r="5" spans="2:39" ht="15.75" customHeight="1">
      <c r="B5" s="90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91"/>
    </row>
    <row r="6" spans="2:39" ht="17.25">
      <c r="B6" s="90"/>
      <c r="C6" s="67" t="s">
        <v>303</v>
      </c>
      <c r="D6" s="67"/>
      <c r="E6" s="158">
        <f>'Frais de notaire'!I3</f>
        <v>80000</v>
      </c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91"/>
    </row>
    <row r="7" spans="2:39" ht="17.25">
      <c r="B7" s="90"/>
      <c r="C7" s="67" t="s">
        <v>304</v>
      </c>
      <c r="D7" s="67"/>
      <c r="E7" s="139">
        <v>150000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91"/>
    </row>
    <row r="8" spans="2:39" ht="17.25">
      <c r="B8" s="90"/>
      <c r="C8" s="67" t="s">
        <v>305</v>
      </c>
      <c r="D8" s="67"/>
      <c r="E8" s="158">
        <f>E7-E6</f>
        <v>70000</v>
      </c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91"/>
    </row>
    <row r="9" spans="2:39" ht="17.25">
      <c r="B9" s="90"/>
      <c r="C9" s="67" t="s">
        <v>306</v>
      </c>
      <c r="D9" s="67"/>
      <c r="E9" s="216">
        <f>E8-'Frais de notaire'!J15-'Coûts et rendement'!$D$21-'Coûts et rendement'!$D$22</f>
        <v>59330.94</v>
      </c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91"/>
    </row>
    <row r="10" spans="2:39" ht="15.75" customHeight="1">
      <c r="B10" s="90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91"/>
    </row>
    <row r="11" spans="2:39" ht="15.75" customHeight="1">
      <c r="B11" s="90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91"/>
    </row>
    <row r="12" spans="2:39" ht="15.75" customHeight="1">
      <c r="B12" s="90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91"/>
    </row>
    <row r="13" spans="2:39" ht="15.75" customHeight="1">
      <c r="B13" s="90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91"/>
    </row>
    <row r="14" spans="2:39" ht="15.75" customHeight="1">
      <c r="B14" s="90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91"/>
    </row>
    <row r="15" spans="2:39" ht="15.75" customHeight="1">
      <c r="B15" s="90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91"/>
    </row>
    <row r="16" spans="2:39" ht="15.75" customHeight="1">
      <c r="B16" s="90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91"/>
    </row>
    <row r="17" spans="2:39" ht="15.75" customHeight="1">
      <c r="B17" s="90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91"/>
    </row>
    <row r="18" spans="2:39" ht="15.75" customHeight="1">
      <c r="B18" s="90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91"/>
    </row>
    <row r="19" spans="2:39" ht="15.75" customHeight="1">
      <c r="B19" s="90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91"/>
    </row>
    <row r="20" spans="2:39" ht="15.75" customHeight="1">
      <c r="B20" s="90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91"/>
    </row>
    <row r="21" spans="2:39" ht="15.75" customHeight="1">
      <c r="B21" s="90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91"/>
    </row>
    <row r="22" spans="2:39" ht="15.75" customHeight="1">
      <c r="B22" s="90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91"/>
    </row>
    <row r="23" spans="2:39" ht="17.25">
      <c r="B23" s="90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158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91"/>
    </row>
    <row r="24" spans="2:39" ht="17.25">
      <c r="B24" s="90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158"/>
      <c r="Q24" s="67"/>
      <c r="R24" s="67"/>
      <c r="S24" s="67"/>
      <c r="T24" s="67"/>
      <c r="U24" s="67"/>
      <c r="V24" s="67"/>
      <c r="W24" s="67"/>
      <c r="X24" s="67"/>
      <c r="Y24" s="67"/>
      <c r="Z24" s="158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91"/>
    </row>
    <row r="25" spans="2:39" ht="17.25">
      <c r="B25" s="90"/>
      <c r="C25" s="218" t="s">
        <v>307</v>
      </c>
      <c r="D25" s="218"/>
      <c r="E25" s="143" t="s">
        <v>308</v>
      </c>
      <c r="F25" s="143"/>
      <c r="G25" s="261" t="s">
        <v>309</v>
      </c>
      <c r="H25" s="261" t="s">
        <v>310</v>
      </c>
      <c r="I25" s="261" t="s">
        <v>311</v>
      </c>
      <c r="J25" s="261" t="s">
        <v>312</v>
      </c>
      <c r="K25" s="261" t="s">
        <v>313</v>
      </c>
      <c r="L25" s="261" t="s">
        <v>314</v>
      </c>
      <c r="M25" s="261" t="s">
        <v>315</v>
      </c>
      <c r="N25" s="261" t="s">
        <v>316</v>
      </c>
      <c r="O25" s="261" t="s">
        <v>317</v>
      </c>
      <c r="P25" s="261" t="s">
        <v>318</v>
      </c>
      <c r="Q25" s="261" t="s">
        <v>319</v>
      </c>
      <c r="R25" s="261" t="s">
        <v>320</v>
      </c>
      <c r="S25" s="261" t="s">
        <v>321</v>
      </c>
      <c r="T25" s="261" t="s">
        <v>322</v>
      </c>
      <c r="U25" s="261" t="s">
        <v>323</v>
      </c>
      <c r="V25" s="261" t="s">
        <v>324</v>
      </c>
      <c r="W25" s="261" t="s">
        <v>325</v>
      </c>
      <c r="X25" s="261" t="s">
        <v>326</v>
      </c>
      <c r="Y25" s="261" t="s">
        <v>327</v>
      </c>
      <c r="Z25" s="261" t="s">
        <v>328</v>
      </c>
      <c r="AA25" s="261" t="s">
        <v>329</v>
      </c>
      <c r="AB25" s="261" t="s">
        <v>330</v>
      </c>
      <c r="AC25" s="261" t="s">
        <v>331</v>
      </c>
      <c r="AD25" s="261" t="s">
        <v>332</v>
      </c>
      <c r="AE25" s="261" t="s">
        <v>333</v>
      </c>
      <c r="AF25" s="261" t="s">
        <v>334</v>
      </c>
      <c r="AG25" s="261" t="s">
        <v>335</v>
      </c>
      <c r="AH25" s="261" t="s">
        <v>336</v>
      </c>
      <c r="AI25" s="261" t="s">
        <v>337</v>
      </c>
      <c r="AJ25" s="261" t="s">
        <v>338</v>
      </c>
      <c r="AK25" s="261" t="s">
        <v>339</v>
      </c>
      <c r="AL25" s="261" t="s">
        <v>340</v>
      </c>
      <c r="AM25" s="91"/>
    </row>
    <row r="26" spans="2:39" ht="17.25">
      <c r="B26" s="90"/>
      <c r="C26" s="262" t="s">
        <v>341</v>
      </c>
      <c r="D26" s="263"/>
      <c r="E26" s="264">
        <f>E9*E40</f>
        <v>0</v>
      </c>
      <c r="F26" s="264">
        <f>E9*E40</f>
        <v>0</v>
      </c>
      <c r="G26" s="264">
        <f>E9*E40</f>
        <v>0</v>
      </c>
      <c r="H26" s="264">
        <f>E9*E40</f>
        <v>0</v>
      </c>
      <c r="I26" s="264">
        <f>E9*E40</f>
        <v>0</v>
      </c>
      <c r="J26" s="264">
        <f>E9*E40</f>
        <v>0</v>
      </c>
      <c r="K26" s="264">
        <f>E9*E40</f>
        <v>0</v>
      </c>
      <c r="L26" s="264">
        <f>E9*E41</f>
        <v>3559.8564000000001</v>
      </c>
      <c r="M26" s="264">
        <f>E9*E41</f>
        <v>3559.8564000000001</v>
      </c>
      <c r="N26" s="264">
        <f>E9*E41</f>
        <v>3559.8564000000001</v>
      </c>
      <c r="O26" s="264">
        <f>E9*E41</f>
        <v>3559.8564000000001</v>
      </c>
      <c r="P26" s="264">
        <f t="shared" ref="P26:AA26" si="0">$E$9*$E$41</f>
        <v>3559.8564000000001</v>
      </c>
      <c r="Q26" s="264">
        <f t="shared" si="0"/>
        <v>3559.8564000000001</v>
      </c>
      <c r="R26" s="264">
        <f t="shared" si="0"/>
        <v>3559.8564000000001</v>
      </c>
      <c r="S26" s="264">
        <f t="shared" si="0"/>
        <v>3559.8564000000001</v>
      </c>
      <c r="T26" s="264">
        <f t="shared" si="0"/>
        <v>3559.8564000000001</v>
      </c>
      <c r="U26" s="264">
        <f t="shared" si="0"/>
        <v>3559.8564000000001</v>
      </c>
      <c r="V26" s="264">
        <f t="shared" si="0"/>
        <v>3559.8564000000001</v>
      </c>
      <c r="W26" s="264">
        <f t="shared" si="0"/>
        <v>3559.8564000000001</v>
      </c>
      <c r="X26" s="264">
        <f t="shared" si="0"/>
        <v>3559.8564000000001</v>
      </c>
      <c r="Y26" s="264">
        <f t="shared" si="0"/>
        <v>3559.8564000000001</v>
      </c>
      <c r="Z26" s="264">
        <f t="shared" si="0"/>
        <v>3559.8564000000001</v>
      </c>
      <c r="AA26" s="264">
        <f t="shared" si="0"/>
        <v>3559.8564000000001</v>
      </c>
      <c r="AB26" s="264">
        <f>$E$9*$E$42</f>
        <v>2373.2375999999999</v>
      </c>
      <c r="AC26" s="264">
        <f>$E$9*0</f>
        <v>0</v>
      </c>
      <c r="AD26" s="264">
        <f t="shared" ref="AD26:AL26" si="1">$E$9*0</f>
        <v>0</v>
      </c>
      <c r="AE26" s="264">
        <f t="shared" si="1"/>
        <v>0</v>
      </c>
      <c r="AF26" s="264">
        <f t="shared" si="1"/>
        <v>0</v>
      </c>
      <c r="AG26" s="264">
        <f t="shared" si="1"/>
        <v>0</v>
      </c>
      <c r="AH26" s="264">
        <f t="shared" si="1"/>
        <v>0</v>
      </c>
      <c r="AI26" s="264">
        <f t="shared" si="1"/>
        <v>0</v>
      </c>
      <c r="AJ26" s="264">
        <f t="shared" si="1"/>
        <v>0</v>
      </c>
      <c r="AK26" s="264">
        <f t="shared" si="1"/>
        <v>0</v>
      </c>
      <c r="AL26" s="264">
        <f t="shared" si="1"/>
        <v>0</v>
      </c>
      <c r="AM26" s="91"/>
    </row>
    <row r="27" spans="2:39" ht="17.25">
      <c r="B27" s="90"/>
      <c r="C27" s="262" t="s">
        <v>342</v>
      </c>
      <c r="D27" s="263"/>
      <c r="E27" s="264">
        <f>E26</f>
        <v>0</v>
      </c>
      <c r="F27" s="264">
        <f>E27+F26</f>
        <v>0</v>
      </c>
      <c r="G27" s="264">
        <f t="shared" ref="G27:AB27" si="2">F27+G26</f>
        <v>0</v>
      </c>
      <c r="H27" s="264">
        <f t="shared" si="2"/>
        <v>0</v>
      </c>
      <c r="I27" s="264">
        <f t="shared" si="2"/>
        <v>0</v>
      </c>
      <c r="J27" s="264">
        <f t="shared" si="2"/>
        <v>0</v>
      </c>
      <c r="K27" s="264">
        <f t="shared" si="2"/>
        <v>0</v>
      </c>
      <c r="L27" s="264">
        <f>K27+L26</f>
        <v>3559.8564000000001</v>
      </c>
      <c r="M27" s="264">
        <f t="shared" si="2"/>
        <v>7119.7128000000002</v>
      </c>
      <c r="N27" s="264">
        <f t="shared" si="2"/>
        <v>10679.5692</v>
      </c>
      <c r="O27" s="264">
        <f t="shared" si="2"/>
        <v>14239.4256</v>
      </c>
      <c r="P27" s="264">
        <f t="shared" si="2"/>
        <v>17799.281999999999</v>
      </c>
      <c r="Q27" s="264">
        <f t="shared" si="2"/>
        <v>21359.1384</v>
      </c>
      <c r="R27" s="264">
        <f t="shared" si="2"/>
        <v>24918.9948</v>
      </c>
      <c r="S27" s="264">
        <f t="shared" si="2"/>
        <v>28478.851200000001</v>
      </c>
      <c r="T27" s="264">
        <f t="shared" si="2"/>
        <v>32038.707600000002</v>
      </c>
      <c r="U27" s="264">
        <f t="shared" si="2"/>
        <v>35598.563999999998</v>
      </c>
      <c r="V27" s="264">
        <f t="shared" si="2"/>
        <v>39158.420399999995</v>
      </c>
      <c r="W27" s="264">
        <f t="shared" si="2"/>
        <v>42718.276799999992</v>
      </c>
      <c r="X27" s="264">
        <f t="shared" si="2"/>
        <v>46278.133199999989</v>
      </c>
      <c r="Y27" s="264">
        <f t="shared" si="2"/>
        <v>49837.989599999986</v>
      </c>
      <c r="Z27" s="264">
        <f t="shared" si="2"/>
        <v>53397.845999999983</v>
      </c>
      <c r="AA27" s="264">
        <f t="shared" si="2"/>
        <v>56957.70239999998</v>
      </c>
      <c r="AB27" s="264">
        <f t="shared" si="2"/>
        <v>59330.939999999981</v>
      </c>
      <c r="AC27" s="264">
        <f t="shared" ref="AC27" si="3">AB27+AC26</f>
        <v>59330.939999999981</v>
      </c>
      <c r="AD27" s="264">
        <f t="shared" ref="AD27" si="4">AC27+AD26</f>
        <v>59330.939999999981</v>
      </c>
      <c r="AE27" s="264">
        <f t="shared" ref="AE27" si="5">AD27+AE26</f>
        <v>59330.939999999981</v>
      </c>
      <c r="AF27" s="264">
        <f t="shared" ref="AF27" si="6">AE27+AF26</f>
        <v>59330.939999999981</v>
      </c>
      <c r="AG27" s="264">
        <f t="shared" ref="AG27" si="7">AF27+AG26</f>
        <v>59330.939999999981</v>
      </c>
      <c r="AH27" s="264">
        <f t="shared" ref="AH27" si="8">AG27+AH26</f>
        <v>59330.939999999981</v>
      </c>
      <c r="AI27" s="264">
        <f t="shared" ref="AI27" si="9">AH27+AI26</f>
        <v>59330.939999999981</v>
      </c>
      <c r="AJ27" s="264">
        <f t="shared" ref="AJ27" si="10">AI27+AJ26</f>
        <v>59330.939999999981</v>
      </c>
      <c r="AK27" s="264">
        <f t="shared" ref="AK27" si="11">AJ27+AK26</f>
        <v>59330.939999999981</v>
      </c>
      <c r="AL27" s="264">
        <f t="shared" ref="AL27" si="12">AK27+AL26</f>
        <v>59330.939999999981</v>
      </c>
      <c r="AM27" s="91"/>
    </row>
    <row r="28" spans="2:39" ht="17.25">
      <c r="B28" s="90"/>
      <c r="C28" s="262" t="s">
        <v>343</v>
      </c>
      <c r="D28" s="263"/>
      <c r="E28" s="264">
        <f>$E$9-E27</f>
        <v>59330.94</v>
      </c>
      <c r="F28" s="264">
        <f>$E$9-F27</f>
        <v>59330.94</v>
      </c>
      <c r="G28" s="264">
        <f t="shared" ref="F28:AB28" si="13">$E$9-G27</f>
        <v>59330.94</v>
      </c>
      <c r="H28" s="264">
        <f t="shared" si="13"/>
        <v>59330.94</v>
      </c>
      <c r="I28" s="264">
        <f t="shared" si="13"/>
        <v>59330.94</v>
      </c>
      <c r="J28" s="264">
        <f t="shared" si="13"/>
        <v>59330.94</v>
      </c>
      <c r="K28" s="264">
        <f t="shared" si="13"/>
        <v>59330.94</v>
      </c>
      <c r="L28" s="264">
        <f t="shared" si="13"/>
        <v>55771.083600000005</v>
      </c>
      <c r="M28" s="264">
        <f t="shared" si="13"/>
        <v>52211.227200000001</v>
      </c>
      <c r="N28" s="264">
        <f t="shared" si="13"/>
        <v>48651.370800000004</v>
      </c>
      <c r="O28" s="264">
        <f t="shared" si="13"/>
        <v>45091.5144</v>
      </c>
      <c r="P28" s="264">
        <f t="shared" si="13"/>
        <v>41531.658000000003</v>
      </c>
      <c r="Q28" s="264">
        <f t="shared" si="13"/>
        <v>37971.801600000006</v>
      </c>
      <c r="R28" s="264">
        <f t="shared" si="13"/>
        <v>34411.945200000002</v>
      </c>
      <c r="S28" s="264">
        <f t="shared" si="13"/>
        <v>30852.088800000001</v>
      </c>
      <c r="T28" s="264">
        <f t="shared" si="13"/>
        <v>27292.232400000001</v>
      </c>
      <c r="U28" s="264">
        <f t="shared" si="13"/>
        <v>23732.376000000004</v>
      </c>
      <c r="V28" s="264">
        <f t="shared" si="13"/>
        <v>20172.519600000007</v>
      </c>
      <c r="W28" s="264">
        <f t="shared" si="13"/>
        <v>16612.66320000001</v>
      </c>
      <c r="X28" s="264">
        <f t="shared" si="13"/>
        <v>13052.806800000013</v>
      </c>
      <c r="Y28" s="264">
        <f t="shared" si="13"/>
        <v>9492.9504000000161</v>
      </c>
      <c r="Z28" s="264">
        <f t="shared" si="13"/>
        <v>5933.0940000000192</v>
      </c>
      <c r="AA28" s="264">
        <f t="shared" si="13"/>
        <v>2373.2376000000222</v>
      </c>
      <c r="AB28" s="264">
        <f t="shared" si="13"/>
        <v>0</v>
      </c>
      <c r="AC28" s="264">
        <f t="shared" ref="AC28" si="14">$E$9-AC27</f>
        <v>0</v>
      </c>
      <c r="AD28" s="264">
        <f t="shared" ref="AD28" si="15">$E$9-AD27</f>
        <v>0</v>
      </c>
      <c r="AE28" s="264">
        <f t="shared" ref="AE28" si="16">$E$9-AE27</f>
        <v>0</v>
      </c>
      <c r="AF28" s="264">
        <f t="shared" ref="AF28" si="17">$E$9-AF27</f>
        <v>0</v>
      </c>
      <c r="AG28" s="264">
        <f t="shared" ref="AG28" si="18">$E$9-AG27</f>
        <v>0</v>
      </c>
      <c r="AH28" s="264">
        <f t="shared" ref="AH28" si="19">$E$9-AH27</f>
        <v>0</v>
      </c>
      <c r="AI28" s="264">
        <f t="shared" ref="AI28" si="20">$E$9-AI27</f>
        <v>0</v>
      </c>
      <c r="AJ28" s="264">
        <f t="shared" ref="AJ28" si="21">$E$9-AJ27</f>
        <v>0</v>
      </c>
      <c r="AK28" s="264">
        <f t="shared" ref="AK28" si="22">$E$9-AK27</f>
        <v>0</v>
      </c>
      <c r="AL28" s="264">
        <f t="shared" ref="AL28" si="23">$E$9-AL27</f>
        <v>0</v>
      </c>
      <c r="AM28" s="91"/>
    </row>
    <row r="29" spans="2:39" ht="17.25">
      <c r="B29" s="90"/>
      <c r="C29" s="262" t="s">
        <v>344</v>
      </c>
      <c r="D29" s="263"/>
      <c r="E29" s="264">
        <f>E28*$F$46</f>
        <v>11272.8786</v>
      </c>
      <c r="F29" s="264">
        <f t="shared" ref="F29:AB29" si="24">F28*$F$46</f>
        <v>11272.8786</v>
      </c>
      <c r="G29" s="264">
        <f t="shared" si="24"/>
        <v>11272.8786</v>
      </c>
      <c r="H29" s="264">
        <f t="shared" si="24"/>
        <v>11272.8786</v>
      </c>
      <c r="I29" s="264">
        <f t="shared" si="24"/>
        <v>11272.8786</v>
      </c>
      <c r="J29" s="264">
        <f t="shared" si="24"/>
        <v>11272.8786</v>
      </c>
      <c r="K29" s="264">
        <f t="shared" si="24"/>
        <v>11272.8786</v>
      </c>
      <c r="L29" s="264">
        <f t="shared" si="24"/>
        <v>10596.505884000002</v>
      </c>
      <c r="M29" s="264">
        <f t="shared" si="24"/>
        <v>9920.1331680000003</v>
      </c>
      <c r="N29" s="264">
        <f t="shared" si="24"/>
        <v>9243.7604520000004</v>
      </c>
      <c r="O29" s="264">
        <f t="shared" si="24"/>
        <v>8567.3877360000006</v>
      </c>
      <c r="P29" s="264">
        <f t="shared" si="24"/>
        <v>7891.0150200000007</v>
      </c>
      <c r="Q29" s="264">
        <f t="shared" si="24"/>
        <v>7214.6423040000009</v>
      </c>
      <c r="R29" s="264">
        <f t="shared" si="24"/>
        <v>6538.2695880000001</v>
      </c>
      <c r="S29" s="264">
        <f t="shared" si="24"/>
        <v>5861.8968720000003</v>
      </c>
      <c r="T29" s="264">
        <f t="shared" si="24"/>
        <v>5185.5241560000004</v>
      </c>
      <c r="U29" s="264">
        <f>U28*$F$46</f>
        <v>4509.1514400000005</v>
      </c>
      <c r="V29" s="264">
        <f t="shared" si="24"/>
        <v>3832.7787240000011</v>
      </c>
      <c r="W29" s="264">
        <f t="shared" si="24"/>
        <v>3156.4060080000017</v>
      </c>
      <c r="X29" s="264">
        <f t="shared" si="24"/>
        <v>2480.0332920000023</v>
      </c>
      <c r="Y29" s="264">
        <f t="shared" si="24"/>
        <v>1803.6605760000032</v>
      </c>
      <c r="Z29" s="264">
        <f t="shared" si="24"/>
        <v>1127.2878600000035</v>
      </c>
      <c r="AA29" s="264">
        <f t="shared" si="24"/>
        <v>450.9151440000042</v>
      </c>
      <c r="AB29" s="264">
        <f t="shared" si="24"/>
        <v>0</v>
      </c>
      <c r="AC29" s="264">
        <f t="shared" ref="AC29" si="25">AC28*$F$46</f>
        <v>0</v>
      </c>
      <c r="AD29" s="264">
        <f t="shared" ref="AD29" si="26">AD28*$F$46</f>
        <v>0</v>
      </c>
      <c r="AE29" s="264">
        <f t="shared" ref="AE29" si="27">AE28*$F$46</f>
        <v>0</v>
      </c>
      <c r="AF29" s="264">
        <f t="shared" ref="AF29" si="28">AF28*$F$46</f>
        <v>0</v>
      </c>
      <c r="AG29" s="264">
        <f t="shared" ref="AG29" si="29">AG28*$F$46</f>
        <v>0</v>
      </c>
      <c r="AH29" s="264">
        <f t="shared" ref="AH29" si="30">AH28*$F$46</f>
        <v>0</v>
      </c>
      <c r="AI29" s="264">
        <f t="shared" ref="AI29" si="31">AI28*$F$46</f>
        <v>0</v>
      </c>
      <c r="AJ29" s="264">
        <f t="shared" ref="AJ29" si="32">AJ28*$F$46</f>
        <v>0</v>
      </c>
      <c r="AK29" s="264">
        <f t="shared" ref="AK29" si="33">AK28*$F$46</f>
        <v>0</v>
      </c>
      <c r="AL29" s="264">
        <f t="shared" ref="AL29" si="34">AL28*$F$46</f>
        <v>0</v>
      </c>
      <c r="AM29" s="91"/>
    </row>
    <row r="30" spans="2:39" ht="17.25">
      <c r="B30" s="90"/>
      <c r="C30" s="265" t="s">
        <v>345</v>
      </c>
      <c r="D30" s="266"/>
      <c r="E30" s="267">
        <f>E9*F40</f>
        <v>0</v>
      </c>
      <c r="F30" s="267">
        <f>E9*F40</f>
        <v>0</v>
      </c>
      <c r="G30" s="267">
        <f>E9*F40</f>
        <v>0</v>
      </c>
      <c r="H30" s="267">
        <f>E9*F40</f>
        <v>0</v>
      </c>
      <c r="I30" s="267">
        <f>E9*F40</f>
        <v>0</v>
      </c>
      <c r="J30" s="267">
        <f>E9*F40</f>
        <v>0</v>
      </c>
      <c r="K30" s="267">
        <f>E9*F40</f>
        <v>0</v>
      </c>
      <c r="L30" s="267">
        <f>E9*F41</f>
        <v>978.96051000000011</v>
      </c>
      <c r="M30" s="267">
        <f>E9*F41</f>
        <v>978.96051000000011</v>
      </c>
      <c r="N30" s="267">
        <f>E9*F41</f>
        <v>978.96051000000011</v>
      </c>
      <c r="O30" s="267">
        <f>E9*F41</f>
        <v>978.96051000000011</v>
      </c>
      <c r="P30" s="267">
        <f t="shared" ref="P30:AA30" si="35">$E$9*$F$41</f>
        <v>978.96051000000011</v>
      </c>
      <c r="Q30" s="267">
        <f t="shared" si="35"/>
        <v>978.96051000000011</v>
      </c>
      <c r="R30" s="267">
        <f t="shared" si="35"/>
        <v>978.96051000000011</v>
      </c>
      <c r="S30" s="267">
        <f t="shared" si="35"/>
        <v>978.96051000000011</v>
      </c>
      <c r="T30" s="267">
        <f t="shared" si="35"/>
        <v>978.96051000000011</v>
      </c>
      <c r="U30" s="267">
        <f t="shared" si="35"/>
        <v>978.96051000000011</v>
      </c>
      <c r="V30" s="267">
        <f t="shared" si="35"/>
        <v>978.96051000000011</v>
      </c>
      <c r="W30" s="267">
        <f t="shared" si="35"/>
        <v>978.96051000000011</v>
      </c>
      <c r="X30" s="267">
        <f t="shared" si="35"/>
        <v>978.96051000000011</v>
      </c>
      <c r="Y30" s="267">
        <f t="shared" si="35"/>
        <v>978.96051000000011</v>
      </c>
      <c r="Z30" s="267">
        <f t="shared" si="35"/>
        <v>978.96051000000011</v>
      </c>
      <c r="AA30" s="267">
        <f t="shared" si="35"/>
        <v>978.96051000000011</v>
      </c>
      <c r="AB30" s="267">
        <f>$E$9*$F$42</f>
        <v>949.29504000000009</v>
      </c>
      <c r="AC30" s="267">
        <f>$E$9*$F$43</f>
        <v>5339.7846</v>
      </c>
      <c r="AD30" s="267">
        <f t="shared" ref="AD30:AJ30" si="36">$E$9*$F$43</f>
        <v>5339.7846</v>
      </c>
      <c r="AE30" s="267">
        <f t="shared" si="36"/>
        <v>5339.7846</v>
      </c>
      <c r="AF30" s="267">
        <f t="shared" si="36"/>
        <v>5339.7846</v>
      </c>
      <c r="AG30" s="267">
        <f t="shared" si="36"/>
        <v>5339.7846</v>
      </c>
      <c r="AH30" s="267">
        <f t="shared" si="36"/>
        <v>5339.7846</v>
      </c>
      <c r="AI30" s="267">
        <f t="shared" si="36"/>
        <v>5339.7846</v>
      </c>
      <c r="AJ30" s="267">
        <f t="shared" si="36"/>
        <v>5339.7846</v>
      </c>
      <c r="AK30" s="267">
        <f>$E$9*0</f>
        <v>0</v>
      </c>
      <c r="AL30" s="267">
        <f>$E$9*0</f>
        <v>0</v>
      </c>
      <c r="AM30" s="91"/>
    </row>
    <row r="31" spans="2:39" ht="17.25">
      <c r="B31" s="90"/>
      <c r="C31" s="265" t="s">
        <v>346</v>
      </c>
      <c r="D31" s="266"/>
      <c r="E31" s="267">
        <f>E30</f>
        <v>0</v>
      </c>
      <c r="F31" s="267">
        <f>E31+F30</f>
        <v>0</v>
      </c>
      <c r="G31" s="267">
        <f t="shared" ref="G31:AB31" si="37">F31+G30</f>
        <v>0</v>
      </c>
      <c r="H31" s="267">
        <f t="shared" si="37"/>
        <v>0</v>
      </c>
      <c r="I31" s="267">
        <f t="shared" si="37"/>
        <v>0</v>
      </c>
      <c r="J31" s="267">
        <f t="shared" si="37"/>
        <v>0</v>
      </c>
      <c r="K31" s="267">
        <f t="shared" si="37"/>
        <v>0</v>
      </c>
      <c r="L31" s="267">
        <f t="shared" si="37"/>
        <v>978.96051000000011</v>
      </c>
      <c r="M31" s="267">
        <f t="shared" si="37"/>
        <v>1957.9210200000002</v>
      </c>
      <c r="N31" s="267">
        <f t="shared" si="37"/>
        <v>2936.8815300000006</v>
      </c>
      <c r="O31" s="267">
        <f t="shared" si="37"/>
        <v>3915.8420400000005</v>
      </c>
      <c r="P31" s="267">
        <f t="shared" si="37"/>
        <v>4894.8025500000003</v>
      </c>
      <c r="Q31" s="267">
        <f t="shared" si="37"/>
        <v>5873.7630600000002</v>
      </c>
      <c r="R31" s="267">
        <f t="shared" si="37"/>
        <v>6852.7235700000001</v>
      </c>
      <c r="S31" s="267">
        <f t="shared" si="37"/>
        <v>7831.68408</v>
      </c>
      <c r="T31" s="267">
        <f t="shared" si="37"/>
        <v>8810.6445899999999</v>
      </c>
      <c r="U31" s="267">
        <f t="shared" si="37"/>
        <v>9789.6051000000007</v>
      </c>
      <c r="V31" s="267">
        <f t="shared" si="37"/>
        <v>10768.565610000001</v>
      </c>
      <c r="W31" s="267">
        <f t="shared" si="37"/>
        <v>11747.526120000002</v>
      </c>
      <c r="X31" s="267">
        <f t="shared" si="37"/>
        <v>12726.486630000003</v>
      </c>
      <c r="Y31" s="267">
        <f t="shared" si="37"/>
        <v>13705.447140000004</v>
      </c>
      <c r="Z31" s="267">
        <f t="shared" si="37"/>
        <v>14684.407650000005</v>
      </c>
      <c r="AA31" s="267">
        <f t="shared" si="37"/>
        <v>15663.368160000005</v>
      </c>
      <c r="AB31" s="267">
        <f t="shared" si="37"/>
        <v>16612.663200000006</v>
      </c>
      <c r="AC31" s="267">
        <f t="shared" ref="AC31" si="38">AB31+AC30</f>
        <v>21952.447800000005</v>
      </c>
      <c r="AD31" s="267">
        <f t="shared" ref="AD31" si="39">AC31+AD30</f>
        <v>27292.232400000004</v>
      </c>
      <c r="AE31" s="267">
        <f t="shared" ref="AE31" si="40">AD31+AE30</f>
        <v>32632.017000000003</v>
      </c>
      <c r="AF31" s="267">
        <f t="shared" ref="AF31" si="41">AE31+AF30</f>
        <v>37971.801600000006</v>
      </c>
      <c r="AG31" s="267">
        <f t="shared" ref="AG31" si="42">AF31+AG30</f>
        <v>43311.586200000005</v>
      </c>
      <c r="AH31" s="267">
        <f t="shared" ref="AH31" si="43">AG31+AH30</f>
        <v>48651.370800000004</v>
      </c>
      <c r="AI31" s="267">
        <f t="shared" ref="AI31" si="44">AH31+AI30</f>
        <v>53991.155400000003</v>
      </c>
      <c r="AJ31" s="267">
        <f t="shared" ref="AJ31" si="45">AI31+AJ30</f>
        <v>59330.94</v>
      </c>
      <c r="AK31" s="267">
        <f t="shared" ref="AK31" si="46">AJ31+AK30</f>
        <v>59330.94</v>
      </c>
      <c r="AL31" s="267">
        <f t="shared" ref="AL31" si="47">AK31+AL30</f>
        <v>59330.94</v>
      </c>
      <c r="AM31" s="91"/>
    </row>
    <row r="32" spans="2:39" ht="17.25">
      <c r="B32" s="90"/>
      <c r="C32" s="265" t="s">
        <v>347</v>
      </c>
      <c r="D32" s="266"/>
      <c r="E32" s="267">
        <f>$E$9-E31</f>
        <v>59330.94</v>
      </c>
      <c r="F32" s="267">
        <f t="shared" ref="F32:AB32" si="48">$E$9-F31</f>
        <v>59330.94</v>
      </c>
      <c r="G32" s="267">
        <f t="shared" si="48"/>
        <v>59330.94</v>
      </c>
      <c r="H32" s="267">
        <f t="shared" si="48"/>
        <v>59330.94</v>
      </c>
      <c r="I32" s="267">
        <f t="shared" si="48"/>
        <v>59330.94</v>
      </c>
      <c r="J32" s="267">
        <f t="shared" si="48"/>
        <v>59330.94</v>
      </c>
      <c r="K32" s="267">
        <f t="shared" si="48"/>
        <v>59330.94</v>
      </c>
      <c r="L32" s="267">
        <f t="shared" si="48"/>
        <v>58351.979490000005</v>
      </c>
      <c r="M32" s="267">
        <f t="shared" si="48"/>
        <v>57373.018980000001</v>
      </c>
      <c r="N32" s="267">
        <f t="shared" si="48"/>
        <v>56394.058470000004</v>
      </c>
      <c r="O32" s="267">
        <f t="shared" si="48"/>
        <v>55415.097959999999</v>
      </c>
      <c r="P32" s="267">
        <f t="shared" si="48"/>
        <v>54436.137450000002</v>
      </c>
      <c r="Q32" s="267">
        <f t="shared" si="48"/>
        <v>53457.176940000005</v>
      </c>
      <c r="R32" s="267">
        <f t="shared" si="48"/>
        <v>52478.21643</v>
      </c>
      <c r="S32" s="267">
        <f t="shared" si="48"/>
        <v>51499.255920000003</v>
      </c>
      <c r="T32" s="267">
        <f t="shared" si="48"/>
        <v>50520.295410000006</v>
      </c>
      <c r="U32" s="267">
        <f t="shared" si="48"/>
        <v>49541.334900000002</v>
      </c>
      <c r="V32" s="267">
        <f t="shared" si="48"/>
        <v>48562.374389999997</v>
      </c>
      <c r="W32" s="267">
        <f t="shared" si="48"/>
        <v>47583.41388</v>
      </c>
      <c r="X32" s="267">
        <f t="shared" si="48"/>
        <v>46604.453370000003</v>
      </c>
      <c r="Y32" s="267">
        <f t="shared" si="48"/>
        <v>45625.492859999998</v>
      </c>
      <c r="Z32" s="267">
        <f t="shared" si="48"/>
        <v>44646.532349999994</v>
      </c>
      <c r="AA32" s="267">
        <f t="shared" si="48"/>
        <v>43667.571839999997</v>
      </c>
      <c r="AB32" s="267">
        <f t="shared" si="48"/>
        <v>42718.276799999992</v>
      </c>
      <c r="AC32" s="267">
        <f t="shared" ref="AC32" si="49">$E$9-AC31</f>
        <v>37378.492199999993</v>
      </c>
      <c r="AD32" s="267">
        <f t="shared" ref="AD32" si="50">$E$9-AD31</f>
        <v>32038.707599999998</v>
      </c>
      <c r="AE32" s="267">
        <f t="shared" ref="AE32" si="51">$E$9-AE31</f>
        <v>26698.922999999999</v>
      </c>
      <c r="AF32" s="267">
        <f t="shared" ref="AF32" si="52">$E$9-AF31</f>
        <v>21359.138399999996</v>
      </c>
      <c r="AG32" s="267">
        <f t="shared" ref="AG32" si="53">$E$9-AG31</f>
        <v>16019.353799999997</v>
      </c>
      <c r="AH32" s="267">
        <f t="shared" ref="AH32" si="54">$E$9-AH31</f>
        <v>10679.569199999998</v>
      </c>
      <c r="AI32" s="267">
        <f t="shared" ref="AI32" si="55">$E$9-AI31</f>
        <v>5339.784599999999</v>
      </c>
      <c r="AJ32" s="267">
        <f t="shared" ref="AJ32" si="56">$E$9-AJ31</f>
        <v>0</v>
      </c>
      <c r="AK32" s="267">
        <f t="shared" ref="AK32" si="57">$E$9-AK31</f>
        <v>0</v>
      </c>
      <c r="AL32" s="267">
        <f t="shared" ref="AL32" si="58">$E$9-AL31</f>
        <v>0</v>
      </c>
      <c r="AM32" s="91"/>
    </row>
    <row r="33" spans="2:39" ht="17.25">
      <c r="B33" s="90"/>
      <c r="C33" s="265" t="s">
        <v>348</v>
      </c>
      <c r="D33" s="266"/>
      <c r="E33" s="267">
        <f>E32*$F$47</f>
        <v>10204.921679999999</v>
      </c>
      <c r="F33" s="267">
        <f t="shared" ref="F33:AB33" si="59">F32*$F$47</f>
        <v>10204.921679999999</v>
      </c>
      <c r="G33" s="267">
        <f t="shared" si="59"/>
        <v>10204.921679999999</v>
      </c>
      <c r="H33" s="267">
        <f t="shared" si="59"/>
        <v>10204.921679999999</v>
      </c>
      <c r="I33" s="267">
        <f t="shared" si="59"/>
        <v>10204.921679999999</v>
      </c>
      <c r="J33" s="267">
        <f t="shared" si="59"/>
        <v>10204.921679999999</v>
      </c>
      <c r="K33" s="267">
        <f t="shared" si="59"/>
        <v>10204.921679999999</v>
      </c>
      <c r="L33" s="267">
        <f t="shared" si="59"/>
        <v>10036.540472279999</v>
      </c>
      <c r="M33" s="267">
        <f t="shared" si="59"/>
        <v>9868.1592645599994</v>
      </c>
      <c r="N33" s="267">
        <f t="shared" si="59"/>
        <v>9699.7780568399994</v>
      </c>
      <c r="O33" s="267">
        <f t="shared" si="59"/>
        <v>9531.3968491199994</v>
      </c>
      <c r="P33" s="267">
        <f t="shared" si="59"/>
        <v>9363.0156413999994</v>
      </c>
      <c r="Q33" s="267">
        <f t="shared" si="59"/>
        <v>9194.6344336799993</v>
      </c>
      <c r="R33" s="267">
        <f t="shared" si="59"/>
        <v>9026.2532259599993</v>
      </c>
      <c r="S33" s="267">
        <f t="shared" si="59"/>
        <v>8857.8720182399993</v>
      </c>
      <c r="T33" s="267">
        <f t="shared" si="59"/>
        <v>8689.4908105200011</v>
      </c>
      <c r="U33" s="267">
        <f t="shared" si="59"/>
        <v>8521.1096027999993</v>
      </c>
      <c r="V33" s="267">
        <f t="shared" si="59"/>
        <v>8352.7283950799992</v>
      </c>
      <c r="W33" s="267">
        <f t="shared" si="59"/>
        <v>8184.3471873599992</v>
      </c>
      <c r="X33" s="267">
        <f t="shared" si="59"/>
        <v>8015.9659796400001</v>
      </c>
      <c r="Y33" s="267">
        <f t="shared" si="59"/>
        <v>7847.5847719199992</v>
      </c>
      <c r="Z33" s="267">
        <f t="shared" si="59"/>
        <v>7679.2035641999983</v>
      </c>
      <c r="AA33" s="267">
        <f t="shared" si="59"/>
        <v>7510.8223564799991</v>
      </c>
      <c r="AB33" s="267">
        <f t="shared" si="59"/>
        <v>7347.5436095999985</v>
      </c>
      <c r="AC33" s="267">
        <f t="shared" ref="AC33" si="60">AC32*$F$47</f>
        <v>6429.1006583999979</v>
      </c>
      <c r="AD33" s="267">
        <f t="shared" ref="AD33" si="61">AD32*$F$47</f>
        <v>5510.6577071999991</v>
      </c>
      <c r="AE33" s="267">
        <f t="shared" ref="AE33" si="62">AE32*$F$47</f>
        <v>4592.2147559999994</v>
      </c>
      <c r="AF33" s="267">
        <f t="shared" ref="AF33" si="63">AF32*$F$47</f>
        <v>3673.7718047999992</v>
      </c>
      <c r="AG33" s="267">
        <f t="shared" ref="AG33" si="64">AG32*$F$47</f>
        <v>2755.3288535999991</v>
      </c>
      <c r="AH33" s="267">
        <f t="shared" ref="AH33" si="65">AH32*$F$47</f>
        <v>1836.8859023999996</v>
      </c>
      <c r="AI33" s="267">
        <f t="shared" ref="AI33" si="66">AI32*$F$47</f>
        <v>918.44295119999981</v>
      </c>
      <c r="AJ33" s="267">
        <f t="shared" ref="AJ33" si="67">AJ32*$F$47</f>
        <v>0</v>
      </c>
      <c r="AK33" s="267">
        <f t="shared" ref="AK33" si="68">AK32*$F$47</f>
        <v>0</v>
      </c>
      <c r="AL33" s="267">
        <f t="shared" ref="AL33" si="69">AL32*$F$47</f>
        <v>0</v>
      </c>
      <c r="AM33" s="91"/>
    </row>
    <row r="34" spans="2:39" ht="17.25">
      <c r="B34" s="90"/>
      <c r="C34" s="67"/>
      <c r="D34" s="67"/>
      <c r="E34" s="158"/>
      <c r="F34" s="158"/>
      <c r="G34" s="158"/>
      <c r="H34" s="158"/>
      <c r="I34" s="158"/>
      <c r="J34" s="158"/>
      <c r="K34" s="158"/>
      <c r="L34" s="158"/>
      <c r="M34" s="158"/>
      <c r="N34" s="158"/>
      <c r="O34" s="158"/>
      <c r="P34" s="158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91"/>
    </row>
    <row r="35" spans="2:39" ht="17.25">
      <c r="B35" s="90"/>
      <c r="C35" s="164" t="s">
        <v>349</v>
      </c>
      <c r="D35" s="164"/>
      <c r="E35" s="207">
        <f>E29+E33</f>
        <v>21477.800279999999</v>
      </c>
      <c r="F35" s="162">
        <f t="shared" ref="F35:AB35" si="70">F29+F33</f>
        <v>21477.800279999999</v>
      </c>
      <c r="G35" s="162">
        <f t="shared" si="70"/>
        <v>21477.800279999999</v>
      </c>
      <c r="H35" s="162">
        <f t="shared" si="70"/>
        <v>21477.800279999999</v>
      </c>
      <c r="I35" s="162">
        <f t="shared" si="70"/>
        <v>21477.800279999999</v>
      </c>
      <c r="J35" s="162">
        <f t="shared" si="70"/>
        <v>21477.800279999999</v>
      </c>
      <c r="K35" s="162">
        <f t="shared" si="70"/>
        <v>21477.800279999999</v>
      </c>
      <c r="L35" s="162">
        <f t="shared" si="70"/>
        <v>20633.04635628</v>
      </c>
      <c r="M35" s="162">
        <f t="shared" si="70"/>
        <v>19788.29243256</v>
      </c>
      <c r="N35" s="162">
        <f t="shared" si="70"/>
        <v>18943.53850884</v>
      </c>
      <c r="O35" s="162">
        <f t="shared" si="70"/>
        <v>18098.78458512</v>
      </c>
      <c r="P35" s="162">
        <f t="shared" si="70"/>
        <v>17254.0306614</v>
      </c>
      <c r="Q35" s="162">
        <f t="shared" si="70"/>
        <v>16409.27673768</v>
      </c>
      <c r="R35" s="162">
        <f t="shared" si="70"/>
        <v>15564.52281396</v>
      </c>
      <c r="S35" s="162">
        <f t="shared" si="70"/>
        <v>14719.76889024</v>
      </c>
      <c r="T35" s="162">
        <f t="shared" si="70"/>
        <v>13875.014966520001</v>
      </c>
      <c r="U35" s="162">
        <f t="shared" si="70"/>
        <v>13030.261042800001</v>
      </c>
      <c r="V35" s="162">
        <f t="shared" si="70"/>
        <v>12185.507119080001</v>
      </c>
      <c r="W35" s="162">
        <f t="shared" si="70"/>
        <v>11340.753195360001</v>
      </c>
      <c r="X35" s="162">
        <f t="shared" si="70"/>
        <v>10495.999271640003</v>
      </c>
      <c r="Y35" s="162">
        <f t="shared" si="70"/>
        <v>9651.245347920003</v>
      </c>
      <c r="Z35" s="162">
        <f t="shared" si="70"/>
        <v>8806.4914242000013</v>
      </c>
      <c r="AA35" s="162">
        <f t="shared" si="70"/>
        <v>7961.7375004800033</v>
      </c>
      <c r="AB35" s="162">
        <f t="shared" si="70"/>
        <v>7347.5436095999985</v>
      </c>
      <c r="AC35" s="162">
        <f t="shared" ref="AC35:AL35" si="71">AC29+AC33</f>
        <v>6429.1006583999979</v>
      </c>
      <c r="AD35" s="162">
        <f t="shared" si="71"/>
        <v>5510.6577071999991</v>
      </c>
      <c r="AE35" s="162">
        <f t="shared" si="71"/>
        <v>4592.2147559999994</v>
      </c>
      <c r="AF35" s="162">
        <f t="shared" si="71"/>
        <v>3673.7718047999992</v>
      </c>
      <c r="AG35" s="162">
        <f t="shared" si="71"/>
        <v>2755.3288535999991</v>
      </c>
      <c r="AH35" s="162">
        <f t="shared" si="71"/>
        <v>1836.8859023999996</v>
      </c>
      <c r="AI35" s="162">
        <f t="shared" si="71"/>
        <v>918.44295119999981</v>
      </c>
      <c r="AJ35" s="162">
        <f t="shared" si="71"/>
        <v>0</v>
      </c>
      <c r="AK35" s="162">
        <f t="shared" si="71"/>
        <v>0</v>
      </c>
      <c r="AL35" s="162">
        <f t="shared" si="71"/>
        <v>0</v>
      </c>
      <c r="AM35" s="91"/>
    </row>
    <row r="36" spans="2:39" ht="17.25">
      <c r="B36" s="90"/>
      <c r="C36" s="164" t="s">
        <v>350</v>
      </c>
      <c r="D36" s="164"/>
      <c r="E36" s="207">
        <f>$E$9-E35</f>
        <v>37853.139720000006</v>
      </c>
      <c r="F36" s="162">
        <f t="shared" ref="F36:P36" si="72">$E$9-F35</f>
        <v>37853.139720000006</v>
      </c>
      <c r="G36" s="162">
        <f t="shared" si="72"/>
        <v>37853.139720000006</v>
      </c>
      <c r="H36" s="162">
        <f t="shared" si="72"/>
        <v>37853.139720000006</v>
      </c>
      <c r="I36" s="162">
        <f t="shared" si="72"/>
        <v>37853.139720000006</v>
      </c>
      <c r="J36" s="162">
        <f t="shared" si="72"/>
        <v>37853.139720000006</v>
      </c>
      <c r="K36" s="162">
        <f t="shared" si="72"/>
        <v>37853.139720000006</v>
      </c>
      <c r="L36" s="162">
        <f t="shared" si="72"/>
        <v>38697.893643720003</v>
      </c>
      <c r="M36" s="162">
        <f t="shared" si="72"/>
        <v>39542.647567439999</v>
      </c>
      <c r="N36" s="162">
        <f t="shared" si="72"/>
        <v>40387.401491160002</v>
      </c>
      <c r="O36" s="162">
        <f t="shared" si="72"/>
        <v>41232.155414880006</v>
      </c>
      <c r="P36" s="162">
        <f t="shared" si="72"/>
        <v>42076.909338600002</v>
      </c>
      <c r="Q36" s="162">
        <f t="shared" ref="Q36" si="73">$E$9-Q35</f>
        <v>42921.663262319998</v>
      </c>
      <c r="R36" s="162">
        <f t="shared" ref="R36" si="74">$E$9-R35</f>
        <v>43766.417186040002</v>
      </c>
      <c r="S36" s="162">
        <f t="shared" ref="S36" si="75">$E$9-S35</f>
        <v>44611.171109760005</v>
      </c>
      <c r="T36" s="162">
        <f t="shared" ref="T36" si="76">$E$9-T35</f>
        <v>45455.925033480002</v>
      </c>
      <c r="U36" s="162">
        <f t="shared" ref="U36" si="77">$E$9-U35</f>
        <v>46300.678957199998</v>
      </c>
      <c r="V36" s="162">
        <f t="shared" ref="V36" si="78">$E$9-V35</f>
        <v>47145.432880920001</v>
      </c>
      <c r="W36" s="162">
        <f t="shared" ref="W36" si="79">$E$9-W35</f>
        <v>47990.186804640005</v>
      </c>
      <c r="X36" s="162">
        <f t="shared" ref="X36" si="80">$E$9-X35</f>
        <v>48834.940728360001</v>
      </c>
      <c r="Y36" s="162">
        <f t="shared" ref="Y36" si="81">$E$9-Y35</f>
        <v>49679.694652079997</v>
      </c>
      <c r="Z36" s="162">
        <f t="shared" ref="Z36" si="82">$E$9-Z35</f>
        <v>50524.448575800001</v>
      </c>
      <c r="AA36" s="162">
        <f t="shared" ref="AA36" si="83">$E$9-AA35</f>
        <v>51369.202499519997</v>
      </c>
      <c r="AB36" s="162">
        <f t="shared" ref="AB36" si="84">$E$9-AB35</f>
        <v>51983.396390400005</v>
      </c>
      <c r="AC36" s="162">
        <f t="shared" ref="AC36" si="85">$E$9-AC35</f>
        <v>52901.839341600004</v>
      </c>
      <c r="AD36" s="162">
        <f t="shared" ref="AD36" si="86">$E$9-AD35</f>
        <v>53820.282292800002</v>
      </c>
      <c r="AE36" s="162">
        <f t="shared" ref="AE36" si="87">$E$9-AE35</f>
        <v>54738.725244000001</v>
      </c>
      <c r="AF36" s="162">
        <f t="shared" ref="AF36" si="88">$E$9-AF35</f>
        <v>55657.1681952</v>
      </c>
      <c r="AG36" s="162">
        <f t="shared" ref="AG36" si="89">$E$9-AG35</f>
        <v>56575.611146400006</v>
      </c>
      <c r="AH36" s="162">
        <f t="shared" ref="AH36" si="90">$E$9-AH35</f>
        <v>57494.054097600005</v>
      </c>
      <c r="AI36" s="162">
        <f t="shared" ref="AI36" si="91">$E$9-AI35</f>
        <v>58412.497048800004</v>
      </c>
      <c r="AJ36" s="162">
        <f t="shared" ref="AJ36" si="92">$E$9-AJ35</f>
        <v>59330.94</v>
      </c>
      <c r="AK36" s="162">
        <f t="shared" ref="AK36" si="93">$E$9-AK35</f>
        <v>59330.94</v>
      </c>
      <c r="AL36" s="162">
        <f t="shared" ref="AL36" si="94">$E$9-AL35</f>
        <v>59330.94</v>
      </c>
      <c r="AM36" s="91"/>
    </row>
    <row r="37" spans="2:39" ht="17.25">
      <c r="B37" s="90"/>
      <c r="C37" s="164" t="s">
        <v>351</v>
      </c>
      <c r="D37" s="164"/>
      <c r="E37" s="207">
        <f>$E$9</f>
        <v>59330.94</v>
      </c>
      <c r="F37" s="162">
        <f t="shared" ref="F37:AL37" si="95">$E$9</f>
        <v>59330.94</v>
      </c>
      <c r="G37" s="162">
        <f t="shared" si="95"/>
        <v>59330.94</v>
      </c>
      <c r="H37" s="162">
        <f t="shared" si="95"/>
        <v>59330.94</v>
      </c>
      <c r="I37" s="162">
        <f t="shared" si="95"/>
        <v>59330.94</v>
      </c>
      <c r="J37" s="162">
        <f t="shared" si="95"/>
        <v>59330.94</v>
      </c>
      <c r="K37" s="162">
        <f t="shared" si="95"/>
        <v>59330.94</v>
      </c>
      <c r="L37" s="162">
        <f t="shared" si="95"/>
        <v>59330.94</v>
      </c>
      <c r="M37" s="162">
        <f t="shared" si="95"/>
        <v>59330.94</v>
      </c>
      <c r="N37" s="162">
        <f t="shared" si="95"/>
        <v>59330.94</v>
      </c>
      <c r="O37" s="162">
        <f t="shared" si="95"/>
        <v>59330.94</v>
      </c>
      <c r="P37" s="162">
        <f t="shared" si="95"/>
        <v>59330.94</v>
      </c>
      <c r="Q37" s="162">
        <f t="shared" si="95"/>
        <v>59330.94</v>
      </c>
      <c r="R37" s="162">
        <f t="shared" si="95"/>
        <v>59330.94</v>
      </c>
      <c r="S37" s="162">
        <f t="shared" si="95"/>
        <v>59330.94</v>
      </c>
      <c r="T37" s="162">
        <f t="shared" si="95"/>
        <v>59330.94</v>
      </c>
      <c r="U37" s="162">
        <f t="shared" si="95"/>
        <v>59330.94</v>
      </c>
      <c r="V37" s="162">
        <f t="shared" si="95"/>
        <v>59330.94</v>
      </c>
      <c r="W37" s="162">
        <f t="shared" si="95"/>
        <v>59330.94</v>
      </c>
      <c r="X37" s="162">
        <f t="shared" si="95"/>
        <v>59330.94</v>
      </c>
      <c r="Y37" s="162">
        <f t="shared" si="95"/>
        <v>59330.94</v>
      </c>
      <c r="Z37" s="162">
        <f t="shared" si="95"/>
        <v>59330.94</v>
      </c>
      <c r="AA37" s="162">
        <f t="shared" si="95"/>
        <v>59330.94</v>
      </c>
      <c r="AB37" s="162">
        <f t="shared" si="95"/>
        <v>59330.94</v>
      </c>
      <c r="AC37" s="162">
        <f t="shared" si="95"/>
        <v>59330.94</v>
      </c>
      <c r="AD37" s="162">
        <f t="shared" si="95"/>
        <v>59330.94</v>
      </c>
      <c r="AE37" s="162">
        <f t="shared" si="95"/>
        <v>59330.94</v>
      </c>
      <c r="AF37" s="162">
        <f t="shared" si="95"/>
        <v>59330.94</v>
      </c>
      <c r="AG37" s="162">
        <f t="shared" si="95"/>
        <v>59330.94</v>
      </c>
      <c r="AH37" s="162">
        <f t="shared" si="95"/>
        <v>59330.94</v>
      </c>
      <c r="AI37" s="162">
        <f t="shared" si="95"/>
        <v>59330.94</v>
      </c>
      <c r="AJ37" s="162">
        <f t="shared" si="95"/>
        <v>59330.94</v>
      </c>
      <c r="AK37" s="162">
        <f t="shared" si="95"/>
        <v>59330.94</v>
      </c>
      <c r="AL37" s="162">
        <f t="shared" si="95"/>
        <v>59330.94</v>
      </c>
      <c r="AM37" s="91"/>
    </row>
    <row r="38" spans="2:39" ht="15.75" customHeight="1">
      <c r="B38" s="90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91"/>
    </row>
    <row r="39" spans="2:39" ht="17.25">
      <c r="B39" s="90"/>
      <c r="C39" s="164" t="s">
        <v>352</v>
      </c>
      <c r="D39" s="164"/>
      <c r="E39" s="256" t="s">
        <v>353</v>
      </c>
      <c r="F39" s="256" t="s">
        <v>354</v>
      </c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91"/>
    </row>
    <row r="40" spans="2:39" ht="17.25">
      <c r="B40" s="90"/>
      <c r="C40" s="164" t="s">
        <v>355</v>
      </c>
      <c r="D40" s="164"/>
      <c r="E40" s="257">
        <v>0</v>
      </c>
      <c r="F40" s="257">
        <v>0</v>
      </c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91"/>
    </row>
    <row r="41" spans="2:39" ht="17.25">
      <c r="B41" s="90"/>
      <c r="C41" s="164" t="s">
        <v>356</v>
      </c>
      <c r="D41" s="164"/>
      <c r="E41" s="257">
        <v>0.06</v>
      </c>
      <c r="F41" s="258">
        <v>1.6500000000000001E-2</v>
      </c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91"/>
    </row>
    <row r="42" spans="2:39" ht="17.25">
      <c r="B42" s="90"/>
      <c r="C42" s="164" t="s">
        <v>357</v>
      </c>
      <c r="D42" s="164"/>
      <c r="E42" s="257">
        <v>0.04</v>
      </c>
      <c r="F42" s="258">
        <v>1.6E-2</v>
      </c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91"/>
    </row>
    <row r="43" spans="2:39" ht="17.25">
      <c r="B43" s="90"/>
      <c r="C43" s="164" t="s">
        <v>358</v>
      </c>
      <c r="D43" s="164"/>
      <c r="E43" s="259" t="s">
        <v>359</v>
      </c>
      <c r="F43" s="257">
        <v>0.09</v>
      </c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91"/>
    </row>
    <row r="44" spans="2:39" ht="17.25">
      <c r="B44" s="90"/>
      <c r="C44" s="164" t="s">
        <v>360</v>
      </c>
      <c r="D44" s="164"/>
      <c r="E44" s="260" t="s">
        <v>359</v>
      </c>
      <c r="F44" s="260" t="s">
        <v>359</v>
      </c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91"/>
    </row>
    <row r="45" spans="2:39" ht="15.75" customHeight="1">
      <c r="B45" s="90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91"/>
    </row>
    <row r="46" spans="2:39" ht="17.25">
      <c r="B46" s="90"/>
      <c r="C46" s="164" t="s">
        <v>361</v>
      </c>
      <c r="D46" s="164"/>
      <c r="E46" s="164"/>
      <c r="F46" s="126">
        <v>0.19</v>
      </c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91"/>
    </row>
    <row r="47" spans="2:39" ht="17.25">
      <c r="B47" s="93"/>
      <c r="C47" s="164" t="s">
        <v>362</v>
      </c>
      <c r="D47" s="164"/>
      <c r="E47" s="164"/>
      <c r="F47" s="268">
        <v>0.17199999999999999</v>
      </c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94"/>
      <c r="AG47" s="94"/>
      <c r="AH47" s="94"/>
      <c r="AI47" s="94"/>
      <c r="AJ47" s="94"/>
      <c r="AK47" s="94"/>
      <c r="AL47" s="94"/>
      <c r="AM47" s="95"/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5">
    <tabColor theme="0"/>
  </sheetPr>
  <dimension ref="B1:U338"/>
  <sheetViews>
    <sheetView zoomScale="75" workbookViewId="0">
      <selection activeCell="P4" sqref="P4"/>
    </sheetView>
  </sheetViews>
  <sheetFormatPr defaultColWidth="10.75" defaultRowHeight="17.25"/>
  <cols>
    <col min="1" max="2" width="3.5" style="32" customWidth="1"/>
    <col min="3" max="3" width="30.75" style="32" customWidth="1"/>
    <col min="4" max="4" width="12.875" style="32" customWidth="1"/>
    <col min="5" max="5" width="14.375" style="32" bestFit="1" customWidth="1"/>
    <col min="6" max="6" width="15.75" style="32" bestFit="1" customWidth="1"/>
    <col min="7" max="7" width="10.375" style="32" bestFit="1" customWidth="1"/>
    <col min="8" max="8" width="19" style="32" bestFit="1" customWidth="1"/>
    <col min="9" max="9" width="18.25" style="32" bestFit="1" customWidth="1"/>
    <col min="10" max="10" width="25.75" style="32" bestFit="1" customWidth="1"/>
    <col min="11" max="11" width="19.875" style="32" bestFit="1" customWidth="1"/>
    <col min="12" max="16384" width="10.75" style="32"/>
  </cols>
  <sheetData>
    <row r="1" spans="2:21" ht="7.9" customHeight="1"/>
    <row r="2" spans="2:21" ht="28.15" customHeight="1">
      <c r="B2" s="86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9"/>
    </row>
    <row r="3" spans="2:21" ht="20.25">
      <c r="B3" s="90"/>
      <c r="C3" s="352"/>
      <c r="D3" s="352"/>
      <c r="E3" s="352"/>
      <c r="F3" s="352"/>
      <c r="G3" s="72"/>
      <c r="H3" s="72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91"/>
    </row>
    <row r="4" spans="2:21">
      <c r="B4" s="90"/>
      <c r="C4" s="72"/>
      <c r="D4" s="72"/>
      <c r="E4" s="72"/>
      <c r="F4" s="72"/>
      <c r="G4" s="72"/>
      <c r="H4" s="72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91"/>
    </row>
    <row r="5" spans="2:21" ht="16.149999999999999" customHeight="1">
      <c r="B5" s="90"/>
      <c r="C5" s="269" t="s">
        <v>47</v>
      </c>
      <c r="D5" s="270">
        <f>'Coûts et rendement'!J9</f>
        <v>87351.74</v>
      </c>
      <c r="E5" s="72"/>
      <c r="F5" s="283"/>
      <c r="G5" s="72"/>
      <c r="H5" s="72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91"/>
    </row>
    <row r="6" spans="2:21" ht="16.149999999999999" customHeight="1">
      <c r="B6" s="90"/>
      <c r="C6" s="98" t="s">
        <v>50</v>
      </c>
      <c r="D6" s="271">
        <f>'Coûts et rendement'!J10</f>
        <v>20</v>
      </c>
      <c r="E6" s="72"/>
      <c r="F6" s="353"/>
      <c r="G6" s="353"/>
      <c r="H6" s="353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91"/>
    </row>
    <row r="7" spans="2:21" ht="16.149999999999999" customHeight="1">
      <c r="B7" s="90"/>
      <c r="C7" s="98" t="s">
        <v>53</v>
      </c>
      <c r="D7" s="271">
        <f>D6*12</f>
        <v>240</v>
      </c>
      <c r="E7" s="72"/>
      <c r="F7" s="72"/>
      <c r="G7" s="72"/>
      <c r="H7" s="72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91"/>
    </row>
    <row r="8" spans="2:21">
      <c r="B8" s="90"/>
      <c r="C8" s="99" t="s">
        <v>56</v>
      </c>
      <c r="D8" s="272">
        <f>'Coûts et rendement'!J12</f>
        <v>4.4999999999999998E-2</v>
      </c>
      <c r="E8" s="72"/>
      <c r="F8" s="218" t="s">
        <v>363</v>
      </c>
      <c r="G8" s="218"/>
      <c r="H8" s="273">
        <f>SUM(G13+G14+G15+G16+G17+G18+G19+G20+G21+G22+G23+G24)</f>
        <v>3874.423456304884</v>
      </c>
      <c r="I8" s="67"/>
      <c r="J8" s="218" t="s">
        <v>364</v>
      </c>
      <c r="K8" s="274">
        <f>'Coûts et rendement'!J18</f>
        <v>48773.586774548035</v>
      </c>
      <c r="L8" s="67"/>
      <c r="M8" s="67"/>
      <c r="N8" s="67"/>
      <c r="O8" s="67"/>
      <c r="P8" s="67"/>
      <c r="Q8" s="67"/>
      <c r="R8" s="67"/>
      <c r="S8" s="67"/>
      <c r="T8" s="67"/>
      <c r="U8" s="91"/>
    </row>
    <row r="9" spans="2:21" ht="16.149999999999999" customHeight="1">
      <c r="B9" s="90"/>
      <c r="C9" s="99" t="s">
        <v>365</v>
      </c>
      <c r="D9" s="272">
        <f>D8/12</f>
        <v>3.7499999999999999E-3</v>
      </c>
      <c r="E9" s="72"/>
      <c r="F9" s="218" t="s">
        <v>366</v>
      </c>
      <c r="G9" s="218"/>
      <c r="H9" s="275">
        <f>SUM(H13:H24)</f>
        <v>2757.1394024225183</v>
      </c>
      <c r="I9" s="67"/>
      <c r="J9" s="218" t="s">
        <v>367</v>
      </c>
      <c r="K9" s="276">
        <f>'Coûts et rendement'!J19</f>
        <v>3494.0696000000025</v>
      </c>
      <c r="L9" s="67"/>
      <c r="M9" s="67"/>
      <c r="N9" s="67"/>
      <c r="O9" s="67"/>
      <c r="P9" s="67"/>
      <c r="Q9" s="67"/>
      <c r="R9" s="67"/>
      <c r="S9" s="67"/>
      <c r="T9" s="67"/>
      <c r="U9" s="91"/>
    </row>
    <row r="10" spans="2:21" ht="16.149999999999999" customHeight="1">
      <c r="B10" s="90"/>
      <c r="C10" s="277" t="s">
        <v>368</v>
      </c>
      <c r="D10" s="278">
        <f>'Coûts et rendement'!J13</f>
        <v>2E-3</v>
      </c>
      <c r="E10" s="72"/>
      <c r="F10" s="72"/>
      <c r="G10" s="72"/>
      <c r="H10" s="72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91"/>
    </row>
    <row r="11" spans="2:21">
      <c r="B11" s="90"/>
      <c r="C11" s="72"/>
      <c r="D11" s="72"/>
      <c r="E11" s="72"/>
      <c r="F11" s="72"/>
      <c r="G11" s="72"/>
      <c r="H11" s="72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91"/>
    </row>
    <row r="12" spans="2:21" ht="33.6" customHeight="1">
      <c r="B12" s="90"/>
      <c r="C12" s="281" t="s">
        <v>369</v>
      </c>
      <c r="D12" s="281" t="s">
        <v>370</v>
      </c>
      <c r="E12" s="282" t="s">
        <v>371</v>
      </c>
      <c r="F12" s="282" t="s">
        <v>372</v>
      </c>
      <c r="G12" s="281" t="s">
        <v>373</v>
      </c>
      <c r="H12" s="281" t="s">
        <v>374</v>
      </c>
      <c r="I12" s="279" t="s">
        <v>375</v>
      </c>
      <c r="J12" s="280" t="s">
        <v>376</v>
      </c>
      <c r="K12" s="280" t="s">
        <v>377</v>
      </c>
      <c r="L12" s="67"/>
      <c r="M12" s="67"/>
      <c r="N12" s="67"/>
      <c r="O12" s="67"/>
      <c r="P12" s="67"/>
      <c r="Q12" s="67"/>
      <c r="R12" s="67"/>
      <c r="S12" s="67"/>
      <c r="T12" s="67"/>
      <c r="U12" s="91"/>
    </row>
    <row r="13" spans="2:21">
      <c r="B13" s="90"/>
      <c r="C13" s="284">
        <v>1</v>
      </c>
      <c r="D13" s="148">
        <f>D5</f>
        <v>87351.74</v>
      </c>
      <c r="E13" s="285">
        <f>IF(D13="FIN DU PRÊT","FIN DU PRET",IF('Coûts et rendement'!$D$14="Oui",PMT($D$9,$D$7,$D$5)*-1,0))</f>
        <v>552.63023822728348</v>
      </c>
      <c r="F13" s="286">
        <f>E13+'Coûts et rendement'!$J$16</f>
        <v>567.18886156061683</v>
      </c>
      <c r="G13" s="103">
        <f t="shared" ref="G13:G76" si="0">D13*$D$9</f>
        <v>327.56902500000001</v>
      </c>
      <c r="H13" s="103">
        <f t="shared" ref="H13:H76" si="1">E13-G13</f>
        <v>225.06121322728347</v>
      </c>
      <c r="I13" s="103">
        <f t="shared" ref="I13:I76" si="2">D13-H13</f>
        <v>87126.678786772725</v>
      </c>
      <c r="J13" s="114">
        <f>H13</f>
        <v>225.06121322728347</v>
      </c>
      <c r="K13" s="287">
        <f>G13</f>
        <v>327.56902500000001</v>
      </c>
      <c r="L13" s="67"/>
      <c r="M13" s="67"/>
      <c r="N13" s="67"/>
      <c r="O13" s="288"/>
      <c r="P13" s="67"/>
      <c r="Q13" s="67"/>
      <c r="R13" s="67"/>
      <c r="S13" s="67"/>
      <c r="T13" s="67"/>
      <c r="U13" s="91"/>
    </row>
    <row r="14" spans="2:21">
      <c r="B14" s="90"/>
      <c r="C14" s="284">
        <f>IF(C13=($D$6*12+1),"FIN DU PRET",C13+1)</f>
        <v>2</v>
      </c>
      <c r="D14" s="103">
        <f t="shared" ref="D14:D77" si="3">IF(I13&lt;0,"FIN DU PRET",I13)</f>
        <v>87126.678786772725</v>
      </c>
      <c r="E14" s="285">
        <f>IF(D14="FIN DU PRÊT","FIN DU PRET",IF('Coûts et rendement'!$D$14="Oui",PMT($D$9,$D$7,$D$5)*-1,0))</f>
        <v>552.63023822728348</v>
      </c>
      <c r="F14" s="286">
        <f>E14+'Coûts et rendement'!$J$16</f>
        <v>567.18886156061683</v>
      </c>
      <c r="G14" s="103">
        <f t="shared" si="0"/>
        <v>326.72504545039772</v>
      </c>
      <c r="H14" s="103">
        <f t="shared" si="1"/>
        <v>225.90519277688577</v>
      </c>
      <c r="I14" s="103">
        <f t="shared" si="2"/>
        <v>86900.773593995837</v>
      </c>
      <c r="J14" s="114">
        <f t="shared" ref="J14:J77" si="4">J13+H14</f>
        <v>450.96640600416924</v>
      </c>
      <c r="K14" s="287">
        <f t="shared" ref="K14:K77" si="5">K13+G14</f>
        <v>654.29407045039773</v>
      </c>
      <c r="L14" s="67"/>
      <c r="M14" s="67"/>
      <c r="N14" s="67"/>
      <c r="O14" s="288"/>
      <c r="P14" s="67"/>
      <c r="Q14" s="67"/>
      <c r="R14" s="67"/>
      <c r="S14" s="67"/>
      <c r="T14" s="67"/>
      <c r="U14" s="91"/>
    </row>
    <row r="15" spans="2:21">
      <c r="B15" s="90"/>
      <c r="C15" s="284">
        <f t="shared" ref="C15:C78" si="6">IF(C14=($D$6*12+1),"FIN DU PRET",C14+1)</f>
        <v>3</v>
      </c>
      <c r="D15" s="103">
        <f t="shared" si="3"/>
        <v>86900.773593995837</v>
      </c>
      <c r="E15" s="285">
        <f>IF(D15="FIN DU PRÊT","FIN DU PRET",IF('Coûts et rendement'!$D$14="Oui",PMT($D$9,$D$7,$D$5)*-1,0))</f>
        <v>552.63023822728348</v>
      </c>
      <c r="F15" s="286">
        <f>E15+'Coûts et rendement'!$J$16</f>
        <v>567.18886156061683</v>
      </c>
      <c r="G15" s="103">
        <f t="shared" si="0"/>
        <v>325.87790097748439</v>
      </c>
      <c r="H15" s="103">
        <f t="shared" si="1"/>
        <v>226.7523372497991</v>
      </c>
      <c r="I15" s="103">
        <f t="shared" si="2"/>
        <v>86674.02125674604</v>
      </c>
      <c r="J15" s="114">
        <f t="shared" si="4"/>
        <v>677.71874325396834</v>
      </c>
      <c r="K15" s="287">
        <f t="shared" si="5"/>
        <v>980.17197142788211</v>
      </c>
      <c r="L15" s="67"/>
      <c r="M15" s="67"/>
      <c r="N15" s="67"/>
      <c r="O15" s="288"/>
      <c r="P15" s="67"/>
      <c r="Q15" s="67"/>
      <c r="R15" s="67"/>
      <c r="S15" s="67"/>
      <c r="T15" s="67"/>
      <c r="U15" s="91"/>
    </row>
    <row r="16" spans="2:21">
      <c r="B16" s="90"/>
      <c r="C16" s="284">
        <f t="shared" si="6"/>
        <v>4</v>
      </c>
      <c r="D16" s="103">
        <f t="shared" si="3"/>
        <v>86674.02125674604</v>
      </c>
      <c r="E16" s="285">
        <f>IF(D16="FIN DU PRÊT","FIN DU PRET",IF('Coûts et rendement'!$D$14="Oui",PMT($D$9,$D$7,$D$5)*-1,0))</f>
        <v>552.63023822728348</v>
      </c>
      <c r="F16" s="286">
        <f>E16+'Coûts et rendement'!$J$16</f>
        <v>567.18886156061683</v>
      </c>
      <c r="G16" s="103">
        <f t="shared" si="0"/>
        <v>325.02757971279766</v>
      </c>
      <c r="H16" s="103">
        <f t="shared" si="1"/>
        <v>227.60265851448582</v>
      </c>
      <c r="I16" s="103">
        <f t="shared" si="2"/>
        <v>86446.418598231554</v>
      </c>
      <c r="J16" s="114">
        <f t="shared" si="4"/>
        <v>905.32140176845417</v>
      </c>
      <c r="K16" s="287">
        <f t="shared" si="5"/>
        <v>1305.1995511406799</v>
      </c>
      <c r="L16" s="67"/>
      <c r="M16" s="67"/>
      <c r="N16" s="67"/>
      <c r="O16" s="288"/>
      <c r="P16" s="289" t="s">
        <v>378</v>
      </c>
      <c r="Q16" s="67"/>
      <c r="R16" s="67"/>
      <c r="S16" s="67"/>
      <c r="T16" s="67"/>
      <c r="U16" s="91"/>
    </row>
    <row r="17" spans="2:21">
      <c r="B17" s="90"/>
      <c r="C17" s="284">
        <f t="shared" si="6"/>
        <v>5</v>
      </c>
      <c r="D17" s="103">
        <f t="shared" si="3"/>
        <v>86446.418598231554</v>
      </c>
      <c r="E17" s="285">
        <f>IF(D17="FIN DU PRÊT","FIN DU PRET",IF('Coûts et rendement'!$D$14="Oui",PMT($D$9,$D$7,$D$5)*-1,0))</f>
        <v>552.63023822728348</v>
      </c>
      <c r="F17" s="286">
        <f>E17+'Coûts et rendement'!$J$16</f>
        <v>567.18886156061683</v>
      </c>
      <c r="G17" s="103">
        <f t="shared" si="0"/>
        <v>324.17406974336831</v>
      </c>
      <c r="H17" s="103">
        <f t="shared" si="1"/>
        <v>228.45616848391518</v>
      </c>
      <c r="I17" s="103">
        <f t="shared" si="2"/>
        <v>86217.96242974764</v>
      </c>
      <c r="J17" s="114">
        <f t="shared" si="4"/>
        <v>1133.7775702523693</v>
      </c>
      <c r="K17" s="287">
        <f t="shared" si="5"/>
        <v>1629.3736208840483</v>
      </c>
      <c r="L17" s="67"/>
      <c r="M17" s="67"/>
      <c r="N17" s="67"/>
      <c r="O17" s="288"/>
      <c r="P17" s="67"/>
      <c r="Q17" s="67"/>
      <c r="R17" s="67"/>
      <c r="S17" s="67"/>
      <c r="T17" s="67"/>
      <c r="U17" s="91"/>
    </row>
    <row r="18" spans="2:21">
      <c r="B18" s="90"/>
      <c r="C18" s="284">
        <f t="shared" si="6"/>
        <v>6</v>
      </c>
      <c r="D18" s="103">
        <f t="shared" si="3"/>
        <v>86217.96242974764</v>
      </c>
      <c r="E18" s="285">
        <f>IF(D18="FIN DU PRÊT","FIN DU PRET",IF('Coûts et rendement'!$D$14="Oui",PMT($D$9,$D$7,$D$5)*-1,0))</f>
        <v>552.63023822728348</v>
      </c>
      <c r="F18" s="286">
        <f>E18+'Coûts et rendement'!$J$16</f>
        <v>567.18886156061683</v>
      </c>
      <c r="G18" s="103">
        <f t="shared" si="0"/>
        <v>323.31735911155363</v>
      </c>
      <c r="H18" s="103">
        <f t="shared" si="1"/>
        <v>229.31287911572986</v>
      </c>
      <c r="I18" s="103">
        <f t="shared" si="2"/>
        <v>85988.649550631904</v>
      </c>
      <c r="J18" s="114">
        <f t="shared" si="4"/>
        <v>1363.0904493680991</v>
      </c>
      <c r="K18" s="287">
        <f t="shared" si="5"/>
        <v>1952.690979995602</v>
      </c>
      <c r="L18" s="67"/>
      <c r="M18" s="67"/>
      <c r="N18" s="67"/>
      <c r="O18" s="288"/>
      <c r="P18" s="290"/>
      <c r="Q18" s="67"/>
      <c r="R18" s="67"/>
      <c r="S18" s="67"/>
      <c r="T18" s="67"/>
      <c r="U18" s="91"/>
    </row>
    <row r="19" spans="2:21">
      <c r="B19" s="90"/>
      <c r="C19" s="284">
        <f t="shared" si="6"/>
        <v>7</v>
      </c>
      <c r="D19" s="103">
        <f t="shared" si="3"/>
        <v>85988.649550631904</v>
      </c>
      <c r="E19" s="285">
        <f>IF(D19="FIN DU PRÊT","FIN DU PRET",IF('Coûts et rendement'!$D$14="Oui",PMT($D$9,$D$7,$D$5)*-1,0))</f>
        <v>552.63023822728348</v>
      </c>
      <c r="F19" s="286">
        <f>E19+'Coûts et rendement'!$J$16</f>
        <v>567.18886156061683</v>
      </c>
      <c r="G19" s="103">
        <f t="shared" si="0"/>
        <v>322.45743581486965</v>
      </c>
      <c r="H19" s="103">
        <f t="shared" si="1"/>
        <v>230.17280241241383</v>
      </c>
      <c r="I19" s="103">
        <f t="shared" si="2"/>
        <v>85758.476748219487</v>
      </c>
      <c r="J19" s="114">
        <f t="shared" si="4"/>
        <v>1593.263251780513</v>
      </c>
      <c r="K19" s="287">
        <f t="shared" si="5"/>
        <v>2275.1484158104718</v>
      </c>
      <c r="L19" s="67"/>
      <c r="M19" s="67"/>
      <c r="N19" s="67"/>
      <c r="O19" s="288"/>
      <c r="P19" s="67"/>
      <c r="Q19" s="67"/>
      <c r="R19" s="67"/>
      <c r="S19" s="67"/>
      <c r="T19" s="67"/>
      <c r="U19" s="91"/>
    </row>
    <row r="20" spans="2:21">
      <c r="B20" s="90"/>
      <c r="C20" s="284">
        <f t="shared" si="6"/>
        <v>8</v>
      </c>
      <c r="D20" s="103">
        <f t="shared" si="3"/>
        <v>85758.476748219487</v>
      </c>
      <c r="E20" s="285">
        <f>IF(D20="FIN DU PRÊT","FIN DU PRET",IF('Coûts et rendement'!$D$14="Oui",PMT($D$9,$D$7,$D$5)*-1,0))</f>
        <v>552.63023822728348</v>
      </c>
      <c r="F20" s="286">
        <f>E20+'Coûts et rendement'!$J$16</f>
        <v>567.18886156061683</v>
      </c>
      <c r="G20" s="103">
        <f t="shared" si="0"/>
        <v>321.59428780582306</v>
      </c>
      <c r="H20" s="103">
        <f t="shared" si="1"/>
        <v>231.03595042146043</v>
      </c>
      <c r="I20" s="103">
        <f t="shared" si="2"/>
        <v>85527.44079779803</v>
      </c>
      <c r="J20" s="114">
        <f t="shared" si="4"/>
        <v>1824.2992022019735</v>
      </c>
      <c r="K20" s="287">
        <f t="shared" si="5"/>
        <v>2596.7427036162949</v>
      </c>
      <c r="L20" s="67"/>
      <c r="M20" s="67"/>
      <c r="N20" s="67"/>
      <c r="O20" s="288"/>
      <c r="P20" s="67"/>
      <c r="Q20" s="67"/>
      <c r="R20" s="67"/>
      <c r="S20" s="67"/>
      <c r="T20" s="67"/>
      <c r="U20" s="91"/>
    </row>
    <row r="21" spans="2:21">
      <c r="B21" s="90"/>
      <c r="C21" s="284">
        <f t="shared" si="6"/>
        <v>9</v>
      </c>
      <c r="D21" s="103">
        <f t="shared" si="3"/>
        <v>85527.44079779803</v>
      </c>
      <c r="E21" s="285">
        <f>IF(D21="FIN DU PRÊT","FIN DU PRET",IF('Coûts et rendement'!$D$14="Oui",PMT($D$9,$D$7,$D$5)*-1,0))</f>
        <v>552.63023822728348</v>
      </c>
      <c r="F21" s="286">
        <f>E21+'Coûts et rendement'!$J$16</f>
        <v>567.18886156061683</v>
      </c>
      <c r="G21" s="103">
        <f t="shared" si="0"/>
        <v>320.72790299174261</v>
      </c>
      <c r="H21" s="103">
        <f t="shared" si="1"/>
        <v>231.90233523554087</v>
      </c>
      <c r="I21" s="103">
        <f t="shared" si="2"/>
        <v>85295.538462562487</v>
      </c>
      <c r="J21" s="114">
        <f t="shared" si="4"/>
        <v>2056.2015374375142</v>
      </c>
      <c r="K21" s="287">
        <f t="shared" si="5"/>
        <v>2917.4706066080375</v>
      </c>
      <c r="L21" s="67"/>
      <c r="M21" s="67"/>
      <c r="N21" s="67"/>
      <c r="O21" s="288"/>
      <c r="P21" s="67"/>
      <c r="Q21" s="67"/>
      <c r="R21" s="67"/>
      <c r="S21" s="67"/>
      <c r="T21" s="67"/>
      <c r="U21" s="91"/>
    </row>
    <row r="22" spans="2:21">
      <c r="B22" s="90"/>
      <c r="C22" s="284">
        <f t="shared" si="6"/>
        <v>10</v>
      </c>
      <c r="D22" s="103">
        <f t="shared" si="3"/>
        <v>85295.538462562487</v>
      </c>
      <c r="E22" s="285">
        <f>IF(D22="FIN DU PRÊT","FIN DU PRET",IF('Coûts et rendement'!$D$14="Oui",PMT($D$9,$D$7,$D$5)*-1,0))</f>
        <v>552.63023822728348</v>
      </c>
      <c r="F22" s="286">
        <f>E22+'Coûts et rendement'!$J$16</f>
        <v>567.18886156061683</v>
      </c>
      <c r="G22" s="103">
        <f t="shared" si="0"/>
        <v>319.85826923460934</v>
      </c>
      <c r="H22" s="103">
        <f t="shared" si="1"/>
        <v>232.77196899267415</v>
      </c>
      <c r="I22" s="103">
        <f t="shared" si="2"/>
        <v>85062.766493569812</v>
      </c>
      <c r="J22" s="114">
        <f t="shared" si="4"/>
        <v>2288.9735064301885</v>
      </c>
      <c r="K22" s="287">
        <f t="shared" si="5"/>
        <v>3237.328875842647</v>
      </c>
      <c r="L22" s="67"/>
      <c r="M22" s="67"/>
      <c r="N22" s="67"/>
      <c r="O22" s="288"/>
      <c r="P22" s="67"/>
      <c r="Q22" s="67"/>
      <c r="R22" s="67"/>
      <c r="S22" s="67"/>
      <c r="T22" s="67"/>
      <c r="U22" s="91"/>
    </row>
    <row r="23" spans="2:21">
      <c r="B23" s="90"/>
      <c r="C23" s="284">
        <f t="shared" si="6"/>
        <v>11</v>
      </c>
      <c r="D23" s="103">
        <f t="shared" si="3"/>
        <v>85062.766493569812</v>
      </c>
      <c r="E23" s="285">
        <f>IF(D23="FIN DU PRÊT","FIN DU PRET",IF('Coûts et rendement'!$D$14="Oui",PMT($D$9,$D$7,$D$5)*-1,0))</f>
        <v>552.63023822728348</v>
      </c>
      <c r="F23" s="286">
        <f>E23+'Coûts et rendement'!$J$16</f>
        <v>567.18886156061683</v>
      </c>
      <c r="G23" s="103">
        <f t="shared" si="0"/>
        <v>318.98537435088679</v>
      </c>
      <c r="H23" s="103">
        <f t="shared" si="1"/>
        <v>233.6448638763967</v>
      </c>
      <c r="I23" s="103">
        <f t="shared" si="2"/>
        <v>84829.121629693414</v>
      </c>
      <c r="J23" s="114">
        <f t="shared" si="4"/>
        <v>2522.6183703065853</v>
      </c>
      <c r="K23" s="287">
        <f t="shared" si="5"/>
        <v>3556.3142501935336</v>
      </c>
      <c r="L23" s="67"/>
      <c r="M23" s="67"/>
      <c r="N23" s="67"/>
      <c r="O23" s="288"/>
      <c r="P23" s="67"/>
      <c r="Q23" s="67"/>
      <c r="R23" s="67"/>
      <c r="S23" s="67"/>
      <c r="T23" s="67"/>
      <c r="U23" s="91"/>
    </row>
    <row r="24" spans="2:21">
      <c r="B24" s="90"/>
      <c r="C24" s="284">
        <f t="shared" si="6"/>
        <v>12</v>
      </c>
      <c r="D24" s="103">
        <f t="shared" si="3"/>
        <v>84829.121629693414</v>
      </c>
      <c r="E24" s="285">
        <f>IF(D24="FIN DU PRÊT","FIN DU PRET",IF('Coûts et rendement'!$D$14="Oui",PMT($D$9,$D$7,$D$5)*-1,0))</f>
        <v>552.63023822728348</v>
      </c>
      <c r="F24" s="286">
        <f>E24+'Coûts et rendement'!$J$16</f>
        <v>567.18886156061683</v>
      </c>
      <c r="G24" s="103">
        <f t="shared" si="0"/>
        <v>318.10920611135032</v>
      </c>
      <c r="H24" s="103">
        <f t="shared" si="1"/>
        <v>234.52103211593317</v>
      </c>
      <c r="I24" s="103">
        <f t="shared" si="2"/>
        <v>84594.600597577475</v>
      </c>
      <c r="J24" s="114">
        <f t="shared" si="4"/>
        <v>2757.1394024225183</v>
      </c>
      <c r="K24" s="287">
        <f t="shared" si="5"/>
        <v>3874.423456304884</v>
      </c>
      <c r="L24" s="67"/>
      <c r="M24" s="67"/>
      <c r="N24" s="67"/>
      <c r="O24" s="288"/>
      <c r="P24" s="67"/>
      <c r="Q24" s="67"/>
      <c r="R24" s="67"/>
      <c r="S24" s="67"/>
      <c r="T24" s="67"/>
      <c r="U24" s="91"/>
    </row>
    <row r="25" spans="2:21">
      <c r="B25" s="90"/>
      <c r="C25" s="284">
        <f t="shared" si="6"/>
        <v>13</v>
      </c>
      <c r="D25" s="103">
        <f t="shared" si="3"/>
        <v>84594.600597577475</v>
      </c>
      <c r="E25" s="285">
        <f>IF(D25="FIN DU PRÊT","FIN DU PRET",IF('Coûts et rendement'!$D$14="Oui",PMT($D$9,$D$7,$D$5)*-1,0))</f>
        <v>552.63023822728348</v>
      </c>
      <c r="F25" s="286">
        <f>E25+'Coûts et rendement'!$J$16</f>
        <v>567.18886156061683</v>
      </c>
      <c r="G25" s="103">
        <f t="shared" si="0"/>
        <v>317.2297522409155</v>
      </c>
      <c r="H25" s="103">
        <f t="shared" si="1"/>
        <v>235.40048598636798</v>
      </c>
      <c r="I25" s="103">
        <f t="shared" si="2"/>
        <v>84359.200111591112</v>
      </c>
      <c r="J25" s="114">
        <f t="shared" si="4"/>
        <v>2992.5398884088863</v>
      </c>
      <c r="K25" s="287">
        <f t="shared" si="5"/>
        <v>4191.6532085457993</v>
      </c>
      <c r="L25" s="67"/>
      <c r="M25" s="67"/>
      <c r="N25" s="67"/>
      <c r="O25" s="288"/>
      <c r="P25" s="67"/>
      <c r="Q25" s="67"/>
      <c r="R25" s="67"/>
      <c r="S25" s="67"/>
      <c r="T25" s="67"/>
      <c r="U25" s="91"/>
    </row>
    <row r="26" spans="2:21">
      <c r="B26" s="90"/>
      <c r="C26" s="284">
        <f t="shared" si="6"/>
        <v>14</v>
      </c>
      <c r="D26" s="103">
        <f t="shared" si="3"/>
        <v>84359.200111591112</v>
      </c>
      <c r="E26" s="285">
        <f>IF(D26="FIN DU PRÊT","FIN DU PRET",IF('Coûts et rendement'!$D$14="Oui",PMT($D$9,$D$7,$D$5)*-1,0))</f>
        <v>552.63023822728348</v>
      </c>
      <c r="F26" s="286">
        <f>E26+'Coûts et rendement'!$J$16</f>
        <v>567.18886156061683</v>
      </c>
      <c r="G26" s="103">
        <f t="shared" si="0"/>
        <v>316.34700041846668</v>
      </c>
      <c r="H26" s="103">
        <f t="shared" si="1"/>
        <v>236.28323780881681</v>
      </c>
      <c r="I26" s="103">
        <f t="shared" si="2"/>
        <v>84122.916873782291</v>
      </c>
      <c r="J26" s="114">
        <f t="shared" si="4"/>
        <v>3228.8231262177032</v>
      </c>
      <c r="K26" s="287">
        <f t="shared" si="5"/>
        <v>4508.0002089642658</v>
      </c>
      <c r="L26" s="67"/>
      <c r="M26" s="67"/>
      <c r="N26" s="67"/>
      <c r="O26" s="288"/>
      <c r="P26" s="67"/>
      <c r="Q26" s="67"/>
      <c r="R26" s="67"/>
      <c r="S26" s="67"/>
      <c r="T26" s="67"/>
      <c r="U26" s="91"/>
    </row>
    <row r="27" spans="2:21">
      <c r="B27" s="90"/>
      <c r="C27" s="284">
        <f t="shared" si="6"/>
        <v>15</v>
      </c>
      <c r="D27" s="103">
        <f t="shared" si="3"/>
        <v>84122.916873782291</v>
      </c>
      <c r="E27" s="285">
        <f>IF(D27="FIN DU PRÊT","FIN DU PRET",IF('Coûts et rendement'!$D$14="Oui",PMT($D$9,$D$7,$D$5)*-1,0))</f>
        <v>552.63023822728348</v>
      </c>
      <c r="F27" s="286">
        <f>E27+'Coûts et rendement'!$J$16</f>
        <v>567.18886156061683</v>
      </c>
      <c r="G27" s="103">
        <f t="shared" si="0"/>
        <v>315.46093827668358</v>
      </c>
      <c r="H27" s="103">
        <f t="shared" si="1"/>
        <v>237.16929995059991</v>
      </c>
      <c r="I27" s="103">
        <f t="shared" si="2"/>
        <v>83885.747573831686</v>
      </c>
      <c r="J27" s="114">
        <f t="shared" si="4"/>
        <v>3465.9924261683032</v>
      </c>
      <c r="K27" s="287">
        <f t="shared" si="5"/>
        <v>4823.4611472409497</v>
      </c>
      <c r="L27" s="67"/>
      <c r="M27" s="67"/>
      <c r="N27" s="67"/>
      <c r="O27" s="288"/>
      <c r="P27" s="67"/>
      <c r="Q27" s="67"/>
      <c r="R27" s="67"/>
      <c r="S27" s="67"/>
      <c r="T27" s="67"/>
      <c r="U27" s="91"/>
    </row>
    <row r="28" spans="2:21">
      <c r="B28" s="90"/>
      <c r="C28" s="284">
        <f t="shared" si="6"/>
        <v>16</v>
      </c>
      <c r="D28" s="103">
        <f t="shared" si="3"/>
        <v>83885.747573831686</v>
      </c>
      <c r="E28" s="285">
        <f>IF(D28="FIN DU PRÊT","FIN DU PRET",IF('Coûts et rendement'!$D$14="Oui",PMT($D$9,$D$7,$D$5)*-1,0))</f>
        <v>552.63023822728348</v>
      </c>
      <c r="F28" s="286">
        <f>E28+'Coûts et rendement'!$J$16</f>
        <v>567.18886156061683</v>
      </c>
      <c r="G28" s="103">
        <f t="shared" si="0"/>
        <v>314.57155340186881</v>
      </c>
      <c r="H28" s="103">
        <f t="shared" si="1"/>
        <v>238.05868482541467</v>
      </c>
      <c r="I28" s="103">
        <f t="shared" si="2"/>
        <v>83647.688889006269</v>
      </c>
      <c r="J28" s="114">
        <f t="shared" si="4"/>
        <v>3704.0511109937179</v>
      </c>
      <c r="K28" s="287">
        <f t="shared" si="5"/>
        <v>5138.0327006428188</v>
      </c>
      <c r="L28" s="67"/>
      <c r="M28" s="67"/>
      <c r="N28" s="67"/>
      <c r="O28" s="288"/>
      <c r="P28" s="67"/>
      <c r="Q28" s="67"/>
      <c r="R28" s="67"/>
      <c r="S28" s="67"/>
      <c r="T28" s="67"/>
      <c r="U28" s="91"/>
    </row>
    <row r="29" spans="2:21">
      <c r="B29" s="90"/>
      <c r="C29" s="284">
        <f t="shared" si="6"/>
        <v>17</v>
      </c>
      <c r="D29" s="103">
        <f t="shared" si="3"/>
        <v>83647.688889006269</v>
      </c>
      <c r="E29" s="285">
        <f>IF(D29="FIN DU PRÊT","FIN DU PRET",IF('Coûts et rendement'!$D$14="Oui",PMT($D$9,$D$7,$D$5)*-1,0))</f>
        <v>552.63023822728348</v>
      </c>
      <c r="F29" s="286">
        <f>E29+'Coûts et rendement'!$J$16</f>
        <v>567.18886156061683</v>
      </c>
      <c r="G29" s="103">
        <f t="shared" si="0"/>
        <v>313.67883333377353</v>
      </c>
      <c r="H29" s="103">
        <f t="shared" si="1"/>
        <v>238.95140489350996</v>
      </c>
      <c r="I29" s="103">
        <f t="shared" si="2"/>
        <v>83408.73748411276</v>
      </c>
      <c r="J29" s="114">
        <f t="shared" si="4"/>
        <v>3943.0025158872277</v>
      </c>
      <c r="K29" s="287">
        <f t="shared" si="5"/>
        <v>5451.7115339765924</v>
      </c>
      <c r="L29" s="67"/>
      <c r="M29" s="67"/>
      <c r="N29" s="67"/>
      <c r="O29" s="288"/>
      <c r="P29" s="67"/>
      <c r="Q29" s="67"/>
      <c r="R29" s="67"/>
      <c r="S29" s="67"/>
      <c r="T29" s="67"/>
      <c r="U29" s="91"/>
    </row>
    <row r="30" spans="2:21">
      <c r="B30" s="90"/>
      <c r="C30" s="284">
        <f t="shared" si="6"/>
        <v>18</v>
      </c>
      <c r="D30" s="103">
        <f t="shared" si="3"/>
        <v>83408.73748411276</v>
      </c>
      <c r="E30" s="285">
        <f>IF(D30="FIN DU PRÊT","FIN DU PRET",IF('Coûts et rendement'!$D$14="Oui",PMT($D$9,$D$7,$D$5)*-1,0))</f>
        <v>552.63023822728348</v>
      </c>
      <c r="F30" s="286">
        <f>E30+'Coûts et rendement'!$J$16</f>
        <v>567.18886156061683</v>
      </c>
      <c r="G30" s="103">
        <f t="shared" si="0"/>
        <v>312.78276556542284</v>
      </c>
      <c r="H30" s="103">
        <f t="shared" si="1"/>
        <v>239.84747266186065</v>
      </c>
      <c r="I30" s="103">
        <f t="shared" si="2"/>
        <v>83168.890011450902</v>
      </c>
      <c r="J30" s="114">
        <f t="shared" si="4"/>
        <v>4182.8499885490883</v>
      </c>
      <c r="K30" s="287">
        <f t="shared" si="5"/>
        <v>5764.4942995420151</v>
      </c>
      <c r="L30" s="67"/>
      <c r="M30" s="67"/>
      <c r="N30" s="67"/>
      <c r="O30" s="288"/>
      <c r="P30" s="67"/>
      <c r="Q30" s="67"/>
      <c r="R30" s="67"/>
      <c r="S30" s="67"/>
      <c r="T30" s="67"/>
      <c r="U30" s="91"/>
    </row>
    <row r="31" spans="2:21">
      <c r="B31" s="90"/>
      <c r="C31" s="284">
        <f t="shared" si="6"/>
        <v>19</v>
      </c>
      <c r="D31" s="103">
        <f t="shared" si="3"/>
        <v>83168.890011450902</v>
      </c>
      <c r="E31" s="285">
        <f>IF(D31="FIN DU PRÊT","FIN DU PRET",IF('Coûts et rendement'!$D$14="Oui",PMT($D$9,$D$7,$D$5)*-1,0))</f>
        <v>552.63023822728348</v>
      </c>
      <c r="F31" s="286">
        <f>E31+'Coûts et rendement'!$J$16</f>
        <v>567.18886156061683</v>
      </c>
      <c r="G31" s="103">
        <f t="shared" si="0"/>
        <v>311.88333754294086</v>
      </c>
      <c r="H31" s="103">
        <f t="shared" si="1"/>
        <v>240.74690068434262</v>
      </c>
      <c r="I31" s="103">
        <f t="shared" si="2"/>
        <v>82928.143110766556</v>
      </c>
      <c r="J31" s="114">
        <f t="shared" si="4"/>
        <v>4423.5968892334313</v>
      </c>
      <c r="K31" s="287">
        <f t="shared" si="5"/>
        <v>6076.3776370849564</v>
      </c>
      <c r="L31" s="67"/>
      <c r="M31" s="67"/>
      <c r="N31" s="67"/>
      <c r="O31" s="288"/>
      <c r="P31" s="67"/>
      <c r="Q31" s="67"/>
      <c r="R31" s="67"/>
      <c r="S31" s="67"/>
      <c r="T31" s="67"/>
      <c r="U31" s="91"/>
    </row>
    <row r="32" spans="2:21">
      <c r="B32" s="90"/>
      <c r="C32" s="284">
        <f t="shared" si="6"/>
        <v>20</v>
      </c>
      <c r="D32" s="103">
        <f t="shared" si="3"/>
        <v>82928.143110766556</v>
      </c>
      <c r="E32" s="285">
        <f>IF(D32="FIN DU PRÊT","FIN DU PRET",IF('Coûts et rendement'!$D$14="Oui",PMT($D$9,$D$7,$D$5)*-1,0))</f>
        <v>552.63023822728348</v>
      </c>
      <c r="F32" s="286">
        <f>E32+'Coûts et rendement'!$J$16</f>
        <v>567.18886156061683</v>
      </c>
      <c r="G32" s="103">
        <f t="shared" si="0"/>
        <v>310.98053666537459</v>
      </c>
      <c r="H32" s="103">
        <f t="shared" si="1"/>
        <v>241.6497015619089</v>
      </c>
      <c r="I32" s="103">
        <f t="shared" si="2"/>
        <v>82686.493409204646</v>
      </c>
      <c r="J32" s="114">
        <f t="shared" si="4"/>
        <v>4665.2465907953401</v>
      </c>
      <c r="K32" s="287">
        <f t="shared" si="5"/>
        <v>6387.3581737503309</v>
      </c>
      <c r="L32" s="67"/>
      <c r="M32" s="67"/>
      <c r="N32" s="67"/>
      <c r="O32" s="288"/>
      <c r="P32" s="67"/>
      <c r="Q32" s="67"/>
      <c r="R32" s="67"/>
      <c r="S32" s="67"/>
      <c r="T32" s="67"/>
      <c r="U32" s="91"/>
    </row>
    <row r="33" spans="2:21">
      <c r="B33" s="90"/>
      <c r="C33" s="284">
        <f t="shared" si="6"/>
        <v>21</v>
      </c>
      <c r="D33" s="103">
        <f t="shared" si="3"/>
        <v>82686.493409204646</v>
      </c>
      <c r="E33" s="285">
        <f>IF(D33="FIN DU PRÊT","FIN DU PRET",IF('Coûts et rendement'!$D$14="Oui",PMT($D$9,$D$7,$D$5)*-1,0))</f>
        <v>552.63023822728348</v>
      </c>
      <c r="F33" s="286">
        <f>E33+'Coûts et rendement'!$J$16</f>
        <v>567.18886156061683</v>
      </c>
      <c r="G33" s="103">
        <f t="shared" si="0"/>
        <v>310.07435028451744</v>
      </c>
      <c r="H33" s="103">
        <f t="shared" si="1"/>
        <v>242.55588794276605</v>
      </c>
      <c r="I33" s="103">
        <f t="shared" si="2"/>
        <v>82443.937521261876</v>
      </c>
      <c r="J33" s="114">
        <f t="shared" si="4"/>
        <v>4907.8024787381064</v>
      </c>
      <c r="K33" s="287">
        <f t="shared" si="5"/>
        <v>6697.432524034848</v>
      </c>
      <c r="L33" s="67"/>
      <c r="M33" s="67"/>
      <c r="N33" s="67"/>
      <c r="O33" s="288"/>
      <c r="P33" s="67"/>
      <c r="Q33" s="67"/>
      <c r="R33" s="67"/>
      <c r="S33" s="67"/>
      <c r="T33" s="67"/>
      <c r="U33" s="91"/>
    </row>
    <row r="34" spans="2:21">
      <c r="B34" s="90"/>
      <c r="C34" s="284">
        <f t="shared" si="6"/>
        <v>22</v>
      </c>
      <c r="D34" s="103">
        <f t="shared" si="3"/>
        <v>82443.937521261876</v>
      </c>
      <c r="E34" s="285">
        <f>IF(D34="FIN DU PRÊT","FIN DU PRET",IF('Coûts et rendement'!$D$14="Oui",PMT($D$9,$D$7,$D$5)*-1,0))</f>
        <v>552.63023822728348</v>
      </c>
      <c r="F34" s="286">
        <f>E34+'Coûts et rendement'!$J$16</f>
        <v>567.18886156061683</v>
      </c>
      <c r="G34" s="103">
        <f t="shared" si="0"/>
        <v>309.16476570473202</v>
      </c>
      <c r="H34" s="103">
        <f t="shared" si="1"/>
        <v>243.46547252255147</v>
      </c>
      <c r="I34" s="103">
        <f t="shared" si="2"/>
        <v>82200.472048739321</v>
      </c>
      <c r="J34" s="114">
        <f t="shared" si="4"/>
        <v>5151.2679512606583</v>
      </c>
      <c r="K34" s="287">
        <f t="shared" si="5"/>
        <v>7006.5972897395804</v>
      </c>
      <c r="L34" s="67"/>
      <c r="M34" s="67"/>
      <c r="N34" s="67"/>
      <c r="O34" s="288"/>
      <c r="P34" s="67"/>
      <c r="Q34" s="67"/>
      <c r="R34" s="67"/>
      <c r="S34" s="67"/>
      <c r="T34" s="67"/>
      <c r="U34" s="91"/>
    </row>
    <row r="35" spans="2:21">
      <c r="B35" s="90"/>
      <c r="C35" s="284">
        <f t="shared" si="6"/>
        <v>23</v>
      </c>
      <c r="D35" s="103">
        <f t="shared" si="3"/>
        <v>82200.472048739321</v>
      </c>
      <c r="E35" s="285">
        <f>IF(D35="FIN DU PRÊT","FIN DU PRET",IF('Coûts et rendement'!$D$14="Oui",PMT($D$9,$D$7,$D$5)*-1,0))</f>
        <v>552.63023822728348</v>
      </c>
      <c r="F35" s="286">
        <f>E35+'Coûts et rendement'!$J$16</f>
        <v>567.18886156061683</v>
      </c>
      <c r="G35" s="103">
        <f t="shared" si="0"/>
        <v>308.25177018277242</v>
      </c>
      <c r="H35" s="103">
        <f t="shared" si="1"/>
        <v>244.37846804451107</v>
      </c>
      <c r="I35" s="103">
        <f t="shared" si="2"/>
        <v>81956.093580694811</v>
      </c>
      <c r="J35" s="114">
        <f t="shared" si="4"/>
        <v>5395.6464193051697</v>
      </c>
      <c r="K35" s="287">
        <f t="shared" si="5"/>
        <v>7314.8490599223533</v>
      </c>
      <c r="L35" s="67"/>
      <c r="M35" s="67"/>
      <c r="N35" s="67"/>
      <c r="O35" s="288"/>
      <c r="P35" s="67"/>
      <c r="Q35" s="67"/>
      <c r="R35" s="67"/>
      <c r="S35" s="67"/>
      <c r="T35" s="67"/>
      <c r="U35" s="91"/>
    </row>
    <row r="36" spans="2:21">
      <c r="B36" s="90"/>
      <c r="C36" s="284">
        <f t="shared" si="6"/>
        <v>24</v>
      </c>
      <c r="D36" s="103">
        <f t="shared" si="3"/>
        <v>81956.093580694811</v>
      </c>
      <c r="E36" s="285">
        <f>IF(D36="FIN DU PRÊT","FIN DU PRET",IF('Coûts et rendement'!$D$14="Oui",PMT($D$9,$D$7,$D$5)*-1,0))</f>
        <v>552.63023822728348</v>
      </c>
      <c r="F36" s="286">
        <f>E36+'Coûts et rendement'!$J$16</f>
        <v>567.18886156061683</v>
      </c>
      <c r="G36" s="103">
        <f t="shared" si="0"/>
        <v>307.33535092760553</v>
      </c>
      <c r="H36" s="103">
        <f t="shared" si="1"/>
        <v>245.29488729967795</v>
      </c>
      <c r="I36" s="103">
        <f t="shared" si="2"/>
        <v>81710.798693395132</v>
      </c>
      <c r="J36" s="114">
        <f t="shared" si="4"/>
        <v>5640.9413066048473</v>
      </c>
      <c r="K36" s="287">
        <f t="shared" si="5"/>
        <v>7622.184410849959</v>
      </c>
      <c r="L36" s="67"/>
      <c r="M36" s="67"/>
      <c r="N36" s="67"/>
      <c r="O36" s="288"/>
      <c r="P36" s="67"/>
      <c r="Q36" s="67"/>
      <c r="R36" s="67"/>
      <c r="S36" s="67"/>
      <c r="T36" s="67"/>
      <c r="U36" s="91"/>
    </row>
    <row r="37" spans="2:21">
      <c r="B37" s="90"/>
      <c r="C37" s="284">
        <f t="shared" si="6"/>
        <v>25</v>
      </c>
      <c r="D37" s="103">
        <f t="shared" si="3"/>
        <v>81710.798693395132</v>
      </c>
      <c r="E37" s="285">
        <f>IF(D37="FIN DU PRÊT","FIN DU PRET",IF('Coûts et rendement'!$D$14="Oui",PMT($D$9,$D$7,$D$5)*-1,0))</f>
        <v>552.63023822728348</v>
      </c>
      <c r="F37" s="286">
        <f>E37+'Coûts et rendement'!$J$16</f>
        <v>567.18886156061683</v>
      </c>
      <c r="G37" s="103">
        <f t="shared" si="0"/>
        <v>306.41549510023174</v>
      </c>
      <c r="H37" s="103">
        <f t="shared" si="1"/>
        <v>246.21474312705175</v>
      </c>
      <c r="I37" s="103">
        <f t="shared" si="2"/>
        <v>81464.583950268076</v>
      </c>
      <c r="J37" s="114">
        <f t="shared" si="4"/>
        <v>5887.1560497318987</v>
      </c>
      <c r="K37" s="287">
        <f t="shared" si="5"/>
        <v>7928.599905950191</v>
      </c>
      <c r="L37" s="67"/>
      <c r="M37" s="67"/>
      <c r="N37" s="67"/>
      <c r="O37" s="288"/>
      <c r="P37" s="67"/>
      <c r="Q37" s="67"/>
      <c r="R37" s="67"/>
      <c r="S37" s="67"/>
      <c r="T37" s="67"/>
      <c r="U37" s="91"/>
    </row>
    <row r="38" spans="2:21">
      <c r="B38" s="90"/>
      <c r="C38" s="284">
        <f t="shared" si="6"/>
        <v>26</v>
      </c>
      <c r="D38" s="103">
        <f t="shared" si="3"/>
        <v>81464.583950268076</v>
      </c>
      <c r="E38" s="285">
        <f>IF(D38="FIN DU PRÊT","FIN DU PRET",IF('Coûts et rendement'!$D$14="Oui",PMT($D$9,$D$7,$D$5)*-1,0))</f>
        <v>552.63023822728348</v>
      </c>
      <c r="F38" s="286">
        <f>E38+'Coûts et rendement'!$J$16</f>
        <v>567.18886156061683</v>
      </c>
      <c r="G38" s="103">
        <f t="shared" si="0"/>
        <v>305.49218981350526</v>
      </c>
      <c r="H38" s="103">
        <f t="shared" si="1"/>
        <v>247.13804841377822</v>
      </c>
      <c r="I38" s="103">
        <f t="shared" si="2"/>
        <v>81217.445901854298</v>
      </c>
      <c r="J38" s="114">
        <f t="shared" si="4"/>
        <v>6134.2940981456768</v>
      </c>
      <c r="K38" s="287">
        <f t="shared" si="5"/>
        <v>8234.0920957636954</v>
      </c>
      <c r="L38" s="67"/>
      <c r="M38" s="67"/>
      <c r="N38" s="67"/>
      <c r="O38" s="288"/>
      <c r="P38" s="67"/>
      <c r="Q38" s="67"/>
      <c r="R38" s="67"/>
      <c r="S38" s="67"/>
      <c r="T38" s="67"/>
      <c r="U38" s="91"/>
    </row>
    <row r="39" spans="2:21">
      <c r="B39" s="90"/>
      <c r="C39" s="284">
        <f t="shared" si="6"/>
        <v>27</v>
      </c>
      <c r="D39" s="103">
        <f t="shared" si="3"/>
        <v>81217.445901854298</v>
      </c>
      <c r="E39" s="285">
        <f>IF(D39="FIN DU PRÊT","FIN DU PRET",IF('Coûts et rendement'!$D$14="Oui",PMT($D$9,$D$7,$D$5)*-1,0))</f>
        <v>552.63023822728348</v>
      </c>
      <c r="F39" s="286">
        <f>E39+'Coûts et rendement'!$J$16</f>
        <v>567.18886156061683</v>
      </c>
      <c r="G39" s="103">
        <f t="shared" si="0"/>
        <v>304.5654221319536</v>
      </c>
      <c r="H39" s="103">
        <f t="shared" si="1"/>
        <v>248.06481609532989</v>
      </c>
      <c r="I39" s="103">
        <f t="shared" si="2"/>
        <v>80969.381085758971</v>
      </c>
      <c r="J39" s="114">
        <f t="shared" si="4"/>
        <v>6382.3589142410065</v>
      </c>
      <c r="K39" s="287">
        <f t="shared" si="5"/>
        <v>8538.6575178956482</v>
      </c>
      <c r="L39" s="67"/>
      <c r="M39" s="67"/>
      <c r="N39" s="67"/>
      <c r="O39" s="288"/>
      <c r="P39" s="67"/>
      <c r="Q39" s="67"/>
      <c r="R39" s="67"/>
      <c r="S39" s="67"/>
      <c r="T39" s="67"/>
      <c r="U39" s="91"/>
    </row>
    <row r="40" spans="2:21">
      <c r="B40" s="90"/>
      <c r="C40" s="284">
        <f t="shared" si="6"/>
        <v>28</v>
      </c>
      <c r="D40" s="103">
        <f t="shared" si="3"/>
        <v>80969.381085758971</v>
      </c>
      <c r="E40" s="285">
        <f>IF(D40="FIN DU PRÊT","FIN DU PRET",IF('Coûts et rendement'!$D$14="Oui",PMT($D$9,$D$7,$D$5)*-1,0))</f>
        <v>552.63023822728348</v>
      </c>
      <c r="F40" s="286">
        <f>E40+'Coûts et rendement'!$J$16</f>
        <v>567.18886156061683</v>
      </c>
      <c r="G40" s="103">
        <f t="shared" si="0"/>
        <v>303.63517907159616</v>
      </c>
      <c r="H40" s="103">
        <f t="shared" si="1"/>
        <v>248.99505915568733</v>
      </c>
      <c r="I40" s="103">
        <f t="shared" si="2"/>
        <v>80720.386026603286</v>
      </c>
      <c r="J40" s="114">
        <f t="shared" si="4"/>
        <v>6631.3539733966936</v>
      </c>
      <c r="K40" s="287">
        <f t="shared" si="5"/>
        <v>8842.2926969672444</v>
      </c>
      <c r="L40" s="67"/>
      <c r="M40" s="67"/>
      <c r="N40" s="67"/>
      <c r="O40" s="288"/>
      <c r="P40" s="67"/>
      <c r="Q40" s="67"/>
      <c r="R40" s="67"/>
      <c r="S40" s="67"/>
      <c r="T40" s="67"/>
      <c r="U40" s="91"/>
    </row>
    <row r="41" spans="2:21">
      <c r="B41" s="90"/>
      <c r="C41" s="284">
        <f t="shared" si="6"/>
        <v>29</v>
      </c>
      <c r="D41" s="103">
        <f t="shared" si="3"/>
        <v>80720.386026603286</v>
      </c>
      <c r="E41" s="285">
        <f>IF(D41="FIN DU PRÊT","FIN DU PRET",IF('Coûts et rendement'!$D$14="Oui",PMT($D$9,$D$7,$D$5)*-1,0))</f>
        <v>552.63023822728348</v>
      </c>
      <c r="F41" s="286">
        <f>E41+'Coûts et rendement'!$J$16</f>
        <v>567.18886156061683</v>
      </c>
      <c r="G41" s="103">
        <f t="shared" si="0"/>
        <v>302.70144759976233</v>
      </c>
      <c r="H41" s="103">
        <f t="shared" si="1"/>
        <v>249.92879062752115</v>
      </c>
      <c r="I41" s="103">
        <f t="shared" si="2"/>
        <v>80470.457235975759</v>
      </c>
      <c r="J41" s="114">
        <f t="shared" si="4"/>
        <v>6881.2827640242149</v>
      </c>
      <c r="K41" s="287">
        <f t="shared" si="5"/>
        <v>9144.9941445670065</v>
      </c>
      <c r="L41" s="67"/>
      <c r="M41" s="67"/>
      <c r="N41" s="67"/>
      <c r="O41" s="288"/>
      <c r="P41" s="67"/>
      <c r="Q41" s="67"/>
      <c r="R41" s="67"/>
      <c r="S41" s="67"/>
      <c r="T41" s="67"/>
      <c r="U41" s="91"/>
    </row>
    <row r="42" spans="2:21">
      <c r="B42" s="90"/>
      <c r="C42" s="284">
        <f t="shared" si="6"/>
        <v>30</v>
      </c>
      <c r="D42" s="103">
        <f t="shared" si="3"/>
        <v>80470.457235975759</v>
      </c>
      <c r="E42" s="285">
        <f>IF(D42="FIN DU PRÊT","FIN DU PRET",IF('Coûts et rendement'!$D$14="Oui",PMT($D$9,$D$7,$D$5)*-1,0))</f>
        <v>552.63023822728348</v>
      </c>
      <c r="F42" s="286">
        <f>E42+'Coûts et rendement'!$J$16</f>
        <v>567.18886156061683</v>
      </c>
      <c r="G42" s="103">
        <f t="shared" si="0"/>
        <v>301.76421463490908</v>
      </c>
      <c r="H42" s="103">
        <f t="shared" si="1"/>
        <v>250.8660235923744</v>
      </c>
      <c r="I42" s="103">
        <f t="shared" si="2"/>
        <v>80219.591212383384</v>
      </c>
      <c r="J42" s="114">
        <f t="shared" si="4"/>
        <v>7132.1487876165893</v>
      </c>
      <c r="K42" s="287">
        <f t="shared" si="5"/>
        <v>9446.7583592019164</v>
      </c>
      <c r="L42" s="67"/>
      <c r="M42" s="67"/>
      <c r="N42" s="67"/>
      <c r="O42" s="288"/>
      <c r="P42" s="67"/>
      <c r="Q42" s="67"/>
      <c r="R42" s="67"/>
      <c r="S42" s="67"/>
      <c r="T42" s="67"/>
      <c r="U42" s="91"/>
    </row>
    <row r="43" spans="2:21">
      <c r="B43" s="90"/>
      <c r="C43" s="284">
        <f t="shared" si="6"/>
        <v>31</v>
      </c>
      <c r="D43" s="103">
        <f t="shared" si="3"/>
        <v>80219.591212383384</v>
      </c>
      <c r="E43" s="285">
        <f>IF(D43="FIN DU PRÊT","FIN DU PRET",IF('Coûts et rendement'!$D$14="Oui",PMT($D$9,$D$7,$D$5)*-1,0))</f>
        <v>552.63023822728348</v>
      </c>
      <c r="F43" s="286">
        <f>E43+'Coûts et rendement'!$J$16</f>
        <v>567.18886156061683</v>
      </c>
      <c r="G43" s="103">
        <f t="shared" si="0"/>
        <v>300.82346704643766</v>
      </c>
      <c r="H43" s="103">
        <f t="shared" si="1"/>
        <v>251.80677118084583</v>
      </c>
      <c r="I43" s="103">
        <f t="shared" si="2"/>
        <v>79967.784441202544</v>
      </c>
      <c r="J43" s="114">
        <f t="shared" si="4"/>
        <v>7383.9555587974355</v>
      </c>
      <c r="K43" s="287">
        <f t="shared" si="5"/>
        <v>9747.5818262483535</v>
      </c>
      <c r="L43" s="67"/>
      <c r="M43" s="67"/>
      <c r="N43" s="67"/>
      <c r="O43" s="288"/>
      <c r="P43" s="67"/>
      <c r="Q43" s="67"/>
      <c r="R43" s="67"/>
      <c r="S43" s="67"/>
      <c r="T43" s="67"/>
      <c r="U43" s="91"/>
    </row>
    <row r="44" spans="2:21">
      <c r="B44" s="90"/>
      <c r="C44" s="284">
        <f t="shared" si="6"/>
        <v>32</v>
      </c>
      <c r="D44" s="103">
        <f t="shared" si="3"/>
        <v>79967.784441202544</v>
      </c>
      <c r="E44" s="285">
        <f>IF(D44="FIN DU PRÊT","FIN DU PRET",IF('Coûts et rendement'!$D$14="Oui",PMT($D$9,$D$7,$D$5)*-1,0))</f>
        <v>552.63023822728348</v>
      </c>
      <c r="F44" s="286">
        <f>E44+'Coûts et rendement'!$J$16</f>
        <v>567.18886156061683</v>
      </c>
      <c r="G44" s="103">
        <f t="shared" si="0"/>
        <v>299.87919165450955</v>
      </c>
      <c r="H44" s="103">
        <f t="shared" si="1"/>
        <v>252.75104657277393</v>
      </c>
      <c r="I44" s="103">
        <f t="shared" si="2"/>
        <v>79715.033394629776</v>
      </c>
      <c r="J44" s="114">
        <f t="shared" si="4"/>
        <v>7636.7066053702092</v>
      </c>
      <c r="K44" s="287">
        <f t="shared" si="5"/>
        <v>10047.461017902862</v>
      </c>
      <c r="L44" s="67"/>
      <c r="M44" s="67"/>
      <c r="N44" s="67"/>
      <c r="O44" s="288"/>
      <c r="P44" s="67"/>
      <c r="Q44" s="67"/>
      <c r="R44" s="67"/>
      <c r="S44" s="67"/>
      <c r="T44" s="67"/>
      <c r="U44" s="91"/>
    </row>
    <row r="45" spans="2:21">
      <c r="B45" s="90"/>
      <c r="C45" s="284">
        <f t="shared" si="6"/>
        <v>33</v>
      </c>
      <c r="D45" s="103">
        <f t="shared" si="3"/>
        <v>79715.033394629776</v>
      </c>
      <c r="E45" s="285">
        <f>IF(D45="FIN DU PRÊT","FIN DU PRET",IF('Coûts et rendement'!$D$14="Oui",PMT($D$9,$D$7,$D$5)*-1,0))</f>
        <v>552.63023822728348</v>
      </c>
      <c r="F45" s="286">
        <f>E45+'Coûts et rendement'!$J$16</f>
        <v>567.18886156061683</v>
      </c>
      <c r="G45" s="103">
        <f t="shared" si="0"/>
        <v>298.93137522986166</v>
      </c>
      <c r="H45" s="103">
        <f t="shared" si="1"/>
        <v>253.69886299742183</v>
      </c>
      <c r="I45" s="103">
        <f t="shared" si="2"/>
        <v>79461.334531632354</v>
      </c>
      <c r="J45" s="114">
        <f t="shared" si="4"/>
        <v>7890.4054683676313</v>
      </c>
      <c r="K45" s="287">
        <f t="shared" si="5"/>
        <v>10346.392393132724</v>
      </c>
      <c r="L45" s="67"/>
      <c r="M45" s="67"/>
      <c r="N45" s="67"/>
      <c r="O45" s="288"/>
      <c r="P45" s="67"/>
      <c r="Q45" s="67"/>
      <c r="R45" s="67"/>
      <c r="S45" s="67"/>
      <c r="T45" s="67"/>
      <c r="U45" s="91"/>
    </row>
    <row r="46" spans="2:21">
      <c r="B46" s="90"/>
      <c r="C46" s="284">
        <f t="shared" si="6"/>
        <v>34</v>
      </c>
      <c r="D46" s="103">
        <f t="shared" si="3"/>
        <v>79461.334531632354</v>
      </c>
      <c r="E46" s="285">
        <f>IF(D46="FIN DU PRÊT","FIN DU PRET",IF('Coûts et rendement'!$D$14="Oui",PMT($D$9,$D$7,$D$5)*-1,0))</f>
        <v>552.63023822728348</v>
      </c>
      <c r="F46" s="286">
        <f>E46+'Coûts et rendement'!$J$16</f>
        <v>567.18886156061683</v>
      </c>
      <c r="G46" s="103">
        <f t="shared" si="0"/>
        <v>297.98000449362132</v>
      </c>
      <c r="H46" s="103">
        <f t="shared" si="1"/>
        <v>254.65023373366216</v>
      </c>
      <c r="I46" s="103">
        <f t="shared" si="2"/>
        <v>79206.684297898697</v>
      </c>
      <c r="J46" s="114">
        <f t="shared" si="4"/>
        <v>8145.0557021012937</v>
      </c>
      <c r="K46" s="287">
        <f t="shared" si="5"/>
        <v>10644.372397626346</v>
      </c>
      <c r="L46" s="67"/>
      <c r="M46" s="67"/>
      <c r="N46" s="67"/>
      <c r="O46" s="288"/>
      <c r="P46" s="67"/>
      <c r="Q46" s="67"/>
      <c r="R46" s="67"/>
      <c r="S46" s="67"/>
      <c r="T46" s="67"/>
      <c r="U46" s="91"/>
    </row>
    <row r="47" spans="2:21">
      <c r="B47" s="90"/>
      <c r="C47" s="284">
        <f t="shared" si="6"/>
        <v>35</v>
      </c>
      <c r="D47" s="103">
        <f t="shared" si="3"/>
        <v>79206.684297898697</v>
      </c>
      <c r="E47" s="285">
        <f>IF(D47="FIN DU PRÊT","FIN DU PRET",IF('Coûts et rendement'!$D$14="Oui",PMT($D$9,$D$7,$D$5)*-1,0))</f>
        <v>552.63023822728348</v>
      </c>
      <c r="F47" s="286">
        <f>E47+'Coûts et rendement'!$J$16</f>
        <v>567.18886156061683</v>
      </c>
      <c r="G47" s="103">
        <f t="shared" si="0"/>
        <v>297.0250661171201</v>
      </c>
      <c r="H47" s="103">
        <f t="shared" si="1"/>
        <v>255.60517211016338</v>
      </c>
      <c r="I47" s="103">
        <f t="shared" si="2"/>
        <v>78951.079125788528</v>
      </c>
      <c r="J47" s="114">
        <f t="shared" si="4"/>
        <v>8400.6608742114568</v>
      </c>
      <c r="K47" s="287">
        <f t="shared" si="5"/>
        <v>10941.397463743466</v>
      </c>
      <c r="L47" s="67"/>
      <c r="M47" s="67"/>
      <c r="N47" s="67"/>
      <c r="O47" s="288"/>
      <c r="P47" s="67"/>
      <c r="Q47" s="67"/>
      <c r="R47" s="67"/>
      <c r="S47" s="67"/>
      <c r="T47" s="67"/>
      <c r="U47" s="91"/>
    </row>
    <row r="48" spans="2:21">
      <c r="B48" s="90"/>
      <c r="C48" s="284">
        <f t="shared" si="6"/>
        <v>36</v>
      </c>
      <c r="D48" s="103">
        <f t="shared" si="3"/>
        <v>78951.079125788528</v>
      </c>
      <c r="E48" s="285">
        <f>IF(D48="FIN DU PRÊT","FIN DU PRET",IF('Coûts et rendement'!$D$14="Oui",PMT($D$9,$D$7,$D$5)*-1,0))</f>
        <v>552.63023822728348</v>
      </c>
      <c r="F48" s="286">
        <f>E48+'Coûts et rendement'!$J$16</f>
        <v>567.18886156061683</v>
      </c>
      <c r="G48" s="103">
        <f t="shared" si="0"/>
        <v>296.06654672170697</v>
      </c>
      <c r="H48" s="103">
        <f t="shared" si="1"/>
        <v>256.56369150557651</v>
      </c>
      <c r="I48" s="103">
        <f t="shared" si="2"/>
        <v>78694.515434282948</v>
      </c>
      <c r="J48" s="114">
        <f t="shared" si="4"/>
        <v>8657.2245657170333</v>
      </c>
      <c r="K48" s="287">
        <f t="shared" si="5"/>
        <v>11237.464010465173</v>
      </c>
      <c r="L48" s="67"/>
      <c r="M48" s="67"/>
      <c r="N48" s="67"/>
      <c r="O48" s="288"/>
      <c r="P48" s="67"/>
      <c r="Q48" s="67"/>
      <c r="R48" s="67"/>
      <c r="S48" s="67"/>
      <c r="T48" s="67"/>
      <c r="U48" s="91"/>
    </row>
    <row r="49" spans="2:21">
      <c r="B49" s="90"/>
      <c r="C49" s="284">
        <f t="shared" si="6"/>
        <v>37</v>
      </c>
      <c r="D49" s="103">
        <f t="shared" si="3"/>
        <v>78694.515434282948</v>
      </c>
      <c r="E49" s="285">
        <f>IF(D49="FIN DU PRÊT","FIN DU PRET",IF('Coûts et rendement'!$D$14="Oui",PMT($D$9,$D$7,$D$5)*-1,0))</f>
        <v>552.63023822728348</v>
      </c>
      <c r="F49" s="286">
        <f>E49+'Coûts et rendement'!$J$16</f>
        <v>567.18886156061683</v>
      </c>
      <c r="G49" s="103">
        <f t="shared" si="0"/>
        <v>295.10443287856106</v>
      </c>
      <c r="H49" s="103">
        <f t="shared" si="1"/>
        <v>257.52580534872243</v>
      </c>
      <c r="I49" s="103">
        <f t="shared" si="2"/>
        <v>78436.989628934229</v>
      </c>
      <c r="J49" s="114">
        <f t="shared" si="4"/>
        <v>8914.7503710657566</v>
      </c>
      <c r="K49" s="287">
        <f t="shared" si="5"/>
        <v>11532.568443343735</v>
      </c>
      <c r="L49" s="67"/>
      <c r="M49" s="67"/>
      <c r="N49" s="67"/>
      <c r="O49" s="288"/>
      <c r="P49" s="67"/>
      <c r="Q49" s="67"/>
      <c r="R49" s="67"/>
      <c r="S49" s="67"/>
      <c r="T49" s="67"/>
      <c r="U49" s="91"/>
    </row>
    <row r="50" spans="2:21">
      <c r="B50" s="90"/>
      <c r="C50" s="284">
        <f t="shared" si="6"/>
        <v>38</v>
      </c>
      <c r="D50" s="103">
        <f t="shared" si="3"/>
        <v>78436.989628934229</v>
      </c>
      <c r="E50" s="285">
        <f>IF(D50="FIN DU PRÊT","FIN DU PRET",IF('Coûts et rendement'!$D$14="Oui",PMT($D$9,$D$7,$D$5)*-1,0))</f>
        <v>552.63023822728348</v>
      </c>
      <c r="F50" s="286">
        <f>E50+'Coûts et rendement'!$J$16</f>
        <v>567.18886156061683</v>
      </c>
      <c r="G50" s="103">
        <f t="shared" si="0"/>
        <v>294.13871110850334</v>
      </c>
      <c r="H50" s="103">
        <f t="shared" si="1"/>
        <v>258.49152711878014</v>
      </c>
      <c r="I50" s="103">
        <f t="shared" si="2"/>
        <v>78178.49810181545</v>
      </c>
      <c r="J50" s="114">
        <f t="shared" si="4"/>
        <v>9173.2418981845367</v>
      </c>
      <c r="K50" s="287">
        <f t="shared" si="5"/>
        <v>11826.707154452239</v>
      </c>
      <c r="L50" s="67"/>
      <c r="M50" s="67"/>
      <c r="N50" s="67"/>
      <c r="O50" s="288"/>
      <c r="P50" s="67"/>
      <c r="Q50" s="67"/>
      <c r="R50" s="67"/>
      <c r="S50" s="67"/>
      <c r="T50" s="67"/>
      <c r="U50" s="91"/>
    </row>
    <row r="51" spans="2:21">
      <c r="B51" s="90"/>
      <c r="C51" s="284">
        <f t="shared" si="6"/>
        <v>39</v>
      </c>
      <c r="D51" s="103">
        <f t="shared" si="3"/>
        <v>78178.49810181545</v>
      </c>
      <c r="E51" s="285">
        <f>IF(D51="FIN DU PRÊT","FIN DU PRET",IF('Coûts et rendement'!$D$14="Oui",PMT($D$9,$D$7,$D$5)*-1,0))</f>
        <v>552.63023822728348</v>
      </c>
      <c r="F51" s="286">
        <f>E51+'Coûts et rendement'!$J$16</f>
        <v>567.18886156061683</v>
      </c>
      <c r="G51" s="103">
        <f t="shared" si="0"/>
        <v>293.16936788180794</v>
      </c>
      <c r="H51" s="103">
        <f t="shared" si="1"/>
        <v>259.46087034547554</v>
      </c>
      <c r="I51" s="103">
        <f t="shared" si="2"/>
        <v>77919.037231469978</v>
      </c>
      <c r="J51" s="114">
        <f t="shared" si="4"/>
        <v>9432.7027685300127</v>
      </c>
      <c r="K51" s="287">
        <f t="shared" si="5"/>
        <v>12119.876522334047</v>
      </c>
      <c r="L51" s="67"/>
      <c r="M51" s="67"/>
      <c r="N51" s="67"/>
      <c r="O51" s="288"/>
      <c r="P51" s="67"/>
      <c r="Q51" s="67"/>
      <c r="R51" s="67"/>
      <c r="S51" s="67"/>
      <c r="T51" s="67"/>
      <c r="U51" s="91"/>
    </row>
    <row r="52" spans="2:21">
      <c r="B52" s="90"/>
      <c r="C52" s="284">
        <f t="shared" si="6"/>
        <v>40</v>
      </c>
      <c r="D52" s="103">
        <f t="shared" si="3"/>
        <v>77919.037231469978</v>
      </c>
      <c r="E52" s="285">
        <f>IF(D52="FIN DU PRÊT","FIN DU PRET",IF('Coûts et rendement'!$D$14="Oui",PMT($D$9,$D$7,$D$5)*-1,0))</f>
        <v>552.63023822728348</v>
      </c>
      <c r="F52" s="286">
        <f>E52+'Coûts et rendement'!$J$16</f>
        <v>567.18886156061683</v>
      </c>
      <c r="G52" s="103">
        <f t="shared" si="0"/>
        <v>292.1963896180124</v>
      </c>
      <c r="H52" s="103">
        <f t="shared" si="1"/>
        <v>260.43384860927108</v>
      </c>
      <c r="I52" s="103">
        <f t="shared" si="2"/>
        <v>77658.603382860703</v>
      </c>
      <c r="J52" s="114">
        <f t="shared" si="4"/>
        <v>9693.1366171392838</v>
      </c>
      <c r="K52" s="287">
        <f t="shared" si="5"/>
        <v>12412.07291195206</v>
      </c>
      <c r="L52" s="67"/>
      <c r="M52" s="67"/>
      <c r="N52" s="67"/>
      <c r="O52" s="288"/>
      <c r="P52" s="67"/>
      <c r="Q52" s="67"/>
      <c r="R52" s="67"/>
      <c r="S52" s="67"/>
      <c r="T52" s="67"/>
      <c r="U52" s="91"/>
    </row>
    <row r="53" spans="2:21">
      <c r="B53" s="90"/>
      <c r="C53" s="284">
        <f t="shared" si="6"/>
        <v>41</v>
      </c>
      <c r="D53" s="103">
        <f t="shared" si="3"/>
        <v>77658.603382860703</v>
      </c>
      <c r="E53" s="285">
        <f>IF(D53="FIN DU PRÊT","FIN DU PRET",IF('Coûts et rendement'!$D$14="Oui",PMT($D$9,$D$7,$D$5)*-1,0))</f>
        <v>552.63023822728348</v>
      </c>
      <c r="F53" s="286">
        <f>E53+'Coûts et rendement'!$J$16</f>
        <v>567.18886156061683</v>
      </c>
      <c r="G53" s="103">
        <f t="shared" si="0"/>
        <v>291.21976268572763</v>
      </c>
      <c r="H53" s="103">
        <f t="shared" si="1"/>
        <v>261.41047554155585</v>
      </c>
      <c r="I53" s="103">
        <f t="shared" si="2"/>
        <v>77397.192907319142</v>
      </c>
      <c r="J53" s="114">
        <f t="shared" si="4"/>
        <v>9954.5470926808393</v>
      </c>
      <c r="K53" s="287">
        <f t="shared" si="5"/>
        <v>12703.292674637787</v>
      </c>
      <c r="L53" s="67"/>
      <c r="M53" s="67"/>
      <c r="N53" s="67"/>
      <c r="O53" s="288"/>
      <c r="P53" s="67"/>
      <c r="Q53" s="67"/>
      <c r="R53" s="67"/>
      <c r="S53" s="67"/>
      <c r="T53" s="67"/>
      <c r="U53" s="91"/>
    </row>
    <row r="54" spans="2:21">
      <c r="B54" s="90"/>
      <c r="C54" s="284">
        <f t="shared" si="6"/>
        <v>42</v>
      </c>
      <c r="D54" s="103">
        <f t="shared" si="3"/>
        <v>77397.192907319142</v>
      </c>
      <c r="E54" s="285">
        <f>IF(D54="FIN DU PRÊT","FIN DU PRET",IF('Coûts et rendement'!$D$14="Oui",PMT($D$9,$D$7,$D$5)*-1,0))</f>
        <v>552.63023822728348</v>
      </c>
      <c r="F54" s="286">
        <f>E54+'Coûts et rendement'!$J$16</f>
        <v>567.18886156061683</v>
      </c>
      <c r="G54" s="103">
        <f t="shared" si="0"/>
        <v>290.23947340244678</v>
      </c>
      <c r="H54" s="103">
        <f t="shared" si="1"/>
        <v>262.39076482483671</v>
      </c>
      <c r="I54" s="103">
        <f t="shared" si="2"/>
        <v>77134.8021424943</v>
      </c>
      <c r="J54" s="114">
        <f t="shared" si="4"/>
        <v>10216.937857505676</v>
      </c>
      <c r="K54" s="287">
        <f t="shared" si="5"/>
        <v>12993.532148040234</v>
      </c>
      <c r="L54" s="67"/>
      <c r="M54" s="67"/>
      <c r="N54" s="67"/>
      <c r="O54" s="288"/>
      <c r="P54" s="67"/>
      <c r="Q54" s="67"/>
      <c r="R54" s="67"/>
      <c r="S54" s="67"/>
      <c r="T54" s="67"/>
      <c r="U54" s="91"/>
    </row>
    <row r="55" spans="2:21">
      <c r="B55" s="90"/>
      <c r="C55" s="284">
        <f t="shared" si="6"/>
        <v>43</v>
      </c>
      <c r="D55" s="103">
        <f t="shared" si="3"/>
        <v>77134.8021424943</v>
      </c>
      <c r="E55" s="285">
        <f>IF(D55="FIN DU PRÊT","FIN DU PRET",IF('Coûts et rendement'!$D$14="Oui",PMT($D$9,$D$7,$D$5)*-1,0))</f>
        <v>552.63023822728348</v>
      </c>
      <c r="F55" s="286">
        <f>E55+'Coûts et rendement'!$J$16</f>
        <v>567.18886156061683</v>
      </c>
      <c r="G55" s="103">
        <f t="shared" si="0"/>
        <v>289.25550803435362</v>
      </c>
      <c r="H55" s="103">
        <f t="shared" si="1"/>
        <v>263.37473019292986</v>
      </c>
      <c r="I55" s="103">
        <f t="shared" si="2"/>
        <v>76871.427412301375</v>
      </c>
      <c r="J55" s="114">
        <f t="shared" si="4"/>
        <v>10480.312587698607</v>
      </c>
      <c r="K55" s="287">
        <f t="shared" si="5"/>
        <v>13282.787656074588</v>
      </c>
      <c r="L55" s="67"/>
      <c r="M55" s="67"/>
      <c r="N55" s="67"/>
      <c r="O55" s="288"/>
      <c r="P55" s="67"/>
      <c r="Q55" s="67"/>
      <c r="R55" s="67"/>
      <c r="S55" s="67"/>
      <c r="T55" s="67"/>
      <c r="U55" s="91"/>
    </row>
    <row r="56" spans="2:21">
      <c r="B56" s="90"/>
      <c r="C56" s="284">
        <f t="shared" si="6"/>
        <v>44</v>
      </c>
      <c r="D56" s="103">
        <f t="shared" si="3"/>
        <v>76871.427412301375</v>
      </c>
      <c r="E56" s="285">
        <f>IF(D56="FIN DU PRÊT","FIN DU PRET",IF('Coûts et rendement'!$D$14="Oui",PMT($D$9,$D$7,$D$5)*-1,0))</f>
        <v>552.63023822728348</v>
      </c>
      <c r="F56" s="286">
        <f>E56+'Coûts et rendement'!$J$16</f>
        <v>567.18886156061683</v>
      </c>
      <c r="G56" s="103">
        <f t="shared" si="0"/>
        <v>288.26785279613017</v>
      </c>
      <c r="H56" s="103">
        <f t="shared" si="1"/>
        <v>264.36238543115331</v>
      </c>
      <c r="I56" s="103">
        <f t="shared" si="2"/>
        <v>76607.065026870216</v>
      </c>
      <c r="J56" s="114">
        <f t="shared" si="4"/>
        <v>10744.67497312976</v>
      </c>
      <c r="K56" s="287">
        <f t="shared" si="5"/>
        <v>13571.055508870719</v>
      </c>
      <c r="L56" s="67"/>
      <c r="M56" s="67"/>
      <c r="N56" s="67"/>
      <c r="O56" s="288"/>
      <c r="P56" s="67"/>
      <c r="Q56" s="67"/>
      <c r="R56" s="67"/>
      <c r="S56" s="67"/>
      <c r="T56" s="67"/>
      <c r="U56" s="91"/>
    </row>
    <row r="57" spans="2:21">
      <c r="B57" s="90"/>
      <c r="C57" s="284">
        <f t="shared" si="6"/>
        <v>45</v>
      </c>
      <c r="D57" s="103">
        <f t="shared" si="3"/>
        <v>76607.065026870216</v>
      </c>
      <c r="E57" s="285">
        <f>IF(D57="FIN DU PRÊT","FIN DU PRET",IF('Coûts et rendement'!$D$14="Oui",PMT($D$9,$D$7,$D$5)*-1,0))</f>
        <v>552.63023822728348</v>
      </c>
      <c r="F57" s="286">
        <f>E57+'Coûts et rendement'!$J$16</f>
        <v>567.18886156061683</v>
      </c>
      <c r="G57" s="103">
        <f t="shared" si="0"/>
        <v>287.2764938507633</v>
      </c>
      <c r="H57" s="103">
        <f t="shared" si="1"/>
        <v>265.35374437652018</v>
      </c>
      <c r="I57" s="103">
        <f t="shared" si="2"/>
        <v>76341.711282493692</v>
      </c>
      <c r="J57" s="114">
        <f t="shared" si="4"/>
        <v>11010.02871750628</v>
      </c>
      <c r="K57" s="287">
        <f t="shared" si="5"/>
        <v>13858.332002721481</v>
      </c>
      <c r="L57" s="67"/>
      <c r="M57" s="67"/>
      <c r="N57" s="67"/>
      <c r="O57" s="288"/>
      <c r="P57" s="67"/>
      <c r="Q57" s="67"/>
      <c r="R57" s="67"/>
      <c r="S57" s="67"/>
      <c r="T57" s="67"/>
      <c r="U57" s="91"/>
    </row>
    <row r="58" spans="2:21">
      <c r="B58" s="90"/>
      <c r="C58" s="284">
        <f t="shared" si="6"/>
        <v>46</v>
      </c>
      <c r="D58" s="103">
        <f t="shared" si="3"/>
        <v>76341.711282493692</v>
      </c>
      <c r="E58" s="285">
        <f>IF(D58="FIN DU PRÊT","FIN DU PRET",IF('Coûts et rendement'!$D$14="Oui",PMT($D$9,$D$7,$D$5)*-1,0))</f>
        <v>552.63023822728348</v>
      </c>
      <c r="F58" s="286">
        <f>E58+'Coûts et rendement'!$J$16</f>
        <v>567.18886156061683</v>
      </c>
      <c r="G58" s="103">
        <f t="shared" si="0"/>
        <v>286.28141730935135</v>
      </c>
      <c r="H58" s="103">
        <f t="shared" si="1"/>
        <v>266.34882091793213</v>
      </c>
      <c r="I58" s="103">
        <f t="shared" si="2"/>
        <v>76075.362461575758</v>
      </c>
      <c r="J58" s="114">
        <f t="shared" si="4"/>
        <v>11276.377538424213</v>
      </c>
      <c r="K58" s="287">
        <f t="shared" si="5"/>
        <v>14144.613420030833</v>
      </c>
      <c r="L58" s="67"/>
      <c r="M58" s="67"/>
      <c r="N58" s="67"/>
      <c r="O58" s="288"/>
      <c r="P58" s="67"/>
      <c r="Q58" s="67"/>
      <c r="R58" s="67"/>
      <c r="S58" s="67"/>
      <c r="T58" s="67"/>
      <c r="U58" s="91"/>
    </row>
    <row r="59" spans="2:21">
      <c r="B59" s="90"/>
      <c r="C59" s="284">
        <f t="shared" si="6"/>
        <v>47</v>
      </c>
      <c r="D59" s="103">
        <f t="shared" si="3"/>
        <v>76075.362461575758</v>
      </c>
      <c r="E59" s="285">
        <f>IF(D59="FIN DU PRÊT","FIN DU PRET",IF('Coûts et rendement'!$D$14="Oui",PMT($D$9,$D$7,$D$5)*-1,0))</f>
        <v>552.63023822728348</v>
      </c>
      <c r="F59" s="286">
        <f>E59+'Coûts et rendement'!$J$16</f>
        <v>567.18886156061683</v>
      </c>
      <c r="G59" s="103">
        <f t="shared" si="0"/>
        <v>285.28260923090909</v>
      </c>
      <c r="H59" s="103">
        <f t="shared" si="1"/>
        <v>267.3476289963744</v>
      </c>
      <c r="I59" s="103">
        <f t="shared" si="2"/>
        <v>75808.014832579385</v>
      </c>
      <c r="J59" s="114">
        <f t="shared" si="4"/>
        <v>11543.725167420587</v>
      </c>
      <c r="K59" s="287">
        <f t="shared" si="5"/>
        <v>14429.896029261743</v>
      </c>
      <c r="L59" s="67"/>
      <c r="M59" s="67"/>
      <c r="N59" s="67"/>
      <c r="O59" s="288"/>
      <c r="P59" s="67"/>
      <c r="Q59" s="67"/>
      <c r="R59" s="67"/>
      <c r="S59" s="67"/>
      <c r="T59" s="67"/>
      <c r="U59" s="91"/>
    </row>
    <row r="60" spans="2:21">
      <c r="B60" s="90"/>
      <c r="C60" s="284">
        <f t="shared" si="6"/>
        <v>48</v>
      </c>
      <c r="D60" s="103">
        <f t="shared" si="3"/>
        <v>75808.014832579385</v>
      </c>
      <c r="E60" s="285">
        <f>IF(D60="FIN DU PRÊT","FIN DU PRET",IF('Coûts et rendement'!$D$14="Oui",PMT($D$9,$D$7,$D$5)*-1,0))</f>
        <v>552.63023822728348</v>
      </c>
      <c r="F60" s="286">
        <f>E60+'Coûts et rendement'!$J$16</f>
        <v>567.18886156061683</v>
      </c>
      <c r="G60" s="103">
        <f t="shared" si="0"/>
        <v>284.28005562217271</v>
      </c>
      <c r="H60" s="103">
        <f t="shared" si="1"/>
        <v>268.35018260511077</v>
      </c>
      <c r="I60" s="103">
        <f t="shared" si="2"/>
        <v>75539.664649974278</v>
      </c>
      <c r="J60" s="114">
        <f t="shared" si="4"/>
        <v>11812.075350025698</v>
      </c>
      <c r="K60" s="287">
        <f t="shared" si="5"/>
        <v>14714.176084883915</v>
      </c>
      <c r="L60" s="67"/>
      <c r="M60" s="67"/>
      <c r="N60" s="67"/>
      <c r="O60" s="288"/>
      <c r="P60" s="67"/>
      <c r="Q60" s="67"/>
      <c r="R60" s="67"/>
      <c r="S60" s="67"/>
      <c r="T60" s="67"/>
      <c r="U60" s="91"/>
    </row>
    <row r="61" spans="2:21">
      <c r="B61" s="90"/>
      <c r="C61" s="284">
        <f t="shared" si="6"/>
        <v>49</v>
      </c>
      <c r="D61" s="103">
        <f t="shared" si="3"/>
        <v>75539.664649974278</v>
      </c>
      <c r="E61" s="285">
        <f>IF(D61="FIN DU PRÊT","FIN DU PRET",IF('Coûts et rendement'!$D$14="Oui",PMT($D$9,$D$7,$D$5)*-1,0))</f>
        <v>552.63023822728348</v>
      </c>
      <c r="F61" s="286">
        <f>E61+'Coûts et rendement'!$J$16</f>
        <v>567.18886156061683</v>
      </c>
      <c r="G61" s="103">
        <f t="shared" si="0"/>
        <v>283.27374243740354</v>
      </c>
      <c r="H61" s="103">
        <f t="shared" si="1"/>
        <v>269.35649578987994</v>
      </c>
      <c r="I61" s="103">
        <f t="shared" si="2"/>
        <v>75270.3081541844</v>
      </c>
      <c r="J61" s="114">
        <f t="shared" si="4"/>
        <v>12081.431845815578</v>
      </c>
      <c r="K61" s="287">
        <f t="shared" si="5"/>
        <v>14997.449827321318</v>
      </c>
      <c r="L61" s="67"/>
      <c r="M61" s="67"/>
      <c r="N61" s="67"/>
      <c r="O61" s="288"/>
      <c r="P61" s="67"/>
      <c r="Q61" s="67"/>
      <c r="R61" s="67"/>
      <c r="S61" s="67"/>
      <c r="T61" s="67"/>
      <c r="U61" s="91"/>
    </row>
    <row r="62" spans="2:21">
      <c r="B62" s="90"/>
      <c r="C62" s="284">
        <f t="shared" si="6"/>
        <v>50</v>
      </c>
      <c r="D62" s="103">
        <f t="shared" si="3"/>
        <v>75270.3081541844</v>
      </c>
      <c r="E62" s="285">
        <f>IF(D62="FIN DU PRÊT","FIN DU PRET",IF('Coûts et rendement'!$D$14="Oui",PMT($D$9,$D$7,$D$5)*-1,0))</f>
        <v>552.63023822728348</v>
      </c>
      <c r="F62" s="286">
        <f>E62+'Coûts et rendement'!$J$16</f>
        <v>567.18886156061683</v>
      </c>
      <c r="G62" s="103">
        <f t="shared" si="0"/>
        <v>282.2636555781915</v>
      </c>
      <c r="H62" s="103">
        <f t="shared" si="1"/>
        <v>270.36658264909198</v>
      </c>
      <c r="I62" s="103">
        <f t="shared" si="2"/>
        <v>74999.94157153531</v>
      </c>
      <c r="J62" s="114">
        <f t="shared" si="4"/>
        <v>12351.79842846467</v>
      </c>
      <c r="K62" s="287">
        <f t="shared" si="5"/>
        <v>15279.713482899509</v>
      </c>
      <c r="L62" s="67"/>
      <c r="M62" s="67"/>
      <c r="N62" s="67"/>
      <c r="O62" s="288"/>
      <c r="P62" s="67"/>
      <c r="Q62" s="67"/>
      <c r="R62" s="67"/>
      <c r="S62" s="67"/>
      <c r="T62" s="67"/>
      <c r="U62" s="91"/>
    </row>
    <row r="63" spans="2:21">
      <c r="B63" s="90"/>
      <c r="C63" s="284">
        <f t="shared" si="6"/>
        <v>51</v>
      </c>
      <c r="D63" s="103">
        <f t="shared" si="3"/>
        <v>74999.94157153531</v>
      </c>
      <c r="E63" s="285">
        <f>IF(D63="FIN DU PRÊT","FIN DU PRET",IF('Coûts et rendement'!$D$14="Oui",PMT($D$9,$D$7,$D$5)*-1,0))</f>
        <v>552.63023822728348</v>
      </c>
      <c r="F63" s="286">
        <f>E63+'Coûts et rendement'!$J$16</f>
        <v>567.18886156061683</v>
      </c>
      <c r="G63" s="103">
        <f t="shared" si="0"/>
        <v>281.24978089325742</v>
      </c>
      <c r="H63" s="103">
        <f t="shared" si="1"/>
        <v>271.38045733402606</v>
      </c>
      <c r="I63" s="103">
        <f t="shared" si="2"/>
        <v>74728.561114201279</v>
      </c>
      <c r="J63" s="114">
        <f t="shared" si="4"/>
        <v>12623.178885798696</v>
      </c>
      <c r="K63" s="287">
        <f t="shared" si="5"/>
        <v>15560.963263792766</v>
      </c>
      <c r="L63" s="67"/>
      <c r="M63" s="67"/>
      <c r="N63" s="67"/>
      <c r="O63" s="288"/>
      <c r="P63" s="67"/>
      <c r="Q63" s="67"/>
      <c r="R63" s="67"/>
      <c r="S63" s="67"/>
      <c r="T63" s="67"/>
      <c r="U63" s="91"/>
    </row>
    <row r="64" spans="2:21">
      <c r="B64" s="90"/>
      <c r="C64" s="284">
        <f t="shared" si="6"/>
        <v>52</v>
      </c>
      <c r="D64" s="103">
        <f t="shared" si="3"/>
        <v>74728.561114201279</v>
      </c>
      <c r="E64" s="285">
        <f>IF(D64="FIN DU PRÊT","FIN DU PRET",IF('Coûts et rendement'!$D$14="Oui",PMT($D$9,$D$7,$D$5)*-1,0))</f>
        <v>552.63023822728348</v>
      </c>
      <c r="F64" s="286">
        <f>E64+'Coûts et rendement'!$J$16</f>
        <v>567.18886156061683</v>
      </c>
      <c r="G64" s="103">
        <f t="shared" si="0"/>
        <v>280.23210417825476</v>
      </c>
      <c r="H64" s="103">
        <f t="shared" si="1"/>
        <v>272.39813404902873</v>
      </c>
      <c r="I64" s="103">
        <f t="shared" si="2"/>
        <v>74456.16298015225</v>
      </c>
      <c r="J64" s="114">
        <f t="shared" si="4"/>
        <v>12895.577019847724</v>
      </c>
      <c r="K64" s="287">
        <f t="shared" si="5"/>
        <v>15841.19536797102</v>
      </c>
      <c r="L64" s="67"/>
      <c r="M64" s="67"/>
      <c r="N64" s="67"/>
      <c r="O64" s="288"/>
      <c r="P64" s="67"/>
      <c r="Q64" s="67"/>
      <c r="R64" s="67"/>
      <c r="S64" s="67"/>
      <c r="T64" s="67"/>
      <c r="U64" s="91"/>
    </row>
    <row r="65" spans="2:21">
      <c r="B65" s="90"/>
      <c r="C65" s="284">
        <f t="shared" si="6"/>
        <v>53</v>
      </c>
      <c r="D65" s="103">
        <f t="shared" si="3"/>
        <v>74456.16298015225</v>
      </c>
      <c r="E65" s="285">
        <f>IF(D65="FIN DU PRÊT","FIN DU PRET",IF('Coûts et rendement'!$D$14="Oui",PMT($D$9,$D$7,$D$5)*-1,0))</f>
        <v>552.63023822728348</v>
      </c>
      <c r="F65" s="286">
        <f>E65+'Coûts et rendement'!$J$16</f>
        <v>567.18886156061683</v>
      </c>
      <c r="G65" s="103">
        <f t="shared" si="0"/>
        <v>279.21061117557093</v>
      </c>
      <c r="H65" s="103">
        <f t="shared" si="1"/>
        <v>273.41962705171255</v>
      </c>
      <c r="I65" s="103">
        <f t="shared" si="2"/>
        <v>74182.743353100537</v>
      </c>
      <c r="J65" s="114">
        <f t="shared" si="4"/>
        <v>13168.996646899437</v>
      </c>
      <c r="K65" s="287">
        <f t="shared" si="5"/>
        <v>16120.405979146592</v>
      </c>
      <c r="L65" s="67"/>
      <c r="M65" s="67"/>
      <c r="N65" s="67"/>
      <c r="O65" s="288"/>
      <c r="P65" s="67"/>
      <c r="Q65" s="67"/>
      <c r="R65" s="67"/>
      <c r="S65" s="67"/>
      <c r="T65" s="67"/>
      <c r="U65" s="91"/>
    </row>
    <row r="66" spans="2:21">
      <c r="B66" s="90"/>
      <c r="C66" s="284">
        <f t="shared" si="6"/>
        <v>54</v>
      </c>
      <c r="D66" s="103">
        <f t="shared" si="3"/>
        <v>74182.743353100537</v>
      </c>
      <c r="E66" s="285">
        <f>IF(D66="FIN DU PRÊT","FIN DU PRET",IF('Coûts et rendement'!$D$14="Oui",PMT($D$9,$D$7,$D$5)*-1,0))</f>
        <v>552.63023822728348</v>
      </c>
      <c r="F66" s="286">
        <f>E66+'Coûts et rendement'!$J$16</f>
        <v>567.18886156061683</v>
      </c>
      <c r="G66" s="103">
        <f t="shared" si="0"/>
        <v>278.18528757412702</v>
      </c>
      <c r="H66" s="103">
        <f t="shared" si="1"/>
        <v>274.44495065315647</v>
      </c>
      <c r="I66" s="103">
        <f t="shared" si="2"/>
        <v>73908.298402447384</v>
      </c>
      <c r="J66" s="114">
        <f t="shared" si="4"/>
        <v>13443.441597552594</v>
      </c>
      <c r="K66" s="287">
        <f t="shared" si="5"/>
        <v>16398.591266720719</v>
      </c>
      <c r="L66" s="67"/>
      <c r="M66" s="67"/>
      <c r="N66" s="67"/>
      <c r="O66" s="288"/>
      <c r="P66" s="67"/>
      <c r="Q66" s="67"/>
      <c r="R66" s="67"/>
      <c r="S66" s="67"/>
      <c r="T66" s="67"/>
      <c r="U66" s="91"/>
    </row>
    <row r="67" spans="2:21">
      <c r="B67" s="90"/>
      <c r="C67" s="284">
        <f t="shared" si="6"/>
        <v>55</v>
      </c>
      <c r="D67" s="103">
        <f t="shared" si="3"/>
        <v>73908.298402447384</v>
      </c>
      <c r="E67" s="285">
        <f>IF(D67="FIN DU PRÊT","FIN DU PRET",IF('Coûts et rendement'!$D$14="Oui",PMT($D$9,$D$7,$D$5)*-1,0))</f>
        <v>552.63023822728348</v>
      </c>
      <c r="F67" s="286">
        <f>E67+'Coûts et rendement'!$J$16</f>
        <v>567.18886156061683</v>
      </c>
      <c r="G67" s="103">
        <f t="shared" si="0"/>
        <v>277.1561190091777</v>
      </c>
      <c r="H67" s="103">
        <f t="shared" si="1"/>
        <v>275.47411921810578</v>
      </c>
      <c r="I67" s="103">
        <f t="shared" si="2"/>
        <v>73632.824283229274</v>
      </c>
      <c r="J67" s="114">
        <f t="shared" si="4"/>
        <v>13718.9157167707</v>
      </c>
      <c r="K67" s="287">
        <f t="shared" si="5"/>
        <v>16675.747385729897</v>
      </c>
      <c r="L67" s="67"/>
      <c r="M67" s="67"/>
      <c r="N67" s="67"/>
      <c r="O67" s="288"/>
      <c r="P67" s="67"/>
      <c r="Q67" s="67"/>
      <c r="R67" s="67"/>
      <c r="S67" s="67"/>
      <c r="T67" s="67"/>
      <c r="U67" s="91"/>
    </row>
    <row r="68" spans="2:21">
      <c r="B68" s="90"/>
      <c r="C68" s="284">
        <f t="shared" si="6"/>
        <v>56</v>
      </c>
      <c r="D68" s="103">
        <f t="shared" si="3"/>
        <v>73632.824283229274</v>
      </c>
      <c r="E68" s="285">
        <f>IF(D68="FIN DU PRÊT","FIN DU PRET",IF('Coûts et rendement'!$D$14="Oui",PMT($D$9,$D$7,$D$5)*-1,0))</f>
        <v>552.63023822728348</v>
      </c>
      <c r="F68" s="286">
        <f>E68+'Coûts et rendement'!$J$16</f>
        <v>567.18886156061683</v>
      </c>
      <c r="G68" s="103">
        <f t="shared" si="0"/>
        <v>276.12309106210978</v>
      </c>
      <c r="H68" s="103">
        <f t="shared" si="1"/>
        <v>276.50714716517371</v>
      </c>
      <c r="I68" s="103">
        <f t="shared" si="2"/>
        <v>73356.317136064099</v>
      </c>
      <c r="J68" s="114">
        <f t="shared" si="4"/>
        <v>13995.422863935873</v>
      </c>
      <c r="K68" s="287">
        <f t="shared" si="5"/>
        <v>16951.870476792006</v>
      </c>
      <c r="L68" s="67"/>
      <c r="M68" s="67"/>
      <c r="N68" s="67"/>
      <c r="O68" s="288"/>
      <c r="P68" s="67"/>
      <c r="Q68" s="67"/>
      <c r="R68" s="67"/>
      <c r="S68" s="67"/>
      <c r="T68" s="67"/>
      <c r="U68" s="91"/>
    </row>
    <row r="69" spans="2:21">
      <c r="B69" s="90"/>
      <c r="C69" s="284">
        <f t="shared" si="6"/>
        <v>57</v>
      </c>
      <c r="D69" s="103">
        <f t="shared" si="3"/>
        <v>73356.317136064099</v>
      </c>
      <c r="E69" s="285">
        <f>IF(D69="FIN DU PRÊT","FIN DU PRET",IF('Coûts et rendement'!$D$14="Oui",PMT($D$9,$D$7,$D$5)*-1,0))</f>
        <v>552.63023822728348</v>
      </c>
      <c r="F69" s="286">
        <f>E69+'Coûts et rendement'!$J$16</f>
        <v>567.18886156061683</v>
      </c>
      <c r="G69" s="103">
        <f t="shared" si="0"/>
        <v>275.08618926024036</v>
      </c>
      <c r="H69" s="103">
        <f t="shared" si="1"/>
        <v>277.54404896704312</v>
      </c>
      <c r="I69" s="103">
        <f t="shared" si="2"/>
        <v>73078.773087097055</v>
      </c>
      <c r="J69" s="114">
        <f t="shared" si="4"/>
        <v>14272.966912902917</v>
      </c>
      <c r="K69" s="287">
        <f t="shared" si="5"/>
        <v>17226.956666052247</v>
      </c>
      <c r="L69" s="67"/>
      <c r="M69" s="67"/>
      <c r="N69" s="67"/>
      <c r="O69" s="288"/>
      <c r="P69" s="67"/>
      <c r="Q69" s="67"/>
      <c r="R69" s="67"/>
      <c r="S69" s="67"/>
      <c r="T69" s="67"/>
      <c r="U69" s="91"/>
    </row>
    <row r="70" spans="2:21">
      <c r="B70" s="90"/>
      <c r="C70" s="284">
        <f t="shared" si="6"/>
        <v>58</v>
      </c>
      <c r="D70" s="103">
        <f t="shared" si="3"/>
        <v>73078.773087097055</v>
      </c>
      <c r="E70" s="285">
        <f>IF(D70="FIN DU PRÊT","FIN DU PRET",IF('Coûts et rendement'!$D$14="Oui",PMT($D$9,$D$7,$D$5)*-1,0))</f>
        <v>552.63023822728348</v>
      </c>
      <c r="F70" s="286">
        <f>E70+'Coûts et rendement'!$J$16</f>
        <v>567.18886156061683</v>
      </c>
      <c r="G70" s="103">
        <f t="shared" si="0"/>
        <v>274.04539907661393</v>
      </c>
      <c r="H70" s="103">
        <f t="shared" si="1"/>
        <v>278.58483915066955</v>
      </c>
      <c r="I70" s="103">
        <f t="shared" si="2"/>
        <v>72800.188247946382</v>
      </c>
      <c r="J70" s="114">
        <f t="shared" si="4"/>
        <v>14551.551752053587</v>
      </c>
      <c r="K70" s="287">
        <f t="shared" si="5"/>
        <v>17501.002065128861</v>
      </c>
      <c r="L70" s="67"/>
      <c r="M70" s="67"/>
      <c r="N70" s="67"/>
      <c r="O70" s="288"/>
      <c r="P70" s="67"/>
      <c r="Q70" s="67"/>
      <c r="R70" s="67"/>
      <c r="S70" s="67"/>
      <c r="T70" s="67"/>
      <c r="U70" s="91"/>
    </row>
    <row r="71" spans="2:21">
      <c r="B71" s="90"/>
      <c r="C71" s="284">
        <f t="shared" si="6"/>
        <v>59</v>
      </c>
      <c r="D71" s="103">
        <f t="shared" si="3"/>
        <v>72800.188247946382</v>
      </c>
      <c r="E71" s="285">
        <f>IF(D71="FIN DU PRÊT","FIN DU PRET",IF('Coûts et rendement'!$D$14="Oui",PMT($D$9,$D$7,$D$5)*-1,0))</f>
        <v>552.63023822728348</v>
      </c>
      <c r="F71" s="286">
        <f>E71+'Coûts et rendement'!$J$16</f>
        <v>567.18886156061683</v>
      </c>
      <c r="G71" s="103">
        <f t="shared" si="0"/>
        <v>273.00070592979893</v>
      </c>
      <c r="H71" s="103">
        <f t="shared" si="1"/>
        <v>279.62953229748456</v>
      </c>
      <c r="I71" s="103">
        <f t="shared" si="2"/>
        <v>72520.558715648891</v>
      </c>
      <c r="J71" s="114">
        <f t="shared" si="4"/>
        <v>14831.181284351071</v>
      </c>
      <c r="K71" s="287">
        <f t="shared" si="5"/>
        <v>17774.002771058662</v>
      </c>
      <c r="L71" s="67"/>
      <c r="M71" s="67"/>
      <c r="N71" s="67"/>
      <c r="O71" s="288"/>
      <c r="P71" s="67"/>
      <c r="Q71" s="67"/>
      <c r="R71" s="67"/>
      <c r="S71" s="67"/>
      <c r="T71" s="67"/>
      <c r="U71" s="91"/>
    </row>
    <row r="72" spans="2:21">
      <c r="B72" s="90"/>
      <c r="C72" s="284">
        <f t="shared" si="6"/>
        <v>60</v>
      </c>
      <c r="D72" s="103">
        <f t="shared" si="3"/>
        <v>72520.558715648891</v>
      </c>
      <c r="E72" s="285">
        <f>IF(D72="FIN DU PRÊT","FIN DU PRET",IF('Coûts et rendement'!$D$14="Oui",PMT($D$9,$D$7,$D$5)*-1,0))</f>
        <v>552.63023822728348</v>
      </c>
      <c r="F72" s="286">
        <f>E72+'Coûts et rendement'!$J$16</f>
        <v>567.18886156061683</v>
      </c>
      <c r="G72" s="103">
        <f t="shared" si="0"/>
        <v>271.95209518368335</v>
      </c>
      <c r="H72" s="103">
        <f t="shared" si="1"/>
        <v>280.67814304360013</v>
      </c>
      <c r="I72" s="103">
        <f t="shared" si="2"/>
        <v>72239.880572605296</v>
      </c>
      <c r="J72" s="114">
        <f t="shared" si="4"/>
        <v>15111.859427394671</v>
      </c>
      <c r="K72" s="287">
        <f t="shared" si="5"/>
        <v>18045.954866242344</v>
      </c>
      <c r="L72" s="67"/>
      <c r="M72" s="67"/>
      <c r="N72" s="67"/>
      <c r="O72" s="288"/>
      <c r="P72" s="67"/>
      <c r="Q72" s="67"/>
      <c r="R72" s="67"/>
      <c r="S72" s="67"/>
      <c r="T72" s="67"/>
      <c r="U72" s="91"/>
    </row>
    <row r="73" spans="2:21">
      <c r="B73" s="90"/>
      <c r="C73" s="284">
        <f t="shared" si="6"/>
        <v>61</v>
      </c>
      <c r="D73" s="103">
        <f t="shared" si="3"/>
        <v>72239.880572605296</v>
      </c>
      <c r="E73" s="285">
        <f>IF(D73="FIN DU PRÊT","FIN DU PRET",IF('Coûts et rendement'!$D$14="Oui",PMT($D$9,$D$7,$D$5)*-1,0))</f>
        <v>552.63023822728348</v>
      </c>
      <c r="F73" s="286">
        <f>E73+'Coûts et rendement'!$J$16</f>
        <v>567.18886156061683</v>
      </c>
      <c r="G73" s="103">
        <f t="shared" si="0"/>
        <v>270.89955214726984</v>
      </c>
      <c r="H73" s="103">
        <f t="shared" si="1"/>
        <v>281.73068608001364</v>
      </c>
      <c r="I73" s="103">
        <f t="shared" si="2"/>
        <v>71958.14988652528</v>
      </c>
      <c r="J73" s="114">
        <f t="shared" si="4"/>
        <v>15393.590113474685</v>
      </c>
      <c r="K73" s="287">
        <f t="shared" si="5"/>
        <v>18316.854418389616</v>
      </c>
      <c r="L73" s="67"/>
      <c r="M73" s="67"/>
      <c r="N73" s="67"/>
      <c r="O73" s="288"/>
      <c r="P73" s="67"/>
      <c r="Q73" s="67"/>
      <c r="R73" s="67"/>
      <c r="S73" s="67"/>
      <c r="T73" s="67"/>
      <c r="U73" s="91"/>
    </row>
    <row r="74" spans="2:21">
      <c r="B74" s="90"/>
      <c r="C74" s="284">
        <f t="shared" si="6"/>
        <v>62</v>
      </c>
      <c r="D74" s="103">
        <f t="shared" si="3"/>
        <v>71958.14988652528</v>
      </c>
      <c r="E74" s="285">
        <f>IF(D74="FIN DU PRÊT","FIN DU PRET",IF('Coûts et rendement'!$D$14="Oui",PMT($D$9,$D$7,$D$5)*-1,0))</f>
        <v>552.63023822728348</v>
      </c>
      <c r="F74" s="286">
        <f>E74+'Coûts et rendement'!$J$16</f>
        <v>567.18886156061683</v>
      </c>
      <c r="G74" s="103">
        <f t="shared" si="0"/>
        <v>269.8430620744698</v>
      </c>
      <c r="H74" s="103">
        <f t="shared" si="1"/>
        <v>282.78717615281369</v>
      </c>
      <c r="I74" s="103">
        <f t="shared" si="2"/>
        <v>71675.362710372472</v>
      </c>
      <c r="J74" s="114">
        <f t="shared" si="4"/>
        <v>15676.377289627499</v>
      </c>
      <c r="K74" s="287">
        <f t="shared" si="5"/>
        <v>18586.697480464085</v>
      </c>
      <c r="L74" s="67"/>
      <c r="M74" s="67"/>
      <c r="N74" s="67"/>
      <c r="O74" s="288"/>
      <c r="P74" s="67"/>
      <c r="Q74" s="67"/>
      <c r="R74" s="67"/>
      <c r="S74" s="67"/>
      <c r="T74" s="67"/>
      <c r="U74" s="91"/>
    </row>
    <row r="75" spans="2:21">
      <c r="B75" s="90"/>
      <c r="C75" s="284">
        <f t="shared" si="6"/>
        <v>63</v>
      </c>
      <c r="D75" s="103">
        <f t="shared" si="3"/>
        <v>71675.362710372472</v>
      </c>
      <c r="E75" s="285">
        <f>IF(D75="FIN DU PRÊT","FIN DU PRET",IF('Coûts et rendement'!$D$14="Oui",PMT($D$9,$D$7,$D$5)*-1,0))</f>
        <v>552.63023822728348</v>
      </c>
      <c r="F75" s="286">
        <f>E75+'Coûts et rendement'!$J$16</f>
        <v>567.18886156061683</v>
      </c>
      <c r="G75" s="103">
        <f t="shared" si="0"/>
        <v>268.78261016389678</v>
      </c>
      <c r="H75" s="103">
        <f t="shared" si="1"/>
        <v>283.84762806338671</v>
      </c>
      <c r="I75" s="103">
        <f t="shared" si="2"/>
        <v>71391.515082309081</v>
      </c>
      <c r="J75" s="114">
        <f t="shared" si="4"/>
        <v>15960.224917690884</v>
      </c>
      <c r="K75" s="287">
        <f t="shared" si="5"/>
        <v>18855.480090627982</v>
      </c>
      <c r="L75" s="67"/>
      <c r="M75" s="67"/>
      <c r="N75" s="67"/>
      <c r="O75" s="288"/>
      <c r="P75" s="67"/>
      <c r="Q75" s="67"/>
      <c r="R75" s="67"/>
      <c r="S75" s="67"/>
      <c r="T75" s="67"/>
      <c r="U75" s="91"/>
    </row>
    <row r="76" spans="2:21">
      <c r="B76" s="90"/>
      <c r="C76" s="284">
        <f t="shared" si="6"/>
        <v>64</v>
      </c>
      <c r="D76" s="103">
        <f t="shared" si="3"/>
        <v>71391.515082309081</v>
      </c>
      <c r="E76" s="285">
        <f>IF(D76="FIN DU PRÊT","FIN DU PRET",IF('Coûts et rendement'!$D$14="Oui",PMT($D$9,$D$7,$D$5)*-1,0))</f>
        <v>552.63023822728348</v>
      </c>
      <c r="F76" s="286">
        <f>E76+'Coûts et rendement'!$J$16</f>
        <v>567.18886156061683</v>
      </c>
      <c r="G76" s="103">
        <f t="shared" si="0"/>
        <v>267.71818155865907</v>
      </c>
      <c r="H76" s="103">
        <f t="shared" si="1"/>
        <v>284.91205666862442</v>
      </c>
      <c r="I76" s="103">
        <f t="shared" si="2"/>
        <v>71106.603025640463</v>
      </c>
      <c r="J76" s="114">
        <f t="shared" si="4"/>
        <v>16245.13697435951</v>
      </c>
      <c r="K76" s="287">
        <f t="shared" si="5"/>
        <v>19123.198272186641</v>
      </c>
      <c r="L76" s="67"/>
      <c r="M76" s="67"/>
      <c r="N76" s="67"/>
      <c r="O76" s="288"/>
      <c r="P76" s="67"/>
      <c r="Q76" s="67"/>
      <c r="R76" s="67"/>
      <c r="S76" s="67"/>
      <c r="T76" s="67"/>
      <c r="U76" s="91"/>
    </row>
    <row r="77" spans="2:21">
      <c r="B77" s="90"/>
      <c r="C77" s="284">
        <f t="shared" si="6"/>
        <v>65</v>
      </c>
      <c r="D77" s="103">
        <f t="shared" si="3"/>
        <v>71106.603025640463</v>
      </c>
      <c r="E77" s="285">
        <f>IF(D77="FIN DU PRÊT","FIN DU PRET",IF('Coûts et rendement'!$D$14="Oui",PMT($D$9,$D$7,$D$5)*-1,0))</f>
        <v>552.63023822728348</v>
      </c>
      <c r="F77" s="286">
        <f>E77+'Coûts et rendement'!$J$16</f>
        <v>567.18886156061683</v>
      </c>
      <c r="G77" s="103">
        <f t="shared" ref="G77:G140" si="7">D77*$D$9</f>
        <v>266.64976134615171</v>
      </c>
      <c r="H77" s="103">
        <f t="shared" ref="H77:H140" si="8">E77-G77</f>
        <v>285.98047688113178</v>
      </c>
      <c r="I77" s="103">
        <f t="shared" ref="I77:I140" si="9">D77-H77</f>
        <v>70820.622548759333</v>
      </c>
      <c r="J77" s="114">
        <f t="shared" si="4"/>
        <v>16531.11745124064</v>
      </c>
      <c r="K77" s="287">
        <f t="shared" si="5"/>
        <v>19389.848033532791</v>
      </c>
      <c r="L77" s="67"/>
      <c r="M77" s="67"/>
      <c r="N77" s="67"/>
      <c r="O77" s="288"/>
      <c r="P77" s="67"/>
      <c r="Q77" s="67"/>
      <c r="R77" s="67"/>
      <c r="S77" s="67"/>
      <c r="T77" s="67"/>
      <c r="U77" s="91"/>
    </row>
    <row r="78" spans="2:21">
      <c r="B78" s="90"/>
      <c r="C78" s="284">
        <f t="shared" si="6"/>
        <v>66</v>
      </c>
      <c r="D78" s="103">
        <f t="shared" ref="D78:D141" si="10">IF(I77&lt;0,"FIN DU PRET",I77)</f>
        <v>70820.622548759333</v>
      </c>
      <c r="E78" s="285">
        <f>IF(D78="FIN DU PRÊT","FIN DU PRET",IF('Coûts et rendement'!$D$14="Oui",PMT($D$9,$D$7,$D$5)*-1,0))</f>
        <v>552.63023822728348</v>
      </c>
      <c r="F78" s="286">
        <f>E78+'Coûts et rendement'!$J$16</f>
        <v>567.18886156061683</v>
      </c>
      <c r="G78" s="103">
        <f t="shared" si="7"/>
        <v>265.57733455784751</v>
      </c>
      <c r="H78" s="103">
        <f t="shared" si="8"/>
        <v>287.05290366943598</v>
      </c>
      <c r="I78" s="103">
        <f t="shared" si="9"/>
        <v>70533.569645089898</v>
      </c>
      <c r="J78" s="114">
        <f t="shared" ref="J78:J141" si="11">J77+H78</f>
        <v>16818.170354910075</v>
      </c>
      <c r="K78" s="287">
        <f t="shared" ref="K78:K141" si="12">K77+G78</f>
        <v>19655.42536809064</v>
      </c>
      <c r="L78" s="67"/>
      <c r="M78" s="67"/>
      <c r="N78" s="67"/>
      <c r="O78" s="288"/>
      <c r="P78" s="67"/>
      <c r="Q78" s="67"/>
      <c r="R78" s="67"/>
      <c r="S78" s="67"/>
      <c r="T78" s="67"/>
      <c r="U78" s="91"/>
    </row>
    <row r="79" spans="2:21">
      <c r="B79" s="90"/>
      <c r="C79" s="284">
        <f t="shared" ref="C79:C142" si="13">IF(C78=($D$6*12+1),"FIN DU PRET",C78+1)</f>
        <v>67</v>
      </c>
      <c r="D79" s="103">
        <f t="shared" si="10"/>
        <v>70533.569645089898</v>
      </c>
      <c r="E79" s="285">
        <f>IF(D79="FIN DU PRÊT","FIN DU PRET",IF('Coûts et rendement'!$D$14="Oui",PMT($D$9,$D$7,$D$5)*-1,0))</f>
        <v>552.63023822728348</v>
      </c>
      <c r="F79" s="286">
        <f>E79+'Coûts et rendement'!$J$16</f>
        <v>567.18886156061683</v>
      </c>
      <c r="G79" s="103">
        <f t="shared" si="7"/>
        <v>264.5008861690871</v>
      </c>
      <c r="H79" s="103">
        <f t="shared" si="8"/>
        <v>288.12935205819639</v>
      </c>
      <c r="I79" s="103">
        <f t="shared" si="9"/>
        <v>70245.440293031701</v>
      </c>
      <c r="J79" s="114">
        <f t="shared" si="11"/>
        <v>17106.299706968271</v>
      </c>
      <c r="K79" s="287">
        <f t="shared" si="12"/>
        <v>19919.926254259728</v>
      </c>
      <c r="L79" s="67"/>
      <c r="M79" s="67"/>
      <c r="N79" s="67"/>
      <c r="O79" s="288"/>
      <c r="P79" s="67"/>
      <c r="Q79" s="67"/>
      <c r="R79" s="67"/>
      <c r="S79" s="67"/>
      <c r="T79" s="67"/>
      <c r="U79" s="91"/>
    </row>
    <row r="80" spans="2:21">
      <c r="B80" s="90"/>
      <c r="C80" s="284">
        <f t="shared" si="13"/>
        <v>68</v>
      </c>
      <c r="D80" s="103">
        <f t="shared" si="10"/>
        <v>70245.440293031701</v>
      </c>
      <c r="E80" s="285">
        <f>IF(D80="FIN DU PRÊT","FIN DU PRET",IF('Coûts et rendement'!$D$14="Oui",PMT($D$9,$D$7,$D$5)*-1,0))</f>
        <v>552.63023822728348</v>
      </c>
      <c r="F80" s="286">
        <f>E80+'Coûts et rendement'!$J$16</f>
        <v>567.18886156061683</v>
      </c>
      <c r="G80" s="103">
        <f t="shared" si="7"/>
        <v>263.42040109886887</v>
      </c>
      <c r="H80" s="103">
        <f t="shared" si="8"/>
        <v>289.20983712841462</v>
      </c>
      <c r="I80" s="103">
        <f t="shared" si="9"/>
        <v>69956.230455903293</v>
      </c>
      <c r="J80" s="114">
        <f t="shared" si="11"/>
        <v>17395.509544096687</v>
      </c>
      <c r="K80" s="287">
        <f t="shared" si="12"/>
        <v>20183.346655358597</v>
      </c>
      <c r="L80" s="67"/>
      <c r="M80" s="67"/>
      <c r="N80" s="67"/>
      <c r="O80" s="288"/>
      <c r="P80" s="67"/>
      <c r="Q80" s="67"/>
      <c r="R80" s="67"/>
      <c r="S80" s="67"/>
      <c r="T80" s="67"/>
      <c r="U80" s="91"/>
    </row>
    <row r="81" spans="2:21">
      <c r="B81" s="90"/>
      <c r="C81" s="284">
        <f t="shared" si="13"/>
        <v>69</v>
      </c>
      <c r="D81" s="103">
        <f t="shared" si="10"/>
        <v>69956.230455903293</v>
      </c>
      <c r="E81" s="285">
        <f>IF(D81="FIN DU PRÊT","FIN DU PRET",IF('Coûts et rendement'!$D$14="Oui",PMT($D$9,$D$7,$D$5)*-1,0))</f>
        <v>552.63023822728348</v>
      </c>
      <c r="F81" s="286">
        <f>E81+'Coûts et rendement'!$J$16</f>
        <v>567.18886156061683</v>
      </c>
      <c r="G81" s="103">
        <f t="shared" si="7"/>
        <v>262.33586420963735</v>
      </c>
      <c r="H81" s="103">
        <f t="shared" si="8"/>
        <v>290.29437401764613</v>
      </c>
      <c r="I81" s="103">
        <f t="shared" si="9"/>
        <v>69665.936081885651</v>
      </c>
      <c r="J81" s="114">
        <f t="shared" si="11"/>
        <v>17685.803918114332</v>
      </c>
      <c r="K81" s="287">
        <f t="shared" si="12"/>
        <v>20445.682519568236</v>
      </c>
      <c r="L81" s="67"/>
      <c r="M81" s="67"/>
      <c r="N81" s="67"/>
      <c r="O81" s="288"/>
      <c r="P81" s="67"/>
      <c r="Q81" s="67"/>
      <c r="R81" s="67"/>
      <c r="S81" s="67"/>
      <c r="T81" s="67"/>
      <c r="U81" s="91"/>
    </row>
    <row r="82" spans="2:21">
      <c r="B82" s="90"/>
      <c r="C82" s="284">
        <f t="shared" si="13"/>
        <v>70</v>
      </c>
      <c r="D82" s="103">
        <f t="shared" si="10"/>
        <v>69665.936081885651</v>
      </c>
      <c r="E82" s="285">
        <f>IF(D82="FIN DU PRÊT","FIN DU PRET",IF('Coûts et rendement'!$D$14="Oui",PMT($D$9,$D$7,$D$5)*-1,0))</f>
        <v>552.63023822728348</v>
      </c>
      <c r="F82" s="286">
        <f>E82+'Coûts et rendement'!$J$16</f>
        <v>567.18886156061683</v>
      </c>
      <c r="G82" s="103">
        <f t="shared" si="7"/>
        <v>261.2472603070712</v>
      </c>
      <c r="H82" s="103">
        <f t="shared" si="8"/>
        <v>291.38297792021228</v>
      </c>
      <c r="I82" s="103">
        <f t="shared" si="9"/>
        <v>69374.553103965445</v>
      </c>
      <c r="J82" s="114">
        <f t="shared" si="11"/>
        <v>17977.186896034545</v>
      </c>
      <c r="K82" s="287">
        <f t="shared" si="12"/>
        <v>20706.929779875307</v>
      </c>
      <c r="L82" s="67"/>
      <c r="M82" s="67"/>
      <c r="N82" s="67"/>
      <c r="O82" s="288"/>
      <c r="P82" s="67"/>
      <c r="Q82" s="67"/>
      <c r="R82" s="67"/>
      <c r="S82" s="67"/>
      <c r="T82" s="67"/>
      <c r="U82" s="91"/>
    </row>
    <row r="83" spans="2:21">
      <c r="B83" s="90"/>
      <c r="C83" s="284">
        <f t="shared" si="13"/>
        <v>71</v>
      </c>
      <c r="D83" s="103">
        <f t="shared" si="10"/>
        <v>69374.553103965445</v>
      </c>
      <c r="E83" s="285">
        <f>IF(D83="FIN DU PRÊT","FIN DU PRET",IF('Coûts et rendement'!$D$14="Oui",PMT($D$9,$D$7,$D$5)*-1,0))</f>
        <v>552.63023822728348</v>
      </c>
      <c r="F83" s="286">
        <f>E83+'Coûts et rendement'!$J$16</f>
        <v>567.18886156061683</v>
      </c>
      <c r="G83" s="103">
        <f t="shared" si="7"/>
        <v>260.15457413987042</v>
      </c>
      <c r="H83" s="103">
        <f t="shared" si="8"/>
        <v>292.47566408741307</v>
      </c>
      <c r="I83" s="103">
        <f t="shared" si="9"/>
        <v>69082.077439878034</v>
      </c>
      <c r="J83" s="114">
        <f t="shared" si="11"/>
        <v>18269.66256012196</v>
      </c>
      <c r="K83" s="287">
        <f t="shared" si="12"/>
        <v>20967.084354015176</v>
      </c>
      <c r="L83" s="67"/>
      <c r="M83" s="67"/>
      <c r="N83" s="67"/>
      <c r="O83" s="288"/>
      <c r="P83" s="67"/>
      <c r="Q83" s="67"/>
      <c r="R83" s="67"/>
      <c r="S83" s="67"/>
      <c r="T83" s="67"/>
      <c r="U83" s="91"/>
    </row>
    <row r="84" spans="2:21">
      <c r="B84" s="90"/>
      <c r="C84" s="284">
        <f t="shared" si="13"/>
        <v>72</v>
      </c>
      <c r="D84" s="103">
        <f t="shared" si="10"/>
        <v>69082.077439878034</v>
      </c>
      <c r="E84" s="285">
        <f>IF(D84="FIN DU PRÊT","FIN DU PRET",IF('Coûts et rendement'!$D$14="Oui",PMT($D$9,$D$7,$D$5)*-1,0))</f>
        <v>552.63023822728348</v>
      </c>
      <c r="F84" s="286">
        <f>E84+'Coûts et rendement'!$J$16</f>
        <v>567.18886156061683</v>
      </c>
      <c r="G84" s="103">
        <f t="shared" si="7"/>
        <v>259.05779039954263</v>
      </c>
      <c r="H84" s="103">
        <f t="shared" si="8"/>
        <v>293.57244782774086</v>
      </c>
      <c r="I84" s="103">
        <f t="shared" si="9"/>
        <v>68788.504992050293</v>
      </c>
      <c r="J84" s="114">
        <f t="shared" si="11"/>
        <v>18563.235007949701</v>
      </c>
      <c r="K84" s="287">
        <f t="shared" si="12"/>
        <v>21226.14214441472</v>
      </c>
      <c r="L84" s="67"/>
      <c r="M84" s="67"/>
      <c r="N84" s="67"/>
      <c r="O84" s="288"/>
      <c r="P84" s="67"/>
      <c r="Q84" s="67"/>
      <c r="R84" s="67"/>
      <c r="S84" s="67"/>
      <c r="T84" s="67"/>
      <c r="U84" s="91"/>
    </row>
    <row r="85" spans="2:21">
      <c r="B85" s="90"/>
      <c r="C85" s="284">
        <f t="shared" si="13"/>
        <v>73</v>
      </c>
      <c r="D85" s="103">
        <f t="shared" si="10"/>
        <v>68788.504992050293</v>
      </c>
      <c r="E85" s="285">
        <f>IF(D85="FIN DU PRÊT","FIN DU PRET",IF('Coûts et rendement'!$D$14="Oui",PMT($D$9,$D$7,$D$5)*-1,0))</f>
        <v>552.63023822728348</v>
      </c>
      <c r="F85" s="286">
        <f>E85+'Coûts et rendement'!$J$16</f>
        <v>567.18886156061683</v>
      </c>
      <c r="G85" s="103">
        <f t="shared" si="7"/>
        <v>257.95689372018859</v>
      </c>
      <c r="H85" s="103">
        <f t="shared" si="8"/>
        <v>294.6733445070949</v>
      </c>
      <c r="I85" s="103">
        <f t="shared" si="9"/>
        <v>68493.831647543193</v>
      </c>
      <c r="J85" s="114">
        <f t="shared" si="11"/>
        <v>18857.908352456794</v>
      </c>
      <c r="K85" s="287">
        <f t="shared" si="12"/>
        <v>21484.099038134907</v>
      </c>
      <c r="L85" s="67"/>
      <c r="M85" s="67"/>
      <c r="N85" s="67"/>
      <c r="O85" s="288"/>
      <c r="P85" s="67"/>
      <c r="Q85" s="67"/>
      <c r="R85" s="67"/>
      <c r="S85" s="67"/>
      <c r="T85" s="67"/>
      <c r="U85" s="91"/>
    </row>
    <row r="86" spans="2:21">
      <c r="B86" s="90"/>
      <c r="C86" s="284">
        <f t="shared" si="13"/>
        <v>74</v>
      </c>
      <c r="D86" s="103">
        <f t="shared" si="10"/>
        <v>68493.831647543193</v>
      </c>
      <c r="E86" s="285">
        <f>IF(D86="FIN DU PRÊT","FIN DU PRET",IF('Coûts et rendement'!$D$14="Oui",PMT($D$9,$D$7,$D$5)*-1,0))</f>
        <v>552.63023822728348</v>
      </c>
      <c r="F86" s="286">
        <f>E86+'Coûts et rendement'!$J$16</f>
        <v>567.18886156061683</v>
      </c>
      <c r="G86" s="103">
        <f t="shared" si="7"/>
        <v>256.85186867828696</v>
      </c>
      <c r="H86" s="103">
        <f t="shared" si="8"/>
        <v>295.77836954899652</v>
      </c>
      <c r="I86" s="103">
        <f t="shared" si="9"/>
        <v>68198.0532779942</v>
      </c>
      <c r="J86" s="114">
        <f t="shared" si="11"/>
        <v>19153.68672200579</v>
      </c>
      <c r="K86" s="287">
        <f t="shared" si="12"/>
        <v>21740.950906813196</v>
      </c>
      <c r="L86" s="67"/>
      <c r="M86" s="67"/>
      <c r="N86" s="67"/>
      <c r="O86" s="288"/>
      <c r="P86" s="67"/>
      <c r="Q86" s="67"/>
      <c r="R86" s="67"/>
      <c r="S86" s="67"/>
      <c r="T86" s="67"/>
      <c r="U86" s="91"/>
    </row>
    <row r="87" spans="2:21">
      <c r="B87" s="90"/>
      <c r="C87" s="284">
        <f t="shared" si="13"/>
        <v>75</v>
      </c>
      <c r="D87" s="103">
        <f t="shared" si="10"/>
        <v>68198.0532779942</v>
      </c>
      <c r="E87" s="285">
        <f>IF(D87="FIN DU PRÊT","FIN DU PRET",IF('Coûts et rendement'!$D$14="Oui",PMT($D$9,$D$7,$D$5)*-1,0))</f>
        <v>552.63023822728348</v>
      </c>
      <c r="F87" s="286">
        <f>E87+'Coûts et rendement'!$J$16</f>
        <v>567.18886156061683</v>
      </c>
      <c r="G87" s="103">
        <f t="shared" si="7"/>
        <v>255.74269979247825</v>
      </c>
      <c r="H87" s="103">
        <f t="shared" si="8"/>
        <v>296.88753843480526</v>
      </c>
      <c r="I87" s="103">
        <f t="shared" si="9"/>
        <v>67901.165739559394</v>
      </c>
      <c r="J87" s="114">
        <f t="shared" si="11"/>
        <v>19450.574260440597</v>
      </c>
      <c r="K87" s="287">
        <f t="shared" si="12"/>
        <v>21996.693606605673</v>
      </c>
      <c r="L87" s="67"/>
      <c r="M87" s="67"/>
      <c r="N87" s="67"/>
      <c r="O87" s="288"/>
      <c r="P87" s="67"/>
      <c r="Q87" s="67"/>
      <c r="R87" s="67"/>
      <c r="S87" s="67"/>
      <c r="T87" s="67"/>
      <c r="U87" s="91"/>
    </row>
    <row r="88" spans="2:21">
      <c r="B88" s="90"/>
      <c r="C88" s="284">
        <f t="shared" si="13"/>
        <v>76</v>
      </c>
      <c r="D88" s="103">
        <f t="shared" si="10"/>
        <v>67901.165739559394</v>
      </c>
      <c r="E88" s="285">
        <f>IF(D88="FIN DU PRÊT","FIN DU PRET",IF('Coûts et rendement'!$D$14="Oui",PMT($D$9,$D$7,$D$5)*-1,0))</f>
        <v>552.63023822728348</v>
      </c>
      <c r="F88" s="286">
        <f>E88+'Coûts et rendement'!$J$16</f>
        <v>567.18886156061683</v>
      </c>
      <c r="G88" s="103">
        <f t="shared" si="7"/>
        <v>254.62937152334771</v>
      </c>
      <c r="H88" s="103">
        <f t="shared" si="8"/>
        <v>298.0008667039358</v>
      </c>
      <c r="I88" s="103">
        <f t="shared" si="9"/>
        <v>67603.164872855457</v>
      </c>
      <c r="J88" s="114">
        <f t="shared" si="11"/>
        <v>19748.575127144533</v>
      </c>
      <c r="K88" s="287">
        <f t="shared" si="12"/>
        <v>22251.322978129021</v>
      </c>
      <c r="L88" s="67"/>
      <c r="M88" s="67"/>
      <c r="N88" s="67"/>
      <c r="O88" s="288"/>
      <c r="P88" s="67"/>
      <c r="Q88" s="67"/>
      <c r="R88" s="67"/>
      <c r="S88" s="67"/>
      <c r="T88" s="67"/>
      <c r="U88" s="91"/>
    </row>
    <row r="89" spans="2:21">
      <c r="B89" s="90"/>
      <c r="C89" s="284">
        <f t="shared" si="13"/>
        <v>77</v>
      </c>
      <c r="D89" s="103">
        <f t="shared" si="10"/>
        <v>67603.164872855457</v>
      </c>
      <c r="E89" s="285">
        <f>IF(D89="FIN DU PRÊT","FIN DU PRET",IF('Coûts et rendement'!$D$14="Oui",PMT($D$9,$D$7,$D$5)*-1,0))</f>
        <v>552.63023822728348</v>
      </c>
      <c r="F89" s="286">
        <f>E89+'Coûts et rendement'!$J$16</f>
        <v>567.18886156061683</v>
      </c>
      <c r="G89" s="103">
        <f t="shared" si="7"/>
        <v>253.51186827320797</v>
      </c>
      <c r="H89" s="103">
        <f t="shared" si="8"/>
        <v>299.11836995407555</v>
      </c>
      <c r="I89" s="103">
        <f t="shared" si="9"/>
        <v>67304.046502901387</v>
      </c>
      <c r="J89" s="114">
        <f t="shared" si="11"/>
        <v>20047.693497098608</v>
      </c>
      <c r="K89" s="287">
        <f t="shared" si="12"/>
        <v>22504.834846402227</v>
      </c>
      <c r="L89" s="67"/>
      <c r="M89" s="67"/>
      <c r="N89" s="67"/>
      <c r="O89" s="288"/>
      <c r="P89" s="67"/>
      <c r="Q89" s="67"/>
      <c r="R89" s="67"/>
      <c r="S89" s="67"/>
      <c r="T89" s="67"/>
      <c r="U89" s="91"/>
    </row>
    <row r="90" spans="2:21">
      <c r="B90" s="90"/>
      <c r="C90" s="284">
        <f t="shared" si="13"/>
        <v>78</v>
      </c>
      <c r="D90" s="103">
        <f t="shared" si="10"/>
        <v>67304.046502901387</v>
      </c>
      <c r="E90" s="285">
        <f>IF(D90="FIN DU PRÊT","FIN DU PRET",IF('Coûts et rendement'!$D$14="Oui",PMT($D$9,$D$7,$D$5)*-1,0))</f>
        <v>552.63023822728348</v>
      </c>
      <c r="F90" s="286">
        <f>E90+'Coûts et rendement'!$J$16</f>
        <v>567.18886156061683</v>
      </c>
      <c r="G90" s="103">
        <f t="shared" si="7"/>
        <v>252.39017438588019</v>
      </c>
      <c r="H90" s="103">
        <f t="shared" si="8"/>
        <v>300.2400638414033</v>
      </c>
      <c r="I90" s="103">
        <f t="shared" si="9"/>
        <v>67003.80643905999</v>
      </c>
      <c r="J90" s="114">
        <f t="shared" si="11"/>
        <v>20347.933560940011</v>
      </c>
      <c r="K90" s="287">
        <f t="shared" si="12"/>
        <v>22757.225020788108</v>
      </c>
      <c r="L90" s="67"/>
      <c r="M90" s="67"/>
      <c r="N90" s="67"/>
      <c r="O90" s="288"/>
      <c r="P90" s="67"/>
      <c r="Q90" s="67"/>
      <c r="R90" s="67"/>
      <c r="S90" s="67"/>
      <c r="T90" s="67"/>
      <c r="U90" s="91"/>
    </row>
    <row r="91" spans="2:21">
      <c r="B91" s="90"/>
      <c r="C91" s="284">
        <f t="shared" si="13"/>
        <v>79</v>
      </c>
      <c r="D91" s="103">
        <f t="shared" si="10"/>
        <v>67003.80643905999</v>
      </c>
      <c r="E91" s="285">
        <f>IF(D91="FIN DU PRÊT","FIN DU PRET",IF('Coûts et rendement'!$D$14="Oui",PMT($D$9,$D$7,$D$5)*-1,0))</f>
        <v>552.63023822728348</v>
      </c>
      <c r="F91" s="286">
        <f>E91+'Coûts et rendement'!$J$16</f>
        <v>567.18886156061683</v>
      </c>
      <c r="G91" s="103">
        <f t="shared" si="7"/>
        <v>251.26427414647495</v>
      </c>
      <c r="H91" s="103">
        <f t="shared" si="8"/>
        <v>301.36596408080857</v>
      </c>
      <c r="I91" s="103">
        <f t="shared" si="9"/>
        <v>66702.440474979187</v>
      </c>
      <c r="J91" s="114">
        <f t="shared" si="11"/>
        <v>20649.299525020819</v>
      </c>
      <c r="K91" s="287">
        <f t="shared" si="12"/>
        <v>23008.489294934581</v>
      </c>
      <c r="L91" s="67"/>
      <c r="M91" s="67"/>
      <c r="N91" s="67"/>
      <c r="O91" s="288"/>
      <c r="P91" s="67"/>
      <c r="Q91" s="67"/>
      <c r="R91" s="67"/>
      <c r="S91" s="67"/>
      <c r="T91" s="67"/>
      <c r="U91" s="91"/>
    </row>
    <row r="92" spans="2:21">
      <c r="B92" s="90"/>
      <c r="C92" s="284">
        <f t="shared" si="13"/>
        <v>80</v>
      </c>
      <c r="D92" s="103">
        <f t="shared" si="10"/>
        <v>66702.440474979187</v>
      </c>
      <c r="E92" s="285">
        <f>IF(D92="FIN DU PRÊT","FIN DU PRET",IF('Coûts et rendement'!$D$14="Oui",PMT($D$9,$D$7,$D$5)*-1,0))</f>
        <v>552.63023822728348</v>
      </c>
      <c r="F92" s="286">
        <f>E92+'Coûts et rendement'!$J$16</f>
        <v>567.18886156061683</v>
      </c>
      <c r="G92" s="103">
        <f t="shared" si="7"/>
        <v>250.13415178117194</v>
      </c>
      <c r="H92" s="103">
        <f t="shared" si="8"/>
        <v>302.49608644611158</v>
      </c>
      <c r="I92" s="103">
        <f t="shared" si="9"/>
        <v>66399.944388533069</v>
      </c>
      <c r="J92" s="114">
        <f t="shared" si="11"/>
        <v>20951.795611466929</v>
      </c>
      <c r="K92" s="287">
        <f t="shared" si="12"/>
        <v>23258.623446715752</v>
      </c>
      <c r="L92" s="67"/>
      <c r="M92" s="67"/>
      <c r="N92" s="67"/>
      <c r="O92" s="288"/>
      <c r="P92" s="67"/>
      <c r="Q92" s="67"/>
      <c r="R92" s="67"/>
      <c r="S92" s="67"/>
      <c r="T92" s="67"/>
      <c r="U92" s="91"/>
    </row>
    <row r="93" spans="2:21">
      <c r="B93" s="90"/>
      <c r="C93" s="284">
        <f t="shared" si="13"/>
        <v>81</v>
      </c>
      <c r="D93" s="103">
        <f t="shared" si="10"/>
        <v>66399.944388533069</v>
      </c>
      <c r="E93" s="285">
        <f>IF(D93="FIN DU PRÊT","FIN DU PRET",IF('Coûts et rendement'!$D$14="Oui",PMT($D$9,$D$7,$D$5)*-1,0))</f>
        <v>552.63023822728348</v>
      </c>
      <c r="F93" s="286">
        <f>E93+'Coûts et rendement'!$J$16</f>
        <v>567.18886156061683</v>
      </c>
      <c r="G93" s="103">
        <f t="shared" si="7"/>
        <v>248.99979145699899</v>
      </c>
      <c r="H93" s="103">
        <f t="shared" si="8"/>
        <v>303.63044677028449</v>
      </c>
      <c r="I93" s="103">
        <f t="shared" si="9"/>
        <v>66096.313941762783</v>
      </c>
      <c r="J93" s="114">
        <f t="shared" si="11"/>
        <v>21255.426058237212</v>
      </c>
      <c r="K93" s="287">
        <f t="shared" si="12"/>
        <v>23507.62323817275</v>
      </c>
      <c r="L93" s="67"/>
      <c r="M93" s="67"/>
      <c r="N93" s="67"/>
      <c r="O93" s="288"/>
      <c r="P93" s="67"/>
      <c r="Q93" s="67"/>
      <c r="R93" s="67"/>
      <c r="S93" s="67"/>
      <c r="T93" s="67"/>
      <c r="U93" s="91"/>
    </row>
    <row r="94" spans="2:21">
      <c r="B94" s="90"/>
      <c r="C94" s="284">
        <f t="shared" si="13"/>
        <v>82</v>
      </c>
      <c r="D94" s="103">
        <f t="shared" si="10"/>
        <v>66096.313941762783</v>
      </c>
      <c r="E94" s="285">
        <f>IF(D94="FIN DU PRÊT","FIN DU PRET",IF('Coûts et rendement'!$D$14="Oui",PMT($D$9,$D$7,$D$5)*-1,0))</f>
        <v>552.63023822728348</v>
      </c>
      <c r="F94" s="286">
        <f>E94+'Coûts et rendement'!$J$16</f>
        <v>567.18886156061683</v>
      </c>
      <c r="G94" s="103">
        <f t="shared" si="7"/>
        <v>247.86117728161042</v>
      </c>
      <c r="H94" s="103">
        <f t="shared" si="8"/>
        <v>304.76906094567306</v>
      </c>
      <c r="I94" s="103">
        <f t="shared" si="9"/>
        <v>65791.544880817106</v>
      </c>
      <c r="J94" s="114">
        <f t="shared" si="11"/>
        <v>21560.195119182885</v>
      </c>
      <c r="K94" s="287">
        <f t="shared" si="12"/>
        <v>23755.484415454361</v>
      </c>
      <c r="L94" s="67"/>
      <c r="M94" s="67"/>
      <c r="N94" s="67"/>
      <c r="O94" s="288"/>
      <c r="P94" s="67"/>
      <c r="Q94" s="67"/>
      <c r="R94" s="67"/>
      <c r="S94" s="67"/>
      <c r="T94" s="67"/>
      <c r="U94" s="91"/>
    </row>
    <row r="95" spans="2:21">
      <c r="B95" s="90"/>
      <c r="C95" s="284">
        <f t="shared" si="13"/>
        <v>83</v>
      </c>
      <c r="D95" s="103">
        <f t="shared" si="10"/>
        <v>65791.544880817106</v>
      </c>
      <c r="E95" s="285">
        <f>IF(D95="FIN DU PRÊT","FIN DU PRET",IF('Coûts et rendement'!$D$14="Oui",PMT($D$9,$D$7,$D$5)*-1,0))</f>
        <v>552.63023822728348</v>
      </c>
      <c r="F95" s="286">
        <f>E95+'Coûts et rendement'!$J$16</f>
        <v>567.18886156061683</v>
      </c>
      <c r="G95" s="103">
        <f t="shared" si="7"/>
        <v>246.71829330306414</v>
      </c>
      <c r="H95" s="103">
        <f t="shared" si="8"/>
        <v>305.91194492421937</v>
      </c>
      <c r="I95" s="103">
        <f t="shared" si="9"/>
        <v>65485.632935892885</v>
      </c>
      <c r="J95" s="114">
        <f t="shared" si="11"/>
        <v>21866.107064107106</v>
      </c>
      <c r="K95" s="287">
        <f t="shared" si="12"/>
        <v>24002.202708757424</v>
      </c>
      <c r="L95" s="67"/>
      <c r="M95" s="67"/>
      <c r="N95" s="67"/>
      <c r="O95" s="288"/>
      <c r="P95" s="67"/>
      <c r="Q95" s="67"/>
      <c r="R95" s="67"/>
      <c r="S95" s="67"/>
      <c r="T95" s="67"/>
      <c r="U95" s="91"/>
    </row>
    <row r="96" spans="2:21">
      <c r="B96" s="90"/>
      <c r="C96" s="284">
        <f t="shared" si="13"/>
        <v>84</v>
      </c>
      <c r="D96" s="103">
        <f t="shared" si="10"/>
        <v>65485.632935892885</v>
      </c>
      <c r="E96" s="285">
        <f>IF(D96="FIN DU PRÊT","FIN DU PRET",IF('Coûts et rendement'!$D$14="Oui",PMT($D$9,$D$7,$D$5)*-1,0))</f>
        <v>552.63023822728348</v>
      </c>
      <c r="F96" s="286">
        <f>E96+'Coûts et rendement'!$J$16</f>
        <v>567.18886156061683</v>
      </c>
      <c r="G96" s="103">
        <f t="shared" si="7"/>
        <v>245.57112350959832</v>
      </c>
      <c r="H96" s="103">
        <f t="shared" si="8"/>
        <v>307.05911471768513</v>
      </c>
      <c r="I96" s="103">
        <f t="shared" si="9"/>
        <v>65178.573821175203</v>
      </c>
      <c r="J96" s="114">
        <f t="shared" si="11"/>
        <v>22173.166178824791</v>
      </c>
      <c r="K96" s="287">
        <f t="shared" si="12"/>
        <v>24247.773832267023</v>
      </c>
      <c r="L96" s="67"/>
      <c r="M96" s="67"/>
      <c r="N96" s="67"/>
      <c r="O96" s="288"/>
      <c r="P96" s="67"/>
      <c r="Q96" s="67"/>
      <c r="R96" s="67"/>
      <c r="S96" s="67"/>
      <c r="T96" s="67"/>
      <c r="U96" s="91"/>
    </row>
    <row r="97" spans="2:21">
      <c r="B97" s="90"/>
      <c r="C97" s="284">
        <f t="shared" si="13"/>
        <v>85</v>
      </c>
      <c r="D97" s="103">
        <f t="shared" si="10"/>
        <v>65178.573821175203</v>
      </c>
      <c r="E97" s="285">
        <f>IF(D97="FIN DU PRÊT","FIN DU PRET",IF('Coûts et rendement'!$D$14="Oui",PMT($D$9,$D$7,$D$5)*-1,0))</f>
        <v>552.63023822728348</v>
      </c>
      <c r="F97" s="286">
        <f>E97+'Coûts et rendement'!$J$16</f>
        <v>567.18886156061683</v>
      </c>
      <c r="G97" s="103">
        <f t="shared" si="7"/>
        <v>244.419651829407</v>
      </c>
      <c r="H97" s="103">
        <f t="shared" si="8"/>
        <v>308.21058639787645</v>
      </c>
      <c r="I97" s="103">
        <f t="shared" si="9"/>
        <v>64870.363234777324</v>
      </c>
      <c r="J97" s="114">
        <f t="shared" si="11"/>
        <v>22481.376765222667</v>
      </c>
      <c r="K97" s="287">
        <f t="shared" si="12"/>
        <v>24492.193484096431</v>
      </c>
      <c r="L97" s="67"/>
      <c r="M97" s="67"/>
      <c r="N97" s="67"/>
      <c r="O97" s="288"/>
      <c r="P97" s="67"/>
      <c r="Q97" s="67"/>
      <c r="R97" s="67"/>
      <c r="S97" s="67"/>
      <c r="T97" s="67"/>
      <c r="U97" s="91"/>
    </row>
    <row r="98" spans="2:21">
      <c r="B98" s="90"/>
      <c r="C98" s="284">
        <f t="shared" si="13"/>
        <v>86</v>
      </c>
      <c r="D98" s="103">
        <f t="shared" si="10"/>
        <v>64870.363234777324</v>
      </c>
      <c r="E98" s="285">
        <f>IF(D98="FIN DU PRÊT","FIN DU PRET",IF('Coûts et rendement'!$D$14="Oui",PMT($D$9,$D$7,$D$5)*-1,0))</f>
        <v>552.63023822728348</v>
      </c>
      <c r="F98" s="286">
        <f>E98+'Coûts et rendement'!$J$16</f>
        <v>567.18886156061683</v>
      </c>
      <c r="G98" s="103">
        <f t="shared" si="7"/>
        <v>243.26386213041496</v>
      </c>
      <c r="H98" s="103">
        <f t="shared" si="8"/>
        <v>309.36637609686852</v>
      </c>
      <c r="I98" s="103">
        <f t="shared" si="9"/>
        <v>64560.996858680453</v>
      </c>
      <c r="J98" s="114">
        <f t="shared" si="11"/>
        <v>22790.743141319537</v>
      </c>
      <c r="K98" s="287">
        <f t="shared" si="12"/>
        <v>24735.457346226845</v>
      </c>
      <c r="L98" s="67"/>
      <c r="M98" s="67"/>
      <c r="N98" s="67"/>
      <c r="O98" s="288"/>
      <c r="P98" s="67"/>
      <c r="Q98" s="67"/>
      <c r="R98" s="67"/>
      <c r="S98" s="67"/>
      <c r="T98" s="67"/>
      <c r="U98" s="91"/>
    </row>
    <row r="99" spans="2:21">
      <c r="B99" s="90"/>
      <c r="C99" s="284">
        <f t="shared" si="13"/>
        <v>87</v>
      </c>
      <c r="D99" s="103">
        <f t="shared" si="10"/>
        <v>64560.996858680453</v>
      </c>
      <c r="E99" s="285">
        <f>IF(D99="FIN DU PRÊT","FIN DU PRET",IF('Coûts et rendement'!$D$14="Oui",PMT($D$9,$D$7,$D$5)*-1,0))</f>
        <v>552.63023822728348</v>
      </c>
      <c r="F99" s="286">
        <f>E99+'Coûts et rendement'!$J$16</f>
        <v>567.18886156061683</v>
      </c>
      <c r="G99" s="103">
        <f t="shared" si="7"/>
        <v>242.1037382200517</v>
      </c>
      <c r="H99" s="103">
        <f t="shared" si="8"/>
        <v>310.52650000723179</v>
      </c>
      <c r="I99" s="103">
        <f t="shared" si="9"/>
        <v>64250.470358673221</v>
      </c>
      <c r="J99" s="114">
        <f t="shared" si="11"/>
        <v>23101.269641326769</v>
      </c>
      <c r="K99" s="287">
        <f t="shared" si="12"/>
        <v>24977.561084446897</v>
      </c>
      <c r="L99" s="67"/>
      <c r="M99" s="67"/>
      <c r="N99" s="67"/>
      <c r="O99" s="288"/>
      <c r="P99" s="67"/>
      <c r="Q99" s="67"/>
      <c r="R99" s="67"/>
      <c r="S99" s="67"/>
      <c r="T99" s="67"/>
      <c r="U99" s="91"/>
    </row>
    <row r="100" spans="2:21">
      <c r="B100" s="90"/>
      <c r="C100" s="284">
        <f t="shared" si="13"/>
        <v>88</v>
      </c>
      <c r="D100" s="103">
        <f t="shared" si="10"/>
        <v>64250.470358673221</v>
      </c>
      <c r="E100" s="285">
        <f>IF(D100="FIN DU PRÊT","FIN DU PRET",IF('Coûts et rendement'!$D$14="Oui",PMT($D$9,$D$7,$D$5)*-1,0))</f>
        <v>552.63023822728348</v>
      </c>
      <c r="F100" s="286">
        <f>E100+'Coûts et rendement'!$J$16</f>
        <v>567.18886156061683</v>
      </c>
      <c r="G100" s="103">
        <f t="shared" si="7"/>
        <v>240.93926384502458</v>
      </c>
      <c r="H100" s="103">
        <f t="shared" si="8"/>
        <v>311.6909743822589</v>
      </c>
      <c r="I100" s="103">
        <f t="shared" si="9"/>
        <v>63938.77938429096</v>
      </c>
      <c r="J100" s="114">
        <f t="shared" si="11"/>
        <v>23412.960615709027</v>
      </c>
      <c r="K100" s="287">
        <f t="shared" si="12"/>
        <v>25218.500348291924</v>
      </c>
      <c r="L100" s="67"/>
      <c r="M100" s="67"/>
      <c r="N100" s="67"/>
      <c r="O100" s="288"/>
      <c r="P100" s="67"/>
      <c r="Q100" s="67"/>
      <c r="R100" s="67"/>
      <c r="S100" s="67"/>
      <c r="T100" s="67"/>
      <c r="U100" s="91"/>
    </row>
    <row r="101" spans="2:21">
      <c r="B101" s="90"/>
      <c r="C101" s="284">
        <f t="shared" si="13"/>
        <v>89</v>
      </c>
      <c r="D101" s="103">
        <f t="shared" si="10"/>
        <v>63938.77938429096</v>
      </c>
      <c r="E101" s="285">
        <f>IF(D101="FIN DU PRÊT","FIN DU PRET",IF('Coûts et rendement'!$D$14="Oui",PMT($D$9,$D$7,$D$5)*-1,0))</f>
        <v>552.63023822728348</v>
      </c>
      <c r="F101" s="286">
        <f>E101+'Coûts et rendement'!$J$16</f>
        <v>567.18886156061683</v>
      </c>
      <c r="G101" s="103">
        <f t="shared" si="7"/>
        <v>239.77042269109108</v>
      </c>
      <c r="H101" s="103">
        <f t="shared" si="8"/>
        <v>312.8598155361924</v>
      </c>
      <c r="I101" s="103">
        <f t="shared" si="9"/>
        <v>63625.919568754769</v>
      </c>
      <c r="J101" s="114">
        <f t="shared" si="11"/>
        <v>23725.820431245222</v>
      </c>
      <c r="K101" s="287">
        <f t="shared" si="12"/>
        <v>25458.270770983014</v>
      </c>
      <c r="L101" s="67"/>
      <c r="M101" s="67"/>
      <c r="N101" s="67"/>
      <c r="O101" s="288"/>
      <c r="P101" s="67"/>
      <c r="Q101" s="67"/>
      <c r="R101" s="67"/>
      <c r="S101" s="67"/>
      <c r="T101" s="67"/>
      <c r="U101" s="91"/>
    </row>
    <row r="102" spans="2:21">
      <c r="B102" s="90"/>
      <c r="C102" s="284">
        <f t="shared" si="13"/>
        <v>90</v>
      </c>
      <c r="D102" s="103">
        <f t="shared" si="10"/>
        <v>63625.919568754769</v>
      </c>
      <c r="E102" s="285">
        <f>IF(D102="FIN DU PRÊT","FIN DU PRET",IF('Coûts et rendement'!$D$14="Oui",PMT($D$9,$D$7,$D$5)*-1,0))</f>
        <v>552.63023822728348</v>
      </c>
      <c r="F102" s="286">
        <f>E102+'Coûts et rendement'!$J$16</f>
        <v>567.18886156061683</v>
      </c>
      <c r="G102" s="103">
        <f t="shared" si="7"/>
        <v>238.59719838283038</v>
      </c>
      <c r="H102" s="103">
        <f t="shared" si="8"/>
        <v>314.03303984445313</v>
      </c>
      <c r="I102" s="103">
        <f t="shared" si="9"/>
        <v>63311.886528910312</v>
      </c>
      <c r="J102" s="114">
        <f t="shared" si="11"/>
        <v>24039.853471089675</v>
      </c>
      <c r="K102" s="287">
        <f t="shared" si="12"/>
        <v>25696.867969365845</v>
      </c>
      <c r="L102" s="67"/>
      <c r="M102" s="67"/>
      <c r="N102" s="67"/>
      <c r="O102" s="288"/>
      <c r="P102" s="67"/>
      <c r="Q102" s="67"/>
      <c r="R102" s="67"/>
      <c r="S102" s="67"/>
      <c r="T102" s="67"/>
      <c r="U102" s="91"/>
    </row>
    <row r="103" spans="2:21">
      <c r="B103" s="90"/>
      <c r="C103" s="284">
        <f t="shared" si="13"/>
        <v>91</v>
      </c>
      <c r="D103" s="103">
        <f t="shared" si="10"/>
        <v>63311.886528910312</v>
      </c>
      <c r="E103" s="285">
        <f>IF(D103="FIN DU PRÊT","FIN DU PRET",IF('Coûts et rendement'!$D$14="Oui",PMT($D$9,$D$7,$D$5)*-1,0))</f>
        <v>552.63023822728348</v>
      </c>
      <c r="F103" s="286">
        <f>E103+'Coûts et rendement'!$J$16</f>
        <v>567.18886156061683</v>
      </c>
      <c r="G103" s="103">
        <f t="shared" si="7"/>
        <v>237.41957448341367</v>
      </c>
      <c r="H103" s="103">
        <f t="shared" si="8"/>
        <v>315.21066374386982</v>
      </c>
      <c r="I103" s="103">
        <f t="shared" si="9"/>
        <v>62996.675865166442</v>
      </c>
      <c r="J103" s="114">
        <f t="shared" si="11"/>
        <v>24355.064134833545</v>
      </c>
      <c r="K103" s="287">
        <f t="shared" si="12"/>
        <v>25934.287543849259</v>
      </c>
      <c r="L103" s="67"/>
      <c r="M103" s="67"/>
      <c r="N103" s="67"/>
      <c r="O103" s="288"/>
      <c r="P103" s="67"/>
      <c r="Q103" s="67"/>
      <c r="R103" s="67"/>
      <c r="S103" s="67"/>
      <c r="T103" s="67"/>
      <c r="U103" s="91"/>
    </row>
    <row r="104" spans="2:21">
      <c r="B104" s="90"/>
      <c r="C104" s="284">
        <f t="shared" si="13"/>
        <v>92</v>
      </c>
      <c r="D104" s="103">
        <f t="shared" si="10"/>
        <v>62996.675865166442</v>
      </c>
      <c r="E104" s="285">
        <f>IF(D104="FIN DU PRÊT","FIN DU PRET",IF('Coûts et rendement'!$D$14="Oui",PMT($D$9,$D$7,$D$5)*-1,0))</f>
        <v>552.63023822728348</v>
      </c>
      <c r="F104" s="286">
        <f>E104+'Coûts et rendement'!$J$16</f>
        <v>567.18886156061683</v>
      </c>
      <c r="G104" s="103">
        <f t="shared" si="7"/>
        <v>236.23753449437416</v>
      </c>
      <c r="H104" s="103">
        <f t="shared" si="8"/>
        <v>316.39270373290935</v>
      </c>
      <c r="I104" s="103">
        <f t="shared" si="9"/>
        <v>62680.28316143353</v>
      </c>
      <c r="J104" s="114">
        <f t="shared" si="11"/>
        <v>24671.456838566453</v>
      </c>
      <c r="K104" s="287">
        <f t="shared" si="12"/>
        <v>26170.525078343635</v>
      </c>
      <c r="L104" s="67"/>
      <c r="M104" s="67"/>
      <c r="N104" s="67"/>
      <c r="O104" s="288"/>
      <c r="P104" s="67"/>
      <c r="Q104" s="67"/>
      <c r="R104" s="67"/>
      <c r="S104" s="67"/>
      <c r="T104" s="67"/>
      <c r="U104" s="91"/>
    </row>
    <row r="105" spans="2:21">
      <c r="B105" s="90"/>
      <c r="C105" s="284">
        <f t="shared" si="13"/>
        <v>93</v>
      </c>
      <c r="D105" s="103">
        <f t="shared" si="10"/>
        <v>62680.28316143353</v>
      </c>
      <c r="E105" s="285">
        <f>IF(D105="FIN DU PRÊT","FIN DU PRET",IF('Coûts et rendement'!$D$14="Oui",PMT($D$9,$D$7,$D$5)*-1,0))</f>
        <v>552.63023822728348</v>
      </c>
      <c r="F105" s="286">
        <f>E105+'Coûts et rendement'!$J$16</f>
        <v>567.18886156061683</v>
      </c>
      <c r="G105" s="103">
        <f t="shared" si="7"/>
        <v>235.05106185537574</v>
      </c>
      <c r="H105" s="103">
        <f t="shared" si="8"/>
        <v>317.57917637190775</v>
      </c>
      <c r="I105" s="103">
        <f t="shared" si="9"/>
        <v>62362.70398506162</v>
      </c>
      <c r="J105" s="114">
        <f t="shared" si="11"/>
        <v>24989.03601493836</v>
      </c>
      <c r="K105" s="287">
        <f t="shared" si="12"/>
        <v>26405.576140199009</v>
      </c>
      <c r="L105" s="67"/>
      <c r="M105" s="67"/>
      <c r="N105" s="67"/>
      <c r="O105" s="288"/>
      <c r="P105" s="67"/>
      <c r="Q105" s="67"/>
      <c r="R105" s="67"/>
      <c r="S105" s="67"/>
      <c r="T105" s="67"/>
      <c r="U105" s="91"/>
    </row>
    <row r="106" spans="2:21">
      <c r="B106" s="90"/>
      <c r="C106" s="284">
        <f t="shared" si="13"/>
        <v>94</v>
      </c>
      <c r="D106" s="103">
        <f t="shared" si="10"/>
        <v>62362.70398506162</v>
      </c>
      <c r="E106" s="285">
        <f>IF(D106="FIN DU PRÊT","FIN DU PRET",IF('Coûts et rendement'!$D$14="Oui",PMT($D$9,$D$7,$D$5)*-1,0))</f>
        <v>552.63023822728348</v>
      </c>
      <c r="F106" s="286">
        <f>E106+'Coûts et rendement'!$J$16</f>
        <v>567.18886156061683</v>
      </c>
      <c r="G106" s="103">
        <f t="shared" si="7"/>
        <v>233.86013994398107</v>
      </c>
      <c r="H106" s="103">
        <f t="shared" si="8"/>
        <v>318.77009828330245</v>
      </c>
      <c r="I106" s="103">
        <f t="shared" si="9"/>
        <v>62043.933886778315</v>
      </c>
      <c r="J106" s="114">
        <f t="shared" si="11"/>
        <v>25307.806113221661</v>
      </c>
      <c r="K106" s="287">
        <f t="shared" si="12"/>
        <v>26639.436280142989</v>
      </c>
      <c r="L106" s="67"/>
      <c r="M106" s="67"/>
      <c r="N106" s="67"/>
      <c r="O106" s="288"/>
      <c r="P106" s="67"/>
      <c r="Q106" s="67"/>
      <c r="R106" s="67"/>
      <c r="S106" s="67"/>
      <c r="T106" s="67"/>
      <c r="U106" s="91"/>
    </row>
    <row r="107" spans="2:21">
      <c r="B107" s="90"/>
      <c r="C107" s="284">
        <f t="shared" si="13"/>
        <v>95</v>
      </c>
      <c r="D107" s="103">
        <f t="shared" si="10"/>
        <v>62043.933886778315</v>
      </c>
      <c r="E107" s="285">
        <f>IF(D107="FIN DU PRÊT","FIN DU PRET",IF('Coûts et rendement'!$D$14="Oui",PMT($D$9,$D$7,$D$5)*-1,0))</f>
        <v>552.63023822728348</v>
      </c>
      <c r="F107" s="286">
        <f>E107+'Coûts et rendement'!$J$16</f>
        <v>567.18886156061683</v>
      </c>
      <c r="G107" s="103">
        <f t="shared" si="7"/>
        <v>232.66475207541868</v>
      </c>
      <c r="H107" s="103">
        <f t="shared" si="8"/>
        <v>319.96548615186481</v>
      </c>
      <c r="I107" s="103">
        <f t="shared" si="9"/>
        <v>61723.968400626451</v>
      </c>
      <c r="J107" s="114">
        <f t="shared" si="11"/>
        <v>25627.771599373526</v>
      </c>
      <c r="K107" s="287">
        <f t="shared" si="12"/>
        <v>26872.101032218408</v>
      </c>
      <c r="L107" s="67"/>
      <c r="M107" s="67"/>
      <c r="N107" s="67"/>
      <c r="O107" s="288"/>
      <c r="P107" s="67"/>
      <c r="Q107" s="67"/>
      <c r="R107" s="67"/>
      <c r="S107" s="67"/>
      <c r="T107" s="67"/>
      <c r="U107" s="91"/>
    </row>
    <row r="108" spans="2:21">
      <c r="B108" s="90"/>
      <c r="C108" s="284">
        <f t="shared" si="13"/>
        <v>96</v>
      </c>
      <c r="D108" s="103">
        <f t="shared" si="10"/>
        <v>61723.968400626451</v>
      </c>
      <c r="E108" s="285">
        <f>IF(D108="FIN DU PRÊT","FIN DU PRET",IF('Coûts et rendement'!$D$14="Oui",PMT($D$9,$D$7,$D$5)*-1,0))</f>
        <v>552.63023822728348</v>
      </c>
      <c r="F108" s="286">
        <f>E108+'Coûts et rendement'!$J$16</f>
        <v>567.18886156061683</v>
      </c>
      <c r="G108" s="103">
        <f t="shared" si="7"/>
        <v>231.46488150234919</v>
      </c>
      <c r="H108" s="103">
        <f t="shared" si="8"/>
        <v>321.16535672493433</v>
      </c>
      <c r="I108" s="103">
        <f t="shared" si="9"/>
        <v>61402.803043901513</v>
      </c>
      <c r="J108" s="114">
        <f t="shared" si="11"/>
        <v>25948.93695609846</v>
      </c>
      <c r="K108" s="287">
        <f t="shared" si="12"/>
        <v>27103.565913720759</v>
      </c>
      <c r="L108" s="67"/>
      <c r="M108" s="67"/>
      <c r="N108" s="67"/>
      <c r="O108" s="288"/>
      <c r="P108" s="67"/>
      <c r="Q108" s="67"/>
      <c r="R108" s="67"/>
      <c r="S108" s="67"/>
      <c r="T108" s="67"/>
      <c r="U108" s="91"/>
    </row>
    <row r="109" spans="2:21">
      <c r="B109" s="90"/>
      <c r="C109" s="284">
        <f t="shared" si="13"/>
        <v>97</v>
      </c>
      <c r="D109" s="103">
        <f t="shared" si="10"/>
        <v>61402.803043901513</v>
      </c>
      <c r="E109" s="285">
        <f>IF(D109="FIN DU PRÊT","FIN DU PRET",IF('Coûts et rendement'!$D$14="Oui",PMT($D$9,$D$7,$D$5)*-1,0))</f>
        <v>552.63023822728348</v>
      </c>
      <c r="F109" s="286">
        <f>E109+'Coûts et rendement'!$J$16</f>
        <v>567.18886156061683</v>
      </c>
      <c r="G109" s="103">
        <f t="shared" si="7"/>
        <v>230.26051141463066</v>
      </c>
      <c r="H109" s="103">
        <f t="shared" si="8"/>
        <v>322.36972681265286</v>
      </c>
      <c r="I109" s="103">
        <f t="shared" si="9"/>
        <v>61080.433317088857</v>
      </c>
      <c r="J109" s="114">
        <f t="shared" si="11"/>
        <v>26271.306682911112</v>
      </c>
      <c r="K109" s="287">
        <f t="shared" si="12"/>
        <v>27333.82642513539</v>
      </c>
      <c r="L109" s="67"/>
      <c r="M109" s="67"/>
      <c r="N109" s="67"/>
      <c r="O109" s="288"/>
      <c r="P109" s="67"/>
      <c r="Q109" s="67"/>
      <c r="R109" s="67"/>
      <c r="S109" s="67"/>
      <c r="T109" s="67"/>
      <c r="U109" s="91"/>
    </row>
    <row r="110" spans="2:21">
      <c r="B110" s="90"/>
      <c r="C110" s="284">
        <f t="shared" si="13"/>
        <v>98</v>
      </c>
      <c r="D110" s="103">
        <f t="shared" si="10"/>
        <v>61080.433317088857</v>
      </c>
      <c r="E110" s="285">
        <f>IF(D110="FIN DU PRÊT","FIN DU PRET",IF('Coûts et rendement'!$D$14="Oui",PMT($D$9,$D$7,$D$5)*-1,0))</f>
        <v>552.63023822728348</v>
      </c>
      <c r="F110" s="286">
        <f>E110+'Coûts et rendement'!$J$16</f>
        <v>567.18886156061683</v>
      </c>
      <c r="G110" s="103">
        <f t="shared" si="7"/>
        <v>229.05162493908321</v>
      </c>
      <c r="H110" s="103">
        <f t="shared" si="8"/>
        <v>323.57861328820024</v>
      </c>
      <c r="I110" s="103">
        <f t="shared" si="9"/>
        <v>60756.854703800658</v>
      </c>
      <c r="J110" s="114">
        <f t="shared" si="11"/>
        <v>26594.885296199311</v>
      </c>
      <c r="K110" s="287">
        <f t="shared" si="12"/>
        <v>27562.878050074472</v>
      </c>
      <c r="L110" s="67"/>
      <c r="M110" s="67"/>
      <c r="N110" s="67"/>
      <c r="O110" s="288"/>
      <c r="P110" s="67"/>
      <c r="Q110" s="67"/>
      <c r="R110" s="67"/>
      <c r="S110" s="67"/>
      <c r="T110" s="67"/>
      <c r="U110" s="91"/>
    </row>
    <row r="111" spans="2:21">
      <c r="B111" s="90"/>
      <c r="C111" s="284">
        <f t="shared" si="13"/>
        <v>99</v>
      </c>
      <c r="D111" s="103">
        <f t="shared" si="10"/>
        <v>60756.854703800658</v>
      </c>
      <c r="E111" s="285">
        <f>IF(D111="FIN DU PRÊT","FIN DU PRET",IF('Coûts et rendement'!$D$14="Oui",PMT($D$9,$D$7,$D$5)*-1,0))</f>
        <v>552.63023822728348</v>
      </c>
      <c r="F111" s="286">
        <f>E111+'Coûts et rendement'!$J$16</f>
        <v>567.18886156061683</v>
      </c>
      <c r="G111" s="103">
        <f t="shared" si="7"/>
        <v>227.83820513925247</v>
      </c>
      <c r="H111" s="103">
        <f t="shared" si="8"/>
        <v>324.79203308803102</v>
      </c>
      <c r="I111" s="103">
        <f t="shared" si="9"/>
        <v>60432.062670712628</v>
      </c>
      <c r="J111" s="114">
        <f t="shared" si="11"/>
        <v>26919.67732928734</v>
      </c>
      <c r="K111" s="287">
        <f t="shared" si="12"/>
        <v>27790.716255213723</v>
      </c>
      <c r="L111" s="67"/>
      <c r="M111" s="67"/>
      <c r="N111" s="67"/>
      <c r="O111" s="288"/>
      <c r="P111" s="67"/>
      <c r="Q111" s="67"/>
      <c r="R111" s="67"/>
      <c r="S111" s="67"/>
      <c r="T111" s="67"/>
      <c r="U111" s="91"/>
    </row>
    <row r="112" spans="2:21">
      <c r="B112" s="90"/>
      <c r="C112" s="284">
        <f t="shared" si="13"/>
        <v>100</v>
      </c>
      <c r="D112" s="103">
        <f t="shared" si="10"/>
        <v>60432.062670712628</v>
      </c>
      <c r="E112" s="285">
        <f>IF(D112="FIN DU PRÊT","FIN DU PRET",IF('Coûts et rendement'!$D$14="Oui",PMT($D$9,$D$7,$D$5)*-1,0))</f>
        <v>552.63023822728348</v>
      </c>
      <c r="F112" s="286">
        <f>E112+'Coûts et rendement'!$J$16</f>
        <v>567.18886156061683</v>
      </c>
      <c r="G112" s="103">
        <f t="shared" si="7"/>
        <v>226.62023501517234</v>
      </c>
      <c r="H112" s="103">
        <f t="shared" si="8"/>
        <v>326.01000321211114</v>
      </c>
      <c r="I112" s="103">
        <f t="shared" si="9"/>
        <v>60106.052667500517</v>
      </c>
      <c r="J112" s="114">
        <f t="shared" si="11"/>
        <v>27245.687332499452</v>
      </c>
      <c r="K112" s="287">
        <f t="shared" si="12"/>
        <v>28017.336490228896</v>
      </c>
      <c r="L112" s="67"/>
      <c r="M112" s="67"/>
      <c r="N112" s="67"/>
      <c r="O112" s="288"/>
      <c r="P112" s="67"/>
      <c r="Q112" s="67"/>
      <c r="R112" s="67"/>
      <c r="S112" s="67"/>
      <c r="T112" s="67"/>
      <c r="U112" s="91"/>
    </row>
    <row r="113" spans="2:21">
      <c r="B113" s="90"/>
      <c r="C113" s="284">
        <f t="shared" si="13"/>
        <v>101</v>
      </c>
      <c r="D113" s="103">
        <f t="shared" si="10"/>
        <v>60106.052667500517</v>
      </c>
      <c r="E113" s="285">
        <f>IF(D113="FIN DU PRÊT","FIN DU PRET",IF('Coûts et rendement'!$D$14="Oui",PMT($D$9,$D$7,$D$5)*-1,0))</f>
        <v>552.63023822728348</v>
      </c>
      <c r="F113" s="286">
        <f>E113+'Coûts et rendement'!$J$16</f>
        <v>567.18886156061683</v>
      </c>
      <c r="G113" s="103">
        <f t="shared" si="7"/>
        <v>225.39769750312692</v>
      </c>
      <c r="H113" s="103">
        <f t="shared" si="8"/>
        <v>327.23254072415659</v>
      </c>
      <c r="I113" s="103">
        <f t="shared" si="9"/>
        <v>59778.820126776358</v>
      </c>
      <c r="J113" s="114">
        <f t="shared" si="11"/>
        <v>27572.919873223607</v>
      </c>
      <c r="K113" s="287">
        <f t="shared" si="12"/>
        <v>28242.734187732021</v>
      </c>
      <c r="L113" s="67"/>
      <c r="M113" s="67"/>
      <c r="N113" s="67"/>
      <c r="O113" s="288"/>
      <c r="P113" s="67"/>
      <c r="Q113" s="67"/>
      <c r="R113" s="67"/>
      <c r="S113" s="67"/>
      <c r="T113" s="67"/>
      <c r="U113" s="91"/>
    </row>
    <row r="114" spans="2:21">
      <c r="B114" s="90"/>
      <c r="C114" s="284">
        <f t="shared" si="13"/>
        <v>102</v>
      </c>
      <c r="D114" s="103">
        <f t="shared" si="10"/>
        <v>59778.820126776358</v>
      </c>
      <c r="E114" s="285">
        <f>IF(D114="FIN DU PRÊT","FIN DU PRET",IF('Coûts et rendement'!$D$14="Oui",PMT($D$9,$D$7,$D$5)*-1,0))</f>
        <v>552.63023822728348</v>
      </c>
      <c r="F114" s="286">
        <f>E114+'Coûts et rendement'!$J$16</f>
        <v>567.18886156061683</v>
      </c>
      <c r="G114" s="103">
        <f t="shared" si="7"/>
        <v>224.17057547541134</v>
      </c>
      <c r="H114" s="103">
        <f t="shared" si="8"/>
        <v>328.45966275187214</v>
      </c>
      <c r="I114" s="103">
        <f t="shared" si="9"/>
        <v>59450.360464024488</v>
      </c>
      <c r="J114" s="114">
        <f t="shared" si="11"/>
        <v>27901.37953597548</v>
      </c>
      <c r="K114" s="287">
        <f t="shared" si="12"/>
        <v>28466.904763207433</v>
      </c>
      <c r="L114" s="67"/>
      <c r="M114" s="67"/>
      <c r="N114" s="67"/>
      <c r="O114" s="288"/>
      <c r="P114" s="67"/>
      <c r="Q114" s="67"/>
      <c r="R114" s="67"/>
      <c r="S114" s="67"/>
      <c r="T114" s="67"/>
      <c r="U114" s="91"/>
    </row>
    <row r="115" spans="2:21">
      <c r="B115" s="90"/>
      <c r="C115" s="284">
        <f t="shared" si="13"/>
        <v>103</v>
      </c>
      <c r="D115" s="103">
        <f t="shared" si="10"/>
        <v>59450.360464024488</v>
      </c>
      <c r="E115" s="285">
        <f>IF(D115="FIN DU PRÊT","FIN DU PRET",IF('Coûts et rendement'!$D$14="Oui",PMT($D$9,$D$7,$D$5)*-1,0))</f>
        <v>552.63023822728348</v>
      </c>
      <c r="F115" s="286">
        <f>E115+'Coûts et rendement'!$J$16</f>
        <v>567.18886156061683</v>
      </c>
      <c r="G115" s="103">
        <f t="shared" si="7"/>
        <v>222.93885174009182</v>
      </c>
      <c r="H115" s="103">
        <f t="shared" si="8"/>
        <v>329.69138648719166</v>
      </c>
      <c r="I115" s="103">
        <f t="shared" si="9"/>
        <v>59120.669077537299</v>
      </c>
      <c r="J115" s="114">
        <f t="shared" si="11"/>
        <v>28231.070922462673</v>
      </c>
      <c r="K115" s="287">
        <f t="shared" si="12"/>
        <v>28689.843614947524</v>
      </c>
      <c r="L115" s="67"/>
      <c r="M115" s="67"/>
      <c r="N115" s="67"/>
      <c r="O115" s="288"/>
      <c r="P115" s="67"/>
      <c r="Q115" s="67"/>
      <c r="R115" s="67"/>
      <c r="S115" s="67"/>
      <c r="T115" s="67"/>
      <c r="U115" s="91"/>
    </row>
    <row r="116" spans="2:21">
      <c r="B116" s="90"/>
      <c r="C116" s="284">
        <f t="shared" si="13"/>
        <v>104</v>
      </c>
      <c r="D116" s="103">
        <f t="shared" si="10"/>
        <v>59120.669077537299</v>
      </c>
      <c r="E116" s="285">
        <f>IF(D116="FIN DU PRÊT","FIN DU PRET",IF('Coûts et rendement'!$D$14="Oui",PMT($D$9,$D$7,$D$5)*-1,0))</f>
        <v>552.63023822728348</v>
      </c>
      <c r="F116" s="286">
        <f>E116+'Coûts et rendement'!$J$16</f>
        <v>567.18886156061683</v>
      </c>
      <c r="G116" s="103">
        <f t="shared" si="7"/>
        <v>221.70250904076485</v>
      </c>
      <c r="H116" s="103">
        <f t="shared" si="8"/>
        <v>330.9277291865186</v>
      </c>
      <c r="I116" s="103">
        <f t="shared" si="9"/>
        <v>58789.741348350777</v>
      </c>
      <c r="J116" s="114">
        <f t="shared" si="11"/>
        <v>28561.998651649192</v>
      </c>
      <c r="K116" s="287">
        <f t="shared" si="12"/>
        <v>28911.54612398829</v>
      </c>
      <c r="L116" s="67"/>
      <c r="M116" s="67"/>
      <c r="N116" s="67"/>
      <c r="O116" s="288"/>
      <c r="P116" s="67"/>
      <c r="Q116" s="67"/>
      <c r="R116" s="67"/>
      <c r="S116" s="67"/>
      <c r="T116" s="67"/>
      <c r="U116" s="91"/>
    </row>
    <row r="117" spans="2:21">
      <c r="B117" s="90"/>
      <c r="C117" s="284">
        <f t="shared" si="13"/>
        <v>105</v>
      </c>
      <c r="D117" s="103">
        <f t="shared" si="10"/>
        <v>58789.741348350777</v>
      </c>
      <c r="E117" s="285">
        <f>IF(D117="FIN DU PRÊT","FIN DU PRET",IF('Coûts et rendement'!$D$14="Oui",PMT($D$9,$D$7,$D$5)*-1,0))</f>
        <v>552.63023822728348</v>
      </c>
      <c r="F117" s="286">
        <f>E117+'Coûts et rendement'!$J$16</f>
        <v>567.18886156061683</v>
      </c>
      <c r="G117" s="103">
        <f t="shared" si="7"/>
        <v>220.46153005631541</v>
      </c>
      <c r="H117" s="103">
        <f t="shared" si="8"/>
        <v>332.1687081709681</v>
      </c>
      <c r="I117" s="103">
        <f t="shared" si="9"/>
        <v>58457.572640179809</v>
      </c>
      <c r="J117" s="114">
        <f t="shared" si="11"/>
        <v>28894.16735982016</v>
      </c>
      <c r="K117" s="287">
        <f t="shared" si="12"/>
        <v>29132.007654044606</v>
      </c>
      <c r="L117" s="67"/>
      <c r="M117" s="67"/>
      <c r="N117" s="67"/>
      <c r="O117" s="288"/>
      <c r="P117" s="67"/>
      <c r="Q117" s="67"/>
      <c r="R117" s="67"/>
      <c r="S117" s="67"/>
      <c r="T117" s="67"/>
      <c r="U117" s="91"/>
    </row>
    <row r="118" spans="2:21">
      <c r="B118" s="90"/>
      <c r="C118" s="284">
        <f t="shared" si="13"/>
        <v>106</v>
      </c>
      <c r="D118" s="103">
        <f t="shared" si="10"/>
        <v>58457.572640179809</v>
      </c>
      <c r="E118" s="285">
        <f>IF(D118="FIN DU PRÊT","FIN DU PRET",IF('Coûts et rendement'!$D$14="Oui",PMT($D$9,$D$7,$D$5)*-1,0))</f>
        <v>552.63023822728348</v>
      </c>
      <c r="F118" s="286">
        <f>E118+'Coûts et rendement'!$J$16</f>
        <v>567.18886156061683</v>
      </c>
      <c r="G118" s="103">
        <f t="shared" si="7"/>
        <v>219.21589740067427</v>
      </c>
      <c r="H118" s="103">
        <f t="shared" si="8"/>
        <v>333.41434082660919</v>
      </c>
      <c r="I118" s="103">
        <f t="shared" si="9"/>
        <v>58124.158299353199</v>
      </c>
      <c r="J118" s="114">
        <f t="shared" si="11"/>
        <v>29227.58170064677</v>
      </c>
      <c r="K118" s="287">
        <f t="shared" si="12"/>
        <v>29351.22355144528</v>
      </c>
      <c r="L118" s="67"/>
      <c r="M118" s="67"/>
      <c r="N118" s="67"/>
      <c r="O118" s="288"/>
      <c r="P118" s="67"/>
      <c r="Q118" s="67"/>
      <c r="R118" s="67"/>
      <c r="S118" s="67"/>
      <c r="T118" s="67"/>
      <c r="U118" s="91"/>
    </row>
    <row r="119" spans="2:21">
      <c r="B119" s="90"/>
      <c r="C119" s="284">
        <f t="shared" si="13"/>
        <v>107</v>
      </c>
      <c r="D119" s="103">
        <f t="shared" si="10"/>
        <v>58124.158299353199</v>
      </c>
      <c r="E119" s="285">
        <f>IF(D119="FIN DU PRÊT","FIN DU PRET",IF('Coûts et rendement'!$D$14="Oui",PMT($D$9,$D$7,$D$5)*-1,0))</f>
        <v>552.63023822728348</v>
      </c>
      <c r="F119" s="286">
        <f>E119+'Coûts et rendement'!$J$16</f>
        <v>567.18886156061683</v>
      </c>
      <c r="G119" s="103">
        <f t="shared" si="7"/>
        <v>217.96559362257449</v>
      </c>
      <c r="H119" s="103">
        <f t="shared" si="8"/>
        <v>334.664644604709</v>
      </c>
      <c r="I119" s="103">
        <f t="shared" si="9"/>
        <v>57789.49365474849</v>
      </c>
      <c r="J119" s="114">
        <f t="shared" si="11"/>
        <v>29562.246345251478</v>
      </c>
      <c r="K119" s="287">
        <f t="shared" si="12"/>
        <v>29569.189145067856</v>
      </c>
      <c r="L119" s="67"/>
      <c r="M119" s="67"/>
      <c r="N119" s="67"/>
      <c r="O119" s="288"/>
      <c r="P119" s="67"/>
      <c r="Q119" s="67"/>
      <c r="R119" s="67"/>
      <c r="S119" s="67"/>
      <c r="T119" s="67"/>
      <c r="U119" s="91"/>
    </row>
    <row r="120" spans="2:21">
      <c r="B120" s="90"/>
      <c r="C120" s="284">
        <f t="shared" si="13"/>
        <v>108</v>
      </c>
      <c r="D120" s="103">
        <f t="shared" si="10"/>
        <v>57789.49365474849</v>
      </c>
      <c r="E120" s="285">
        <f>IF(D120="FIN DU PRÊT","FIN DU PRET",IF('Coûts et rendement'!$D$14="Oui",PMT($D$9,$D$7,$D$5)*-1,0))</f>
        <v>552.63023822728348</v>
      </c>
      <c r="F120" s="286">
        <f>E120+'Coûts et rendement'!$J$16</f>
        <v>567.18886156061683</v>
      </c>
      <c r="G120" s="103">
        <f t="shared" si="7"/>
        <v>216.71060120530683</v>
      </c>
      <c r="H120" s="103">
        <f t="shared" si="8"/>
        <v>335.91963702197665</v>
      </c>
      <c r="I120" s="103">
        <f t="shared" si="9"/>
        <v>57453.574017726511</v>
      </c>
      <c r="J120" s="114">
        <f t="shared" si="11"/>
        <v>29898.165982273455</v>
      </c>
      <c r="K120" s="287">
        <f t="shared" si="12"/>
        <v>29785.899746273164</v>
      </c>
      <c r="L120" s="67"/>
      <c r="M120" s="67"/>
      <c r="N120" s="67"/>
      <c r="O120" s="288"/>
      <c r="P120" s="67"/>
      <c r="Q120" s="67"/>
      <c r="R120" s="67"/>
      <c r="S120" s="67"/>
      <c r="T120" s="67"/>
      <c r="U120" s="91"/>
    </row>
    <row r="121" spans="2:21">
      <c r="B121" s="90"/>
      <c r="C121" s="284">
        <f t="shared" si="13"/>
        <v>109</v>
      </c>
      <c r="D121" s="103">
        <f t="shared" si="10"/>
        <v>57453.574017726511</v>
      </c>
      <c r="E121" s="285">
        <f>IF(D121="FIN DU PRÊT","FIN DU PRET",IF('Coûts et rendement'!$D$14="Oui",PMT($D$9,$D$7,$D$5)*-1,0))</f>
        <v>552.63023822728348</v>
      </c>
      <c r="F121" s="286">
        <f>E121+'Coûts et rendement'!$J$16</f>
        <v>567.18886156061683</v>
      </c>
      <c r="G121" s="103">
        <f t="shared" si="7"/>
        <v>215.45090256647441</v>
      </c>
      <c r="H121" s="103">
        <f t="shared" si="8"/>
        <v>337.1793356608091</v>
      </c>
      <c r="I121" s="103">
        <f t="shared" si="9"/>
        <v>57116.3946820657</v>
      </c>
      <c r="J121" s="114">
        <f t="shared" si="11"/>
        <v>30235.345317934265</v>
      </c>
      <c r="K121" s="287">
        <f t="shared" si="12"/>
        <v>30001.350648839638</v>
      </c>
      <c r="L121" s="67"/>
      <c r="M121" s="67"/>
      <c r="N121" s="67"/>
      <c r="O121" s="288"/>
      <c r="P121" s="67"/>
      <c r="Q121" s="67"/>
      <c r="R121" s="67"/>
      <c r="S121" s="67"/>
      <c r="T121" s="67"/>
      <c r="U121" s="91"/>
    </row>
    <row r="122" spans="2:21">
      <c r="B122" s="90"/>
      <c r="C122" s="284">
        <f t="shared" si="13"/>
        <v>110</v>
      </c>
      <c r="D122" s="103">
        <f t="shared" si="10"/>
        <v>57116.3946820657</v>
      </c>
      <c r="E122" s="285">
        <f>IF(D122="FIN DU PRÊT","FIN DU PRET",IF('Coûts et rendement'!$D$14="Oui",PMT($D$9,$D$7,$D$5)*-1,0))</f>
        <v>552.63023822728348</v>
      </c>
      <c r="F122" s="286">
        <f>E122+'Coûts et rendement'!$J$16</f>
        <v>567.18886156061683</v>
      </c>
      <c r="G122" s="103">
        <f t="shared" si="7"/>
        <v>214.18648005774637</v>
      </c>
      <c r="H122" s="103">
        <f t="shared" si="8"/>
        <v>338.44375816953709</v>
      </c>
      <c r="I122" s="103">
        <f t="shared" si="9"/>
        <v>56777.950923896162</v>
      </c>
      <c r="J122" s="114">
        <f t="shared" si="11"/>
        <v>30573.789076103803</v>
      </c>
      <c r="K122" s="287">
        <f t="shared" si="12"/>
        <v>30215.537128897384</v>
      </c>
      <c r="L122" s="67"/>
      <c r="M122" s="67"/>
      <c r="N122" s="67"/>
      <c r="O122" s="288"/>
      <c r="P122" s="67"/>
      <c r="Q122" s="67"/>
      <c r="R122" s="67"/>
      <c r="S122" s="67"/>
      <c r="T122" s="67"/>
      <c r="U122" s="91"/>
    </row>
    <row r="123" spans="2:21">
      <c r="B123" s="90"/>
      <c r="C123" s="284">
        <f t="shared" si="13"/>
        <v>111</v>
      </c>
      <c r="D123" s="103">
        <f t="shared" si="10"/>
        <v>56777.950923896162</v>
      </c>
      <c r="E123" s="285">
        <f>IF(D123="FIN DU PRÊT","FIN DU PRET",IF('Coûts et rendement'!$D$14="Oui",PMT($D$9,$D$7,$D$5)*-1,0))</f>
        <v>552.63023822728348</v>
      </c>
      <c r="F123" s="286">
        <f>E123+'Coûts et rendement'!$J$16</f>
        <v>567.18886156061683</v>
      </c>
      <c r="G123" s="103">
        <f t="shared" si="7"/>
        <v>212.91731596461059</v>
      </c>
      <c r="H123" s="103">
        <f t="shared" si="8"/>
        <v>339.71292226267292</v>
      </c>
      <c r="I123" s="103">
        <f t="shared" si="9"/>
        <v>56438.238001633486</v>
      </c>
      <c r="J123" s="114">
        <f t="shared" si="11"/>
        <v>30913.501998366475</v>
      </c>
      <c r="K123" s="287">
        <f t="shared" si="12"/>
        <v>30428.454444861993</v>
      </c>
      <c r="L123" s="67"/>
      <c r="M123" s="67"/>
      <c r="N123" s="67"/>
      <c r="O123" s="288"/>
      <c r="P123" s="67"/>
      <c r="Q123" s="67"/>
      <c r="R123" s="67"/>
      <c r="S123" s="67"/>
      <c r="T123" s="67"/>
      <c r="U123" s="91"/>
    </row>
    <row r="124" spans="2:21">
      <c r="B124" s="90"/>
      <c r="C124" s="284">
        <f t="shared" si="13"/>
        <v>112</v>
      </c>
      <c r="D124" s="103">
        <f t="shared" si="10"/>
        <v>56438.238001633486</v>
      </c>
      <c r="E124" s="285">
        <f>IF(D124="FIN DU PRÊT","FIN DU PRET",IF('Coûts et rendement'!$D$14="Oui",PMT($D$9,$D$7,$D$5)*-1,0))</f>
        <v>552.63023822728348</v>
      </c>
      <c r="F124" s="286">
        <f>E124+'Coûts et rendement'!$J$16</f>
        <v>567.18886156061683</v>
      </c>
      <c r="G124" s="103">
        <f t="shared" si="7"/>
        <v>211.64339250612556</v>
      </c>
      <c r="H124" s="103">
        <f t="shared" si="8"/>
        <v>340.98684572115792</v>
      </c>
      <c r="I124" s="103">
        <f t="shared" si="9"/>
        <v>56097.25115591233</v>
      </c>
      <c r="J124" s="114">
        <f t="shared" si="11"/>
        <v>31254.488844087635</v>
      </c>
      <c r="K124" s="287">
        <f t="shared" si="12"/>
        <v>30640.097837368117</v>
      </c>
      <c r="L124" s="67"/>
      <c r="M124" s="67"/>
      <c r="N124" s="67"/>
      <c r="O124" s="288"/>
      <c r="P124" s="67"/>
      <c r="Q124" s="67"/>
      <c r="R124" s="67"/>
      <c r="S124" s="67"/>
      <c r="T124" s="67"/>
      <c r="U124" s="91"/>
    </row>
    <row r="125" spans="2:21">
      <c r="B125" s="90"/>
      <c r="C125" s="284">
        <f t="shared" si="13"/>
        <v>113</v>
      </c>
      <c r="D125" s="103">
        <f t="shared" si="10"/>
        <v>56097.25115591233</v>
      </c>
      <c r="E125" s="285">
        <f>IF(D125="FIN DU PRÊT","FIN DU PRET",IF('Coûts et rendement'!$D$14="Oui",PMT($D$9,$D$7,$D$5)*-1,0))</f>
        <v>552.63023822728348</v>
      </c>
      <c r="F125" s="286">
        <f>E125+'Coûts et rendement'!$J$16</f>
        <v>567.18886156061683</v>
      </c>
      <c r="G125" s="103">
        <f t="shared" si="7"/>
        <v>210.36469183467122</v>
      </c>
      <c r="H125" s="103">
        <f t="shared" si="8"/>
        <v>342.26554639261224</v>
      </c>
      <c r="I125" s="103">
        <f t="shared" si="9"/>
        <v>55754.985609519717</v>
      </c>
      <c r="J125" s="114">
        <f t="shared" si="11"/>
        <v>31596.754390480248</v>
      </c>
      <c r="K125" s="287">
        <f t="shared" si="12"/>
        <v>30850.462529202789</v>
      </c>
      <c r="L125" s="67"/>
      <c r="M125" s="67"/>
      <c r="N125" s="67"/>
      <c r="O125" s="288"/>
      <c r="P125" s="67"/>
      <c r="Q125" s="67"/>
      <c r="R125" s="67"/>
      <c r="S125" s="67"/>
      <c r="T125" s="67"/>
      <c r="U125" s="91"/>
    </row>
    <row r="126" spans="2:21">
      <c r="B126" s="90"/>
      <c r="C126" s="284">
        <f t="shared" si="13"/>
        <v>114</v>
      </c>
      <c r="D126" s="103">
        <f t="shared" si="10"/>
        <v>55754.985609519717</v>
      </c>
      <c r="E126" s="285">
        <f>IF(D126="FIN DU PRÊT","FIN DU PRET",IF('Coûts et rendement'!$D$14="Oui",PMT($D$9,$D$7,$D$5)*-1,0))</f>
        <v>552.63023822728348</v>
      </c>
      <c r="F126" s="286">
        <f>E126+'Coûts et rendement'!$J$16</f>
        <v>567.18886156061683</v>
      </c>
      <c r="G126" s="103">
        <f t="shared" si="7"/>
        <v>209.08119603569892</v>
      </c>
      <c r="H126" s="103">
        <f t="shared" si="8"/>
        <v>343.54904219158459</v>
      </c>
      <c r="I126" s="103">
        <f t="shared" si="9"/>
        <v>55411.436567328135</v>
      </c>
      <c r="J126" s="114">
        <f t="shared" si="11"/>
        <v>31940.303432671833</v>
      </c>
      <c r="K126" s="287">
        <f t="shared" si="12"/>
        <v>31059.543725238487</v>
      </c>
      <c r="L126" s="67"/>
      <c r="M126" s="67"/>
      <c r="N126" s="67"/>
      <c r="O126" s="288"/>
      <c r="P126" s="67"/>
      <c r="Q126" s="67"/>
      <c r="R126" s="67"/>
      <c r="S126" s="67"/>
      <c r="T126" s="67"/>
      <c r="U126" s="91"/>
    </row>
    <row r="127" spans="2:21">
      <c r="B127" s="90"/>
      <c r="C127" s="284">
        <f t="shared" si="13"/>
        <v>115</v>
      </c>
      <c r="D127" s="103">
        <f t="shared" si="10"/>
        <v>55411.436567328135</v>
      </c>
      <c r="E127" s="285">
        <f>IF(D127="FIN DU PRÊT","FIN DU PRET",IF('Coûts et rendement'!$D$14="Oui",PMT($D$9,$D$7,$D$5)*-1,0))</f>
        <v>552.63023822728348</v>
      </c>
      <c r="F127" s="286">
        <f>E127+'Coûts et rendement'!$J$16</f>
        <v>567.18886156061683</v>
      </c>
      <c r="G127" s="103">
        <f t="shared" si="7"/>
        <v>207.7928871274805</v>
      </c>
      <c r="H127" s="103">
        <f t="shared" si="8"/>
        <v>344.83735109980296</v>
      </c>
      <c r="I127" s="103">
        <f t="shared" si="9"/>
        <v>55066.599216228329</v>
      </c>
      <c r="J127" s="114">
        <f t="shared" si="11"/>
        <v>32285.140783771636</v>
      </c>
      <c r="K127" s="287">
        <f t="shared" si="12"/>
        <v>31267.336612365969</v>
      </c>
      <c r="L127" s="67"/>
      <c r="M127" s="67"/>
      <c r="N127" s="67"/>
      <c r="O127" s="288"/>
      <c r="P127" s="67"/>
      <c r="Q127" s="67"/>
      <c r="R127" s="67"/>
      <c r="S127" s="67"/>
      <c r="T127" s="67"/>
      <c r="U127" s="91"/>
    </row>
    <row r="128" spans="2:21">
      <c r="B128" s="90"/>
      <c r="C128" s="284">
        <f t="shared" si="13"/>
        <v>116</v>
      </c>
      <c r="D128" s="103">
        <f t="shared" si="10"/>
        <v>55066.599216228329</v>
      </c>
      <c r="E128" s="285">
        <f>IF(D128="FIN DU PRÊT","FIN DU PRET",IF('Coûts et rendement'!$D$14="Oui",PMT($D$9,$D$7,$D$5)*-1,0))</f>
        <v>552.63023822728348</v>
      </c>
      <c r="F128" s="286">
        <f>E128+'Coûts et rendement'!$J$16</f>
        <v>567.18886156061683</v>
      </c>
      <c r="G128" s="103">
        <f t="shared" si="7"/>
        <v>206.49974706085624</v>
      </c>
      <c r="H128" s="103">
        <f t="shared" si="8"/>
        <v>346.13049116642725</v>
      </c>
      <c r="I128" s="103">
        <f t="shared" si="9"/>
        <v>54720.468725061903</v>
      </c>
      <c r="J128" s="114">
        <f t="shared" si="11"/>
        <v>32631.271274938063</v>
      </c>
      <c r="K128" s="287">
        <f t="shared" si="12"/>
        <v>31473.836359426827</v>
      </c>
      <c r="L128" s="67"/>
      <c r="M128" s="67"/>
      <c r="N128" s="67"/>
      <c r="O128" s="288"/>
      <c r="P128" s="67"/>
      <c r="Q128" s="67"/>
      <c r="R128" s="67"/>
      <c r="S128" s="67"/>
      <c r="T128" s="67"/>
      <c r="U128" s="91"/>
    </row>
    <row r="129" spans="2:21">
      <c r="B129" s="90"/>
      <c r="C129" s="284">
        <f t="shared" si="13"/>
        <v>117</v>
      </c>
      <c r="D129" s="103">
        <f t="shared" si="10"/>
        <v>54720.468725061903</v>
      </c>
      <c r="E129" s="285">
        <f>IF(D129="FIN DU PRÊT","FIN DU PRET",IF('Coûts et rendement'!$D$14="Oui",PMT($D$9,$D$7,$D$5)*-1,0))</f>
        <v>552.63023822728348</v>
      </c>
      <c r="F129" s="286">
        <f>E129+'Coûts et rendement'!$J$16</f>
        <v>567.18886156061683</v>
      </c>
      <c r="G129" s="103">
        <f t="shared" si="7"/>
        <v>205.20175771898212</v>
      </c>
      <c r="H129" s="103">
        <f t="shared" si="8"/>
        <v>347.42848050830139</v>
      </c>
      <c r="I129" s="103">
        <f t="shared" si="9"/>
        <v>54373.040244553602</v>
      </c>
      <c r="J129" s="114">
        <f t="shared" si="11"/>
        <v>32978.699755446367</v>
      </c>
      <c r="K129" s="287">
        <f t="shared" si="12"/>
        <v>31679.03811714581</v>
      </c>
      <c r="L129" s="67"/>
      <c r="M129" s="67"/>
      <c r="N129" s="67"/>
      <c r="O129" s="288"/>
      <c r="P129" s="67"/>
      <c r="Q129" s="67"/>
      <c r="R129" s="67"/>
      <c r="S129" s="67"/>
      <c r="T129" s="67"/>
      <c r="U129" s="91"/>
    </row>
    <row r="130" spans="2:21">
      <c r="B130" s="90"/>
      <c r="C130" s="284">
        <f t="shared" si="13"/>
        <v>118</v>
      </c>
      <c r="D130" s="103">
        <f t="shared" si="10"/>
        <v>54373.040244553602</v>
      </c>
      <c r="E130" s="285">
        <f>IF(D130="FIN DU PRÊT","FIN DU PRET",IF('Coûts et rendement'!$D$14="Oui",PMT($D$9,$D$7,$D$5)*-1,0))</f>
        <v>552.63023822728348</v>
      </c>
      <c r="F130" s="286">
        <f>E130+'Coûts et rendement'!$J$16</f>
        <v>567.18886156061683</v>
      </c>
      <c r="G130" s="103">
        <f t="shared" si="7"/>
        <v>203.89890091707599</v>
      </c>
      <c r="H130" s="103">
        <f t="shared" si="8"/>
        <v>348.73133731020749</v>
      </c>
      <c r="I130" s="103">
        <f t="shared" si="9"/>
        <v>54024.308907243394</v>
      </c>
      <c r="J130" s="114">
        <f t="shared" si="11"/>
        <v>33327.431092756575</v>
      </c>
      <c r="K130" s="287">
        <f t="shared" si="12"/>
        <v>31882.937018062887</v>
      </c>
      <c r="L130" s="67"/>
      <c r="M130" s="67"/>
      <c r="N130" s="67"/>
      <c r="O130" s="288"/>
      <c r="P130" s="67"/>
      <c r="Q130" s="67"/>
      <c r="R130" s="67"/>
      <c r="S130" s="67"/>
      <c r="T130" s="67"/>
      <c r="U130" s="91"/>
    </row>
    <row r="131" spans="2:21">
      <c r="B131" s="90"/>
      <c r="C131" s="284">
        <f t="shared" si="13"/>
        <v>119</v>
      </c>
      <c r="D131" s="103">
        <f t="shared" si="10"/>
        <v>54024.308907243394</v>
      </c>
      <c r="E131" s="285">
        <f>IF(D131="FIN DU PRÊT","FIN DU PRET",IF('Coûts et rendement'!$D$14="Oui",PMT($D$9,$D$7,$D$5)*-1,0))</f>
        <v>552.63023822728348</v>
      </c>
      <c r="F131" s="286">
        <f>E131+'Coûts et rendement'!$J$16</f>
        <v>567.18886156061683</v>
      </c>
      <c r="G131" s="103">
        <f t="shared" si="7"/>
        <v>202.59115840216273</v>
      </c>
      <c r="H131" s="103">
        <f t="shared" si="8"/>
        <v>350.03907982512078</v>
      </c>
      <c r="I131" s="103">
        <f t="shared" si="9"/>
        <v>53674.269827418277</v>
      </c>
      <c r="J131" s="114">
        <f t="shared" si="11"/>
        <v>33677.470172581692</v>
      </c>
      <c r="K131" s="287">
        <f t="shared" si="12"/>
        <v>32085.52817646505</v>
      </c>
      <c r="L131" s="67"/>
      <c r="M131" s="67"/>
      <c r="N131" s="67"/>
      <c r="O131" s="288"/>
      <c r="P131" s="67"/>
      <c r="Q131" s="67"/>
      <c r="R131" s="67"/>
      <c r="S131" s="67"/>
      <c r="T131" s="67"/>
      <c r="U131" s="91"/>
    </row>
    <row r="132" spans="2:21">
      <c r="B132" s="90"/>
      <c r="C132" s="284">
        <f t="shared" si="13"/>
        <v>120</v>
      </c>
      <c r="D132" s="103">
        <f t="shared" si="10"/>
        <v>53674.269827418277</v>
      </c>
      <c r="E132" s="285">
        <f>IF(D132="FIN DU PRÊT","FIN DU PRET",IF('Coûts et rendement'!$D$14="Oui",PMT($D$9,$D$7,$D$5)*-1,0))</f>
        <v>552.63023822728348</v>
      </c>
      <c r="F132" s="286">
        <f>E132+'Coûts et rendement'!$J$16</f>
        <v>567.18886156061683</v>
      </c>
      <c r="G132" s="103">
        <f t="shared" si="7"/>
        <v>201.27851185281853</v>
      </c>
      <c r="H132" s="103">
        <f t="shared" si="8"/>
        <v>351.35172637446499</v>
      </c>
      <c r="I132" s="103">
        <f t="shared" si="9"/>
        <v>53322.918101043811</v>
      </c>
      <c r="J132" s="114">
        <f t="shared" si="11"/>
        <v>34028.821898956157</v>
      </c>
      <c r="K132" s="287">
        <f t="shared" si="12"/>
        <v>32286.806688317869</v>
      </c>
      <c r="L132" s="67"/>
      <c r="M132" s="67"/>
      <c r="N132" s="67"/>
      <c r="O132" s="288"/>
      <c r="P132" s="67"/>
      <c r="Q132" s="67"/>
      <c r="R132" s="67"/>
      <c r="S132" s="67"/>
      <c r="T132" s="67"/>
      <c r="U132" s="91"/>
    </row>
    <row r="133" spans="2:21">
      <c r="B133" s="90"/>
      <c r="C133" s="284">
        <f t="shared" si="13"/>
        <v>121</v>
      </c>
      <c r="D133" s="103">
        <f t="shared" si="10"/>
        <v>53322.918101043811</v>
      </c>
      <c r="E133" s="285">
        <f>IF(D133="FIN DU PRÊT","FIN DU PRET",IF('Coûts et rendement'!$D$14="Oui",PMT($D$9,$D$7,$D$5)*-1,0))</f>
        <v>552.63023822728348</v>
      </c>
      <c r="F133" s="286">
        <f>E133+'Coûts et rendement'!$J$16</f>
        <v>567.18886156061683</v>
      </c>
      <c r="G133" s="103">
        <f t="shared" si="7"/>
        <v>199.9609428789143</v>
      </c>
      <c r="H133" s="103">
        <f t="shared" si="8"/>
        <v>352.66929534836919</v>
      </c>
      <c r="I133" s="103">
        <f t="shared" si="9"/>
        <v>52970.248805695439</v>
      </c>
      <c r="J133" s="114">
        <f t="shared" si="11"/>
        <v>34381.49119430453</v>
      </c>
      <c r="K133" s="287">
        <f t="shared" si="12"/>
        <v>32486.767631196784</v>
      </c>
      <c r="L133" s="67"/>
      <c r="M133" s="67"/>
      <c r="N133" s="67"/>
      <c r="O133" s="291"/>
      <c r="P133" s="67"/>
      <c r="Q133" s="67"/>
      <c r="R133" s="67"/>
      <c r="S133" s="67"/>
      <c r="T133" s="67"/>
      <c r="U133" s="91"/>
    </row>
    <row r="134" spans="2:21">
      <c r="B134" s="90"/>
      <c r="C134" s="284">
        <f t="shared" si="13"/>
        <v>122</v>
      </c>
      <c r="D134" s="103">
        <f t="shared" si="10"/>
        <v>52970.248805695439</v>
      </c>
      <c r="E134" s="285">
        <f>IF(D134="FIN DU PRÊT","FIN DU PRET",IF('Coûts et rendement'!$D$14="Oui",PMT($D$9,$D$7,$D$5)*-1,0))</f>
        <v>552.63023822728348</v>
      </c>
      <c r="F134" s="286">
        <f>E134+'Coûts et rendement'!$J$16</f>
        <v>567.18886156061683</v>
      </c>
      <c r="G134" s="103">
        <f t="shared" si="7"/>
        <v>198.63843302135788</v>
      </c>
      <c r="H134" s="103">
        <f t="shared" si="8"/>
        <v>353.99180520592563</v>
      </c>
      <c r="I134" s="103">
        <f t="shared" si="9"/>
        <v>52616.25700048951</v>
      </c>
      <c r="J134" s="114">
        <f t="shared" si="11"/>
        <v>34735.482999510452</v>
      </c>
      <c r="K134" s="287">
        <f t="shared" si="12"/>
        <v>32685.406064218143</v>
      </c>
      <c r="L134" s="67"/>
      <c r="M134" s="67"/>
      <c r="N134" s="67"/>
      <c r="O134" s="288"/>
      <c r="P134" s="67"/>
      <c r="Q134" s="67"/>
      <c r="R134" s="67"/>
      <c r="S134" s="67"/>
      <c r="T134" s="67"/>
      <c r="U134" s="91"/>
    </row>
    <row r="135" spans="2:21">
      <c r="B135" s="90"/>
      <c r="C135" s="284">
        <f t="shared" si="13"/>
        <v>123</v>
      </c>
      <c r="D135" s="103">
        <f t="shared" si="10"/>
        <v>52616.25700048951</v>
      </c>
      <c r="E135" s="285">
        <f>IF(D135="FIN DU PRÊT","FIN DU PRET",IF('Coûts et rendement'!$D$14="Oui",PMT($D$9,$D$7,$D$5)*-1,0))</f>
        <v>552.63023822728348</v>
      </c>
      <c r="F135" s="286">
        <f>E135+'Coûts et rendement'!$J$16</f>
        <v>567.18886156061683</v>
      </c>
      <c r="G135" s="103">
        <f t="shared" si="7"/>
        <v>197.31096375183566</v>
      </c>
      <c r="H135" s="103">
        <f t="shared" si="8"/>
        <v>355.31927447544786</v>
      </c>
      <c r="I135" s="103">
        <f t="shared" si="9"/>
        <v>52260.937726014061</v>
      </c>
      <c r="J135" s="114">
        <f t="shared" si="11"/>
        <v>35090.802273985901</v>
      </c>
      <c r="K135" s="287">
        <f t="shared" si="12"/>
        <v>32882.717027969979</v>
      </c>
      <c r="L135" s="67"/>
      <c r="M135" s="67"/>
      <c r="N135" s="67"/>
      <c r="O135" s="288"/>
      <c r="P135" s="67"/>
      <c r="Q135" s="67"/>
      <c r="R135" s="67"/>
      <c r="S135" s="67"/>
      <c r="T135" s="67"/>
      <c r="U135" s="91"/>
    </row>
    <row r="136" spans="2:21">
      <c r="B136" s="90"/>
      <c r="C136" s="284">
        <f t="shared" si="13"/>
        <v>124</v>
      </c>
      <c r="D136" s="103">
        <f t="shared" si="10"/>
        <v>52260.937726014061</v>
      </c>
      <c r="E136" s="285">
        <f>IF(D136="FIN DU PRÊT","FIN DU PRET",IF('Coûts et rendement'!$D$14="Oui",PMT($D$9,$D$7,$D$5)*-1,0))</f>
        <v>552.63023822728348</v>
      </c>
      <c r="F136" s="286">
        <f>E136+'Coûts et rendement'!$J$16</f>
        <v>567.18886156061683</v>
      </c>
      <c r="G136" s="103">
        <f t="shared" si="7"/>
        <v>195.97851647255271</v>
      </c>
      <c r="H136" s="103">
        <f t="shared" si="8"/>
        <v>356.65172175473077</v>
      </c>
      <c r="I136" s="103">
        <f t="shared" si="9"/>
        <v>51904.286004259331</v>
      </c>
      <c r="J136" s="114">
        <f t="shared" si="11"/>
        <v>35447.45399574063</v>
      </c>
      <c r="K136" s="287">
        <f t="shared" si="12"/>
        <v>33078.695544442533</v>
      </c>
      <c r="L136" s="67"/>
      <c r="M136" s="67"/>
      <c r="N136" s="67"/>
      <c r="O136" s="288"/>
      <c r="P136" s="67"/>
      <c r="Q136" s="67"/>
      <c r="R136" s="67"/>
      <c r="S136" s="67"/>
      <c r="T136" s="67"/>
      <c r="U136" s="91"/>
    </row>
    <row r="137" spans="2:21">
      <c r="B137" s="90"/>
      <c r="C137" s="284">
        <f t="shared" si="13"/>
        <v>125</v>
      </c>
      <c r="D137" s="103">
        <f t="shared" si="10"/>
        <v>51904.286004259331</v>
      </c>
      <c r="E137" s="285">
        <f>IF(D137="FIN DU PRÊT","FIN DU PRET",IF('Coûts et rendement'!$D$14="Oui",PMT($D$9,$D$7,$D$5)*-1,0))</f>
        <v>552.63023822728348</v>
      </c>
      <c r="F137" s="286">
        <f>E137+'Coûts et rendement'!$J$16</f>
        <v>567.18886156061683</v>
      </c>
      <c r="G137" s="103">
        <f t="shared" si="7"/>
        <v>194.6410725159725</v>
      </c>
      <c r="H137" s="103">
        <f t="shared" si="8"/>
        <v>357.98916571131099</v>
      </c>
      <c r="I137" s="103">
        <f t="shared" si="9"/>
        <v>51546.29683854802</v>
      </c>
      <c r="J137" s="114">
        <f t="shared" si="11"/>
        <v>35805.443161451942</v>
      </c>
      <c r="K137" s="287">
        <f t="shared" si="12"/>
        <v>33273.336616958506</v>
      </c>
      <c r="L137" s="67"/>
      <c r="M137" s="67"/>
      <c r="N137" s="67"/>
      <c r="O137" s="288"/>
      <c r="P137" s="67"/>
      <c r="Q137" s="67"/>
      <c r="R137" s="67"/>
      <c r="S137" s="67"/>
      <c r="T137" s="67"/>
      <c r="U137" s="91"/>
    </row>
    <row r="138" spans="2:21">
      <c r="B138" s="90"/>
      <c r="C138" s="284">
        <f t="shared" si="13"/>
        <v>126</v>
      </c>
      <c r="D138" s="103">
        <f t="shared" si="10"/>
        <v>51546.29683854802</v>
      </c>
      <c r="E138" s="285">
        <f>IF(D138="FIN DU PRÊT","FIN DU PRET",IF('Coûts et rendement'!$D$14="Oui",PMT($D$9,$D$7,$D$5)*-1,0))</f>
        <v>552.63023822728348</v>
      </c>
      <c r="F138" s="286">
        <f>E138+'Coûts et rendement'!$J$16</f>
        <v>567.18886156061683</v>
      </c>
      <c r="G138" s="103">
        <f t="shared" si="7"/>
        <v>193.29861314455508</v>
      </c>
      <c r="H138" s="103">
        <f t="shared" si="8"/>
        <v>359.33162508272841</v>
      </c>
      <c r="I138" s="103">
        <f t="shared" si="9"/>
        <v>51186.965213465293</v>
      </c>
      <c r="J138" s="114">
        <f t="shared" si="11"/>
        <v>36164.774786534668</v>
      </c>
      <c r="K138" s="287">
        <f t="shared" si="12"/>
        <v>33466.635230103064</v>
      </c>
      <c r="L138" s="67"/>
      <c r="M138" s="67"/>
      <c r="N138" s="67"/>
      <c r="O138" s="288"/>
      <c r="P138" s="67"/>
      <c r="Q138" s="67"/>
      <c r="R138" s="67"/>
      <c r="S138" s="67"/>
      <c r="T138" s="67"/>
      <c r="U138" s="91"/>
    </row>
    <row r="139" spans="2:21">
      <c r="B139" s="90"/>
      <c r="C139" s="284">
        <f t="shared" si="13"/>
        <v>127</v>
      </c>
      <c r="D139" s="103">
        <f t="shared" si="10"/>
        <v>51186.965213465293</v>
      </c>
      <c r="E139" s="285">
        <f>IF(D139="FIN DU PRÊT","FIN DU PRET",IF('Coûts et rendement'!$D$14="Oui",PMT($D$9,$D$7,$D$5)*-1,0))</f>
        <v>552.63023822728348</v>
      </c>
      <c r="F139" s="286">
        <f>E139+'Coûts et rendement'!$J$16</f>
        <v>567.18886156061683</v>
      </c>
      <c r="G139" s="103">
        <f t="shared" si="7"/>
        <v>191.95111955049484</v>
      </c>
      <c r="H139" s="103">
        <f t="shared" si="8"/>
        <v>360.67911867678868</v>
      </c>
      <c r="I139" s="103">
        <f t="shared" si="9"/>
        <v>50826.286094788506</v>
      </c>
      <c r="J139" s="114">
        <f t="shared" si="11"/>
        <v>36525.453905211456</v>
      </c>
      <c r="K139" s="287">
        <f t="shared" si="12"/>
        <v>33658.58634965356</v>
      </c>
      <c r="L139" s="67"/>
      <c r="M139" s="67"/>
      <c r="N139" s="67"/>
      <c r="O139" s="288"/>
      <c r="P139" s="67"/>
      <c r="Q139" s="67"/>
      <c r="R139" s="67"/>
      <c r="S139" s="67"/>
      <c r="T139" s="67"/>
      <c r="U139" s="91"/>
    </row>
    <row r="140" spans="2:21">
      <c r="B140" s="90"/>
      <c r="C140" s="284">
        <f t="shared" si="13"/>
        <v>128</v>
      </c>
      <c r="D140" s="103">
        <f t="shared" si="10"/>
        <v>50826.286094788506</v>
      </c>
      <c r="E140" s="285">
        <f>IF(D140="FIN DU PRÊT","FIN DU PRET",IF('Coûts et rendement'!$D$14="Oui",PMT($D$9,$D$7,$D$5)*-1,0))</f>
        <v>552.63023822728348</v>
      </c>
      <c r="F140" s="286">
        <f>E140+'Coûts et rendement'!$J$16</f>
        <v>567.18886156061683</v>
      </c>
      <c r="G140" s="103">
        <f t="shared" si="7"/>
        <v>190.59857285545689</v>
      </c>
      <c r="H140" s="103">
        <f t="shared" si="8"/>
        <v>362.03166537182659</v>
      </c>
      <c r="I140" s="103">
        <f t="shared" si="9"/>
        <v>50464.25442941668</v>
      </c>
      <c r="J140" s="114">
        <f t="shared" si="11"/>
        <v>36887.485570583282</v>
      </c>
      <c r="K140" s="287">
        <f t="shared" si="12"/>
        <v>33849.184922509019</v>
      </c>
      <c r="L140" s="67"/>
      <c r="M140" s="67"/>
      <c r="N140" s="67"/>
      <c r="O140" s="288"/>
      <c r="P140" s="67"/>
      <c r="Q140" s="67"/>
      <c r="R140" s="67"/>
      <c r="S140" s="67"/>
      <c r="T140" s="67"/>
      <c r="U140" s="91"/>
    </row>
    <row r="141" spans="2:21">
      <c r="B141" s="90"/>
      <c r="C141" s="284">
        <f t="shared" si="13"/>
        <v>129</v>
      </c>
      <c r="D141" s="103">
        <f t="shared" si="10"/>
        <v>50464.25442941668</v>
      </c>
      <c r="E141" s="285">
        <f>IF(D141="FIN DU PRÊT","FIN DU PRET",IF('Coûts et rendement'!$D$14="Oui",PMT($D$9,$D$7,$D$5)*-1,0))</f>
        <v>552.63023822728348</v>
      </c>
      <c r="F141" s="286">
        <f>E141+'Coûts et rendement'!$J$16</f>
        <v>567.18886156061683</v>
      </c>
      <c r="G141" s="103">
        <f t="shared" ref="G141:G204" si="14">D141*$D$9</f>
        <v>189.24095411031254</v>
      </c>
      <c r="H141" s="103">
        <f t="shared" ref="H141:H204" si="15">E141-G141</f>
        <v>363.38928411697094</v>
      </c>
      <c r="I141" s="103">
        <f t="shared" ref="I141:I204" si="16">D141-H141</f>
        <v>50100.865145299707</v>
      </c>
      <c r="J141" s="114">
        <f t="shared" si="11"/>
        <v>37250.874854700254</v>
      </c>
      <c r="K141" s="287">
        <f t="shared" si="12"/>
        <v>34038.425876619331</v>
      </c>
      <c r="L141" s="67"/>
      <c r="M141" s="67"/>
      <c r="N141" s="67"/>
      <c r="O141" s="288"/>
      <c r="P141" s="67"/>
      <c r="Q141" s="67"/>
      <c r="R141" s="67"/>
      <c r="S141" s="67"/>
      <c r="T141" s="67"/>
      <c r="U141" s="91"/>
    </row>
    <row r="142" spans="2:21">
      <c r="B142" s="90"/>
      <c r="C142" s="284">
        <f t="shared" si="13"/>
        <v>130</v>
      </c>
      <c r="D142" s="103">
        <f t="shared" ref="D142:D205" si="17">IF(I141&lt;0,"FIN DU PRET",I141)</f>
        <v>50100.865145299707</v>
      </c>
      <c r="E142" s="285">
        <f>IF(D142="FIN DU PRÊT","FIN DU PRET",IF('Coûts et rendement'!$D$14="Oui",PMT($D$9,$D$7,$D$5)*-1,0))</f>
        <v>552.63023822728348</v>
      </c>
      <c r="F142" s="286">
        <f>E142+'Coûts et rendement'!$J$16</f>
        <v>567.18886156061683</v>
      </c>
      <c r="G142" s="103">
        <f t="shared" si="14"/>
        <v>187.87824429487389</v>
      </c>
      <c r="H142" s="103">
        <f t="shared" si="15"/>
        <v>364.75199393240962</v>
      </c>
      <c r="I142" s="103">
        <f t="shared" si="16"/>
        <v>49736.113151367295</v>
      </c>
      <c r="J142" s="114">
        <f t="shared" ref="J142:J205" si="18">J141+H142</f>
        <v>37615.626848632666</v>
      </c>
      <c r="K142" s="287">
        <f t="shared" ref="K142:K205" si="19">K141+G142</f>
        <v>34226.304120914203</v>
      </c>
      <c r="L142" s="67"/>
      <c r="M142" s="67"/>
      <c r="N142" s="67"/>
      <c r="O142" s="288"/>
      <c r="P142" s="67"/>
      <c r="Q142" s="67"/>
      <c r="R142" s="67"/>
      <c r="S142" s="67"/>
      <c r="T142" s="67"/>
      <c r="U142" s="91"/>
    </row>
    <row r="143" spans="2:21">
      <c r="B143" s="90"/>
      <c r="C143" s="284">
        <f t="shared" ref="C143:C206" si="20">IF(C142=($D$6*12+1),"FIN DU PRET",C142+1)</f>
        <v>131</v>
      </c>
      <c r="D143" s="103">
        <f t="shared" si="17"/>
        <v>49736.113151367295</v>
      </c>
      <c r="E143" s="285">
        <f>IF(D143="FIN DU PRÊT","FIN DU PRET",IF('Coûts et rendement'!$D$14="Oui",PMT($D$9,$D$7,$D$5)*-1,0))</f>
        <v>552.63023822728348</v>
      </c>
      <c r="F143" s="286">
        <f>E143+'Coûts et rendement'!$J$16</f>
        <v>567.18886156061683</v>
      </c>
      <c r="G143" s="103">
        <f t="shared" si="14"/>
        <v>186.51042431762735</v>
      </c>
      <c r="H143" s="103">
        <f t="shared" si="15"/>
        <v>366.11981390965616</v>
      </c>
      <c r="I143" s="103">
        <f t="shared" si="16"/>
        <v>49369.993337457636</v>
      </c>
      <c r="J143" s="114">
        <f t="shared" si="18"/>
        <v>37981.746662542326</v>
      </c>
      <c r="K143" s="287">
        <f t="shared" si="19"/>
        <v>34412.814545231828</v>
      </c>
      <c r="L143" s="67"/>
      <c r="M143" s="67"/>
      <c r="N143" s="67"/>
      <c r="O143" s="288"/>
      <c r="P143" s="67"/>
      <c r="Q143" s="67"/>
      <c r="R143" s="67"/>
      <c r="S143" s="67"/>
      <c r="T143" s="67"/>
      <c r="U143" s="91"/>
    </row>
    <row r="144" spans="2:21">
      <c r="B144" s="90"/>
      <c r="C144" s="284">
        <f t="shared" si="20"/>
        <v>132</v>
      </c>
      <c r="D144" s="103">
        <f t="shared" si="17"/>
        <v>49369.993337457636</v>
      </c>
      <c r="E144" s="285">
        <f>IF(D144="FIN DU PRÊT","FIN DU PRET",IF('Coûts et rendement'!$D$14="Oui",PMT($D$9,$D$7,$D$5)*-1,0))</f>
        <v>552.63023822728348</v>
      </c>
      <c r="F144" s="286">
        <f>E144+'Coûts et rendement'!$J$16</f>
        <v>567.18886156061683</v>
      </c>
      <c r="G144" s="103">
        <f t="shared" si="14"/>
        <v>185.13747501546612</v>
      </c>
      <c r="H144" s="103">
        <f t="shared" si="15"/>
        <v>367.49276321181736</v>
      </c>
      <c r="I144" s="103">
        <f t="shared" si="16"/>
        <v>49002.500574245816</v>
      </c>
      <c r="J144" s="114">
        <f t="shared" si="18"/>
        <v>38349.239425754145</v>
      </c>
      <c r="K144" s="287">
        <f t="shared" si="19"/>
        <v>34597.952020247292</v>
      </c>
      <c r="L144" s="67"/>
      <c r="M144" s="67"/>
      <c r="N144" s="67"/>
      <c r="O144" s="288"/>
      <c r="P144" s="67"/>
      <c r="Q144" s="67"/>
      <c r="R144" s="67"/>
      <c r="S144" s="67"/>
      <c r="T144" s="67"/>
      <c r="U144" s="91"/>
    </row>
    <row r="145" spans="2:21">
      <c r="B145" s="90"/>
      <c r="C145" s="284">
        <f t="shared" si="20"/>
        <v>133</v>
      </c>
      <c r="D145" s="103">
        <f t="shared" si="17"/>
        <v>49002.500574245816</v>
      </c>
      <c r="E145" s="285">
        <f>IF(D145="FIN DU PRÊT","FIN DU PRET",IF('Coûts et rendement'!$D$14="Oui",PMT($D$9,$D$7,$D$5)*-1,0))</f>
        <v>552.63023822728348</v>
      </c>
      <c r="F145" s="286">
        <f>E145+'Coûts et rendement'!$J$16</f>
        <v>567.18886156061683</v>
      </c>
      <c r="G145" s="103">
        <f t="shared" si="14"/>
        <v>183.75937715342181</v>
      </c>
      <c r="H145" s="103">
        <f t="shared" si="15"/>
        <v>368.87086107386165</v>
      </c>
      <c r="I145" s="103">
        <f t="shared" si="16"/>
        <v>48633.629713171955</v>
      </c>
      <c r="J145" s="114">
        <f t="shared" si="18"/>
        <v>38718.110286828007</v>
      </c>
      <c r="K145" s="287">
        <f t="shared" si="19"/>
        <v>34781.711397400715</v>
      </c>
      <c r="L145" s="67"/>
      <c r="M145" s="67"/>
      <c r="N145" s="67"/>
      <c r="O145" s="288"/>
      <c r="P145" s="67"/>
      <c r="Q145" s="67"/>
      <c r="R145" s="67"/>
      <c r="S145" s="67"/>
      <c r="T145" s="67"/>
      <c r="U145" s="91"/>
    </row>
    <row r="146" spans="2:21">
      <c r="B146" s="90"/>
      <c r="C146" s="284">
        <f t="shared" si="20"/>
        <v>134</v>
      </c>
      <c r="D146" s="103">
        <f t="shared" si="17"/>
        <v>48633.629713171955</v>
      </c>
      <c r="E146" s="285">
        <f>IF(D146="FIN DU PRÊT","FIN DU PRET",IF('Coûts et rendement'!$D$14="Oui",PMT($D$9,$D$7,$D$5)*-1,0))</f>
        <v>552.63023822728348</v>
      </c>
      <c r="F146" s="286">
        <f>E146+'Coûts et rendement'!$J$16</f>
        <v>567.18886156061683</v>
      </c>
      <c r="G146" s="103">
        <f t="shared" si="14"/>
        <v>182.37611142439482</v>
      </c>
      <c r="H146" s="103">
        <f t="shared" si="15"/>
        <v>370.25412680288866</v>
      </c>
      <c r="I146" s="103">
        <f t="shared" si="16"/>
        <v>48263.375586369068</v>
      </c>
      <c r="J146" s="114">
        <f t="shared" si="18"/>
        <v>39088.364413630894</v>
      </c>
      <c r="K146" s="287">
        <f t="shared" si="19"/>
        <v>34964.087508825112</v>
      </c>
      <c r="L146" s="67"/>
      <c r="M146" s="67"/>
      <c r="N146" s="67"/>
      <c r="O146" s="288"/>
      <c r="P146" s="67"/>
      <c r="Q146" s="67"/>
      <c r="R146" s="67"/>
      <c r="S146" s="67"/>
      <c r="T146" s="67"/>
      <c r="U146" s="91"/>
    </row>
    <row r="147" spans="2:21">
      <c r="B147" s="90"/>
      <c r="C147" s="284">
        <f t="shared" si="20"/>
        <v>135</v>
      </c>
      <c r="D147" s="103">
        <f t="shared" si="17"/>
        <v>48263.375586369068</v>
      </c>
      <c r="E147" s="285">
        <f>IF(D147="FIN DU PRÊT","FIN DU PRET",IF('Coûts et rendement'!$D$14="Oui",PMT($D$9,$D$7,$D$5)*-1,0))</f>
        <v>552.63023822728348</v>
      </c>
      <c r="F147" s="286">
        <f>E147+'Coûts et rendement'!$J$16</f>
        <v>567.18886156061683</v>
      </c>
      <c r="G147" s="103">
        <f t="shared" si="14"/>
        <v>180.98765844888399</v>
      </c>
      <c r="H147" s="103">
        <f t="shared" si="15"/>
        <v>371.64257977839952</v>
      </c>
      <c r="I147" s="103">
        <f t="shared" si="16"/>
        <v>47891.733006590672</v>
      </c>
      <c r="J147" s="114">
        <f t="shared" si="18"/>
        <v>39460.00699340929</v>
      </c>
      <c r="K147" s="287">
        <f t="shared" si="19"/>
        <v>35145.075167273993</v>
      </c>
      <c r="L147" s="67"/>
      <c r="M147" s="67"/>
      <c r="N147" s="67"/>
      <c r="O147" s="288"/>
      <c r="P147" s="67"/>
      <c r="Q147" s="67"/>
      <c r="R147" s="67"/>
      <c r="S147" s="67"/>
      <c r="T147" s="67"/>
      <c r="U147" s="91"/>
    </row>
    <row r="148" spans="2:21">
      <c r="B148" s="90"/>
      <c r="C148" s="284">
        <f t="shared" si="20"/>
        <v>136</v>
      </c>
      <c r="D148" s="103">
        <f t="shared" si="17"/>
        <v>47891.733006590672</v>
      </c>
      <c r="E148" s="285">
        <f>IF(D148="FIN DU PRÊT","FIN DU PRET",IF('Coûts et rendement'!$D$14="Oui",PMT($D$9,$D$7,$D$5)*-1,0))</f>
        <v>552.63023822728348</v>
      </c>
      <c r="F148" s="286">
        <f>E148+'Coûts et rendement'!$J$16</f>
        <v>567.18886156061683</v>
      </c>
      <c r="G148" s="103">
        <f t="shared" si="14"/>
        <v>179.593998774715</v>
      </c>
      <c r="H148" s="103">
        <f t="shared" si="15"/>
        <v>373.03623945256845</v>
      </c>
      <c r="I148" s="103">
        <f t="shared" si="16"/>
        <v>47518.696767138106</v>
      </c>
      <c r="J148" s="114">
        <f t="shared" si="18"/>
        <v>39833.043232861855</v>
      </c>
      <c r="K148" s="287">
        <f t="shared" si="19"/>
        <v>35324.669166048705</v>
      </c>
      <c r="L148" s="67"/>
      <c r="M148" s="67"/>
      <c r="N148" s="67"/>
      <c r="O148" s="288"/>
      <c r="P148" s="67"/>
      <c r="Q148" s="67"/>
      <c r="R148" s="67"/>
      <c r="S148" s="67"/>
      <c r="T148" s="67"/>
      <c r="U148" s="91"/>
    </row>
    <row r="149" spans="2:21">
      <c r="B149" s="90"/>
      <c r="C149" s="284">
        <f t="shared" si="20"/>
        <v>137</v>
      </c>
      <c r="D149" s="103">
        <f t="shared" si="17"/>
        <v>47518.696767138106</v>
      </c>
      <c r="E149" s="285">
        <f>IF(D149="FIN DU PRÊT","FIN DU PRET",IF('Coûts et rendement'!$D$14="Oui",PMT($D$9,$D$7,$D$5)*-1,0))</f>
        <v>552.63023822728348</v>
      </c>
      <c r="F149" s="286">
        <f>E149+'Coûts et rendement'!$J$16</f>
        <v>567.18886156061683</v>
      </c>
      <c r="G149" s="103">
        <f t="shared" si="14"/>
        <v>178.19511287676789</v>
      </c>
      <c r="H149" s="103">
        <f t="shared" si="15"/>
        <v>374.43512535051559</v>
      </c>
      <c r="I149" s="103">
        <f t="shared" si="16"/>
        <v>47144.261641787591</v>
      </c>
      <c r="J149" s="114">
        <f t="shared" si="18"/>
        <v>40207.478358212371</v>
      </c>
      <c r="K149" s="287">
        <f t="shared" si="19"/>
        <v>35502.864278925474</v>
      </c>
      <c r="L149" s="67"/>
      <c r="M149" s="67"/>
      <c r="N149" s="67"/>
      <c r="O149" s="288"/>
      <c r="P149" s="67"/>
      <c r="Q149" s="67"/>
      <c r="R149" s="67"/>
      <c r="S149" s="67"/>
      <c r="T149" s="67"/>
      <c r="U149" s="91"/>
    </row>
    <row r="150" spans="2:21">
      <c r="B150" s="90"/>
      <c r="C150" s="284">
        <f t="shared" si="20"/>
        <v>138</v>
      </c>
      <c r="D150" s="103">
        <f t="shared" si="17"/>
        <v>47144.261641787591</v>
      </c>
      <c r="E150" s="285">
        <f>IF(D150="FIN DU PRÊT","FIN DU PRET",IF('Coûts et rendement'!$D$14="Oui",PMT($D$9,$D$7,$D$5)*-1,0))</f>
        <v>552.63023822728348</v>
      </c>
      <c r="F150" s="286">
        <f>E150+'Coûts et rendement'!$J$16</f>
        <v>567.18886156061683</v>
      </c>
      <c r="G150" s="103">
        <f t="shared" si="14"/>
        <v>176.79098115670345</v>
      </c>
      <c r="H150" s="103">
        <f t="shared" si="15"/>
        <v>375.83925707058006</v>
      </c>
      <c r="I150" s="103">
        <f t="shared" si="16"/>
        <v>46768.422384717007</v>
      </c>
      <c r="J150" s="114">
        <f t="shared" si="18"/>
        <v>40583.317615282955</v>
      </c>
      <c r="K150" s="287">
        <f t="shared" si="19"/>
        <v>35679.655260082174</v>
      </c>
      <c r="L150" s="67"/>
      <c r="M150" s="67"/>
      <c r="N150" s="67"/>
      <c r="O150" s="288"/>
      <c r="P150" s="67"/>
      <c r="Q150" s="67"/>
      <c r="R150" s="67"/>
      <c r="S150" s="67"/>
      <c r="T150" s="67"/>
      <c r="U150" s="91"/>
    </row>
    <row r="151" spans="2:21">
      <c r="B151" s="90"/>
      <c r="C151" s="284">
        <f t="shared" si="20"/>
        <v>139</v>
      </c>
      <c r="D151" s="103">
        <f t="shared" si="17"/>
        <v>46768.422384717007</v>
      </c>
      <c r="E151" s="285">
        <f>IF(D151="FIN DU PRÊT","FIN DU PRET",IF('Coûts et rendement'!$D$14="Oui",PMT($D$9,$D$7,$D$5)*-1,0))</f>
        <v>552.63023822728348</v>
      </c>
      <c r="F151" s="286">
        <f>E151+'Coûts et rendement'!$J$16</f>
        <v>567.18886156061683</v>
      </c>
      <c r="G151" s="103">
        <f t="shared" si="14"/>
        <v>175.38158394268876</v>
      </c>
      <c r="H151" s="103">
        <f t="shared" si="15"/>
        <v>377.24865428459475</v>
      </c>
      <c r="I151" s="103">
        <f t="shared" si="16"/>
        <v>46391.173730432412</v>
      </c>
      <c r="J151" s="114">
        <f t="shared" si="18"/>
        <v>40960.566269567549</v>
      </c>
      <c r="K151" s="287">
        <f t="shared" si="19"/>
        <v>35855.036844024864</v>
      </c>
      <c r="L151" s="67"/>
      <c r="M151" s="67"/>
      <c r="N151" s="67"/>
      <c r="O151" s="288"/>
      <c r="P151" s="67"/>
      <c r="Q151" s="67"/>
      <c r="R151" s="67"/>
      <c r="S151" s="67"/>
      <c r="T151" s="67"/>
      <c r="U151" s="91"/>
    </row>
    <row r="152" spans="2:21">
      <c r="B152" s="90"/>
      <c r="C152" s="284">
        <f t="shared" si="20"/>
        <v>140</v>
      </c>
      <c r="D152" s="103">
        <f t="shared" si="17"/>
        <v>46391.173730432412</v>
      </c>
      <c r="E152" s="285">
        <f>IF(D152="FIN DU PRÊT","FIN DU PRET",IF('Coûts et rendement'!$D$14="Oui",PMT($D$9,$D$7,$D$5)*-1,0))</f>
        <v>552.63023822728348</v>
      </c>
      <c r="F152" s="286">
        <f>E152+'Coûts et rendement'!$J$16</f>
        <v>567.18886156061683</v>
      </c>
      <c r="G152" s="103">
        <f t="shared" si="14"/>
        <v>173.96690148912154</v>
      </c>
      <c r="H152" s="103">
        <f t="shared" si="15"/>
        <v>378.66333673816195</v>
      </c>
      <c r="I152" s="103">
        <f t="shared" si="16"/>
        <v>46012.510393694247</v>
      </c>
      <c r="J152" s="114">
        <f t="shared" si="18"/>
        <v>41339.229606305715</v>
      </c>
      <c r="K152" s="287">
        <f t="shared" si="19"/>
        <v>36029.003745513983</v>
      </c>
      <c r="L152" s="67"/>
      <c r="M152" s="67"/>
      <c r="N152" s="67"/>
      <c r="O152" s="288"/>
      <c r="P152" s="67"/>
      <c r="Q152" s="67"/>
      <c r="R152" s="67"/>
      <c r="S152" s="67"/>
      <c r="T152" s="67"/>
      <c r="U152" s="91"/>
    </row>
    <row r="153" spans="2:21">
      <c r="B153" s="90"/>
      <c r="C153" s="284">
        <f t="shared" si="20"/>
        <v>141</v>
      </c>
      <c r="D153" s="103">
        <f t="shared" si="17"/>
        <v>46012.510393694247</v>
      </c>
      <c r="E153" s="285">
        <f>IF(D153="FIN DU PRÊT","FIN DU PRET",IF('Coûts et rendement'!$D$14="Oui",PMT($D$9,$D$7,$D$5)*-1,0))</f>
        <v>552.63023822728348</v>
      </c>
      <c r="F153" s="286">
        <f>E153+'Coûts et rendement'!$J$16</f>
        <v>567.18886156061683</v>
      </c>
      <c r="G153" s="103">
        <f t="shared" si="14"/>
        <v>172.54691397635341</v>
      </c>
      <c r="H153" s="103">
        <f t="shared" si="15"/>
        <v>380.0833242509301</v>
      </c>
      <c r="I153" s="103">
        <f t="shared" si="16"/>
        <v>45632.427069443314</v>
      </c>
      <c r="J153" s="114">
        <f t="shared" si="18"/>
        <v>41719.312930556647</v>
      </c>
      <c r="K153" s="287">
        <f t="shared" si="19"/>
        <v>36201.550659490335</v>
      </c>
      <c r="L153" s="67"/>
      <c r="M153" s="67"/>
      <c r="N153" s="67"/>
      <c r="O153" s="288"/>
      <c r="P153" s="67"/>
      <c r="Q153" s="67"/>
      <c r="R153" s="67"/>
      <c r="S153" s="67"/>
      <c r="T153" s="67"/>
      <c r="U153" s="91"/>
    </row>
    <row r="154" spans="2:21">
      <c r="B154" s="90"/>
      <c r="C154" s="284">
        <f t="shared" si="20"/>
        <v>142</v>
      </c>
      <c r="D154" s="103">
        <f t="shared" si="17"/>
        <v>45632.427069443314</v>
      </c>
      <c r="E154" s="285">
        <f>IF(D154="FIN DU PRÊT","FIN DU PRET",IF('Coûts et rendement'!$D$14="Oui",PMT($D$9,$D$7,$D$5)*-1,0))</f>
        <v>552.63023822728348</v>
      </c>
      <c r="F154" s="286">
        <f>E154+'Coûts et rendement'!$J$16</f>
        <v>567.18886156061683</v>
      </c>
      <c r="G154" s="103">
        <f t="shared" si="14"/>
        <v>171.12160151041243</v>
      </c>
      <c r="H154" s="103">
        <f t="shared" si="15"/>
        <v>381.50863671687102</v>
      </c>
      <c r="I154" s="103">
        <f t="shared" si="16"/>
        <v>45250.918432726445</v>
      </c>
      <c r="J154" s="114">
        <f t="shared" si="18"/>
        <v>42100.821567273517</v>
      </c>
      <c r="K154" s="287">
        <f t="shared" si="19"/>
        <v>36372.672261000749</v>
      </c>
      <c r="L154" s="67"/>
      <c r="M154" s="67"/>
      <c r="N154" s="67"/>
      <c r="O154" s="288"/>
      <c r="P154" s="67"/>
      <c r="Q154" s="67"/>
      <c r="R154" s="67"/>
      <c r="S154" s="67"/>
      <c r="T154" s="67"/>
      <c r="U154" s="91"/>
    </row>
    <row r="155" spans="2:21">
      <c r="B155" s="90"/>
      <c r="C155" s="284">
        <f t="shared" si="20"/>
        <v>143</v>
      </c>
      <c r="D155" s="103">
        <f t="shared" si="17"/>
        <v>45250.918432726445</v>
      </c>
      <c r="E155" s="285">
        <f>IF(D155="FIN DU PRÊT","FIN DU PRET",IF('Coûts et rendement'!$D$14="Oui",PMT($D$9,$D$7,$D$5)*-1,0))</f>
        <v>552.63023822728348</v>
      </c>
      <c r="F155" s="286">
        <f>E155+'Coûts et rendement'!$J$16</f>
        <v>567.18886156061683</v>
      </c>
      <c r="G155" s="103">
        <f t="shared" si="14"/>
        <v>169.69094412272415</v>
      </c>
      <c r="H155" s="103">
        <f t="shared" si="15"/>
        <v>382.93929410455934</v>
      </c>
      <c r="I155" s="103">
        <f t="shared" si="16"/>
        <v>44867.979138621886</v>
      </c>
      <c r="J155" s="114">
        <f t="shared" si="18"/>
        <v>42483.760861378076</v>
      </c>
      <c r="K155" s="287">
        <f t="shared" si="19"/>
        <v>36542.363205123474</v>
      </c>
      <c r="L155" s="67"/>
      <c r="M155" s="67"/>
      <c r="N155" s="67"/>
      <c r="O155" s="288"/>
      <c r="P155" s="67"/>
      <c r="Q155" s="67"/>
      <c r="R155" s="67"/>
      <c r="S155" s="67"/>
      <c r="T155" s="67"/>
      <c r="U155" s="91"/>
    </row>
    <row r="156" spans="2:21">
      <c r="B156" s="90"/>
      <c r="C156" s="284">
        <f t="shared" si="20"/>
        <v>144</v>
      </c>
      <c r="D156" s="103">
        <f t="shared" si="17"/>
        <v>44867.979138621886</v>
      </c>
      <c r="E156" s="285">
        <f>IF(D156="FIN DU PRÊT","FIN DU PRET",IF('Coûts et rendement'!$D$14="Oui",PMT($D$9,$D$7,$D$5)*-1,0))</f>
        <v>552.63023822728348</v>
      </c>
      <c r="F156" s="286">
        <f>E156+'Coûts et rendement'!$J$16</f>
        <v>567.18886156061683</v>
      </c>
      <c r="G156" s="103">
        <f t="shared" si="14"/>
        <v>168.25492176983207</v>
      </c>
      <c r="H156" s="103">
        <f t="shared" si="15"/>
        <v>384.37531645745139</v>
      </c>
      <c r="I156" s="103">
        <f t="shared" si="16"/>
        <v>44483.603822164434</v>
      </c>
      <c r="J156" s="114">
        <f t="shared" si="18"/>
        <v>42868.136177835528</v>
      </c>
      <c r="K156" s="287">
        <f t="shared" si="19"/>
        <v>36710.618126893307</v>
      </c>
      <c r="L156" s="67"/>
      <c r="M156" s="67"/>
      <c r="N156" s="67"/>
      <c r="O156" s="288"/>
      <c r="P156" s="67"/>
      <c r="Q156" s="67"/>
      <c r="R156" s="67"/>
      <c r="S156" s="67"/>
      <c r="T156" s="67"/>
      <c r="U156" s="91"/>
    </row>
    <row r="157" spans="2:21">
      <c r="B157" s="90"/>
      <c r="C157" s="284">
        <f t="shared" si="20"/>
        <v>145</v>
      </c>
      <c r="D157" s="103">
        <f t="shared" si="17"/>
        <v>44483.603822164434</v>
      </c>
      <c r="E157" s="285">
        <f>IF(D157="FIN DU PRÊT","FIN DU PRET",IF('Coûts et rendement'!$D$14="Oui",PMT($D$9,$D$7,$D$5)*-1,0))</f>
        <v>552.63023822728348</v>
      </c>
      <c r="F157" s="286">
        <f>E157+'Coûts et rendement'!$J$16</f>
        <v>567.18886156061683</v>
      </c>
      <c r="G157" s="103">
        <f t="shared" si="14"/>
        <v>166.81351433311661</v>
      </c>
      <c r="H157" s="103">
        <f t="shared" si="15"/>
        <v>385.8167238941669</v>
      </c>
      <c r="I157" s="103">
        <f t="shared" si="16"/>
        <v>44097.787098270266</v>
      </c>
      <c r="J157" s="114">
        <f t="shared" si="18"/>
        <v>43253.952901729695</v>
      </c>
      <c r="K157" s="287">
        <f t="shared" si="19"/>
        <v>36877.431641226423</v>
      </c>
      <c r="L157" s="67"/>
      <c r="M157" s="67"/>
      <c r="N157" s="67"/>
      <c r="O157" s="288"/>
      <c r="P157" s="67"/>
      <c r="Q157" s="67"/>
      <c r="R157" s="67"/>
      <c r="S157" s="67"/>
      <c r="T157" s="67"/>
      <c r="U157" s="91"/>
    </row>
    <row r="158" spans="2:21">
      <c r="B158" s="90"/>
      <c r="C158" s="284">
        <f t="shared" si="20"/>
        <v>146</v>
      </c>
      <c r="D158" s="103">
        <f t="shared" si="17"/>
        <v>44097.787098270266</v>
      </c>
      <c r="E158" s="285">
        <f>IF(D158="FIN DU PRÊT","FIN DU PRET",IF('Coûts et rendement'!$D$14="Oui",PMT($D$9,$D$7,$D$5)*-1,0))</f>
        <v>552.63023822728348</v>
      </c>
      <c r="F158" s="286">
        <f>E158+'Coûts et rendement'!$J$16</f>
        <v>567.18886156061683</v>
      </c>
      <c r="G158" s="103">
        <f t="shared" si="14"/>
        <v>165.3667016185135</v>
      </c>
      <c r="H158" s="103">
        <f t="shared" si="15"/>
        <v>387.26353660876998</v>
      </c>
      <c r="I158" s="103">
        <f t="shared" si="16"/>
        <v>43710.523561661495</v>
      </c>
      <c r="J158" s="114">
        <f t="shared" si="18"/>
        <v>43641.216438338466</v>
      </c>
      <c r="K158" s="287">
        <f t="shared" si="19"/>
        <v>37042.798342844937</v>
      </c>
      <c r="L158" s="67"/>
      <c r="M158" s="67"/>
      <c r="N158" s="67"/>
      <c r="O158" s="288"/>
      <c r="P158" s="67"/>
      <c r="Q158" s="67"/>
      <c r="R158" s="67"/>
      <c r="S158" s="67"/>
      <c r="T158" s="67"/>
      <c r="U158" s="91"/>
    </row>
    <row r="159" spans="2:21">
      <c r="B159" s="90"/>
      <c r="C159" s="284">
        <f t="shared" si="20"/>
        <v>147</v>
      </c>
      <c r="D159" s="103">
        <f t="shared" si="17"/>
        <v>43710.523561661495</v>
      </c>
      <c r="E159" s="285">
        <f>IF(D159="FIN DU PRÊT","FIN DU PRET",IF('Coûts et rendement'!$D$14="Oui",PMT($D$9,$D$7,$D$5)*-1,0))</f>
        <v>552.63023822728348</v>
      </c>
      <c r="F159" s="286">
        <f>E159+'Coûts et rendement'!$J$16</f>
        <v>567.18886156061683</v>
      </c>
      <c r="G159" s="103">
        <f t="shared" si="14"/>
        <v>163.91446335623061</v>
      </c>
      <c r="H159" s="103">
        <f t="shared" si="15"/>
        <v>388.71577487105287</v>
      </c>
      <c r="I159" s="103">
        <f t="shared" si="16"/>
        <v>43321.807786790443</v>
      </c>
      <c r="J159" s="114">
        <f t="shared" si="18"/>
        <v>44029.932213209519</v>
      </c>
      <c r="K159" s="287">
        <f t="shared" si="19"/>
        <v>37206.712806201169</v>
      </c>
      <c r="L159" s="67"/>
      <c r="M159" s="67"/>
      <c r="N159" s="67"/>
      <c r="O159" s="288"/>
      <c r="P159" s="67"/>
      <c r="Q159" s="67"/>
      <c r="R159" s="67"/>
      <c r="S159" s="67"/>
      <c r="T159" s="67"/>
      <c r="U159" s="91"/>
    </row>
    <row r="160" spans="2:21">
      <c r="B160" s="90"/>
      <c r="C160" s="284">
        <f t="shared" si="20"/>
        <v>148</v>
      </c>
      <c r="D160" s="103">
        <f t="shared" si="17"/>
        <v>43321.807786790443</v>
      </c>
      <c r="E160" s="285">
        <f>IF(D160="FIN DU PRÊT","FIN DU PRET",IF('Coûts et rendement'!$D$14="Oui",PMT($D$9,$D$7,$D$5)*-1,0))</f>
        <v>552.63023822728348</v>
      </c>
      <c r="F160" s="286">
        <f>E160+'Coûts et rendement'!$J$16</f>
        <v>567.18886156061683</v>
      </c>
      <c r="G160" s="103">
        <f t="shared" si="14"/>
        <v>162.45677920046415</v>
      </c>
      <c r="H160" s="103">
        <f t="shared" si="15"/>
        <v>390.17345902681933</v>
      </c>
      <c r="I160" s="103">
        <f t="shared" si="16"/>
        <v>42931.634327763626</v>
      </c>
      <c r="J160" s="114">
        <f t="shared" si="18"/>
        <v>44420.105672236336</v>
      </c>
      <c r="K160" s="287">
        <f t="shared" si="19"/>
        <v>37369.169585401636</v>
      </c>
      <c r="L160" s="67"/>
      <c r="M160" s="67"/>
      <c r="N160" s="67"/>
      <c r="O160" s="288"/>
      <c r="P160" s="67"/>
      <c r="Q160" s="67"/>
      <c r="R160" s="67"/>
      <c r="S160" s="67"/>
      <c r="T160" s="67"/>
      <c r="U160" s="91"/>
    </row>
    <row r="161" spans="2:21">
      <c r="B161" s="90"/>
      <c r="C161" s="284">
        <f t="shared" si="20"/>
        <v>149</v>
      </c>
      <c r="D161" s="103">
        <f t="shared" si="17"/>
        <v>42931.634327763626</v>
      </c>
      <c r="E161" s="285">
        <f>IF(D161="FIN DU PRÊT","FIN DU PRET",IF('Coûts et rendement'!$D$14="Oui",PMT($D$9,$D$7,$D$5)*-1,0))</f>
        <v>552.63023822728348</v>
      </c>
      <c r="F161" s="286">
        <f>E161+'Coûts et rendement'!$J$16</f>
        <v>567.18886156061683</v>
      </c>
      <c r="G161" s="103">
        <f t="shared" si="14"/>
        <v>160.9936287291136</v>
      </c>
      <c r="H161" s="103">
        <f t="shared" si="15"/>
        <v>391.63660949816989</v>
      </c>
      <c r="I161" s="103">
        <f t="shared" si="16"/>
        <v>42539.997718265455</v>
      </c>
      <c r="J161" s="114">
        <f t="shared" si="18"/>
        <v>44811.742281734507</v>
      </c>
      <c r="K161" s="287">
        <f t="shared" si="19"/>
        <v>37530.163214130749</v>
      </c>
      <c r="L161" s="67"/>
      <c r="M161" s="67"/>
      <c r="N161" s="67"/>
      <c r="O161" s="288"/>
      <c r="P161" s="67"/>
      <c r="Q161" s="67"/>
      <c r="R161" s="67"/>
      <c r="S161" s="67"/>
      <c r="T161" s="67"/>
      <c r="U161" s="91"/>
    </row>
    <row r="162" spans="2:21">
      <c r="B162" s="90"/>
      <c r="C162" s="284">
        <f t="shared" si="20"/>
        <v>150</v>
      </c>
      <c r="D162" s="103">
        <f t="shared" si="17"/>
        <v>42539.997718265455</v>
      </c>
      <c r="E162" s="285">
        <f>IF(D162="FIN DU PRÊT","FIN DU PRET",IF('Coûts et rendement'!$D$14="Oui",PMT($D$9,$D$7,$D$5)*-1,0))</f>
        <v>552.63023822728348</v>
      </c>
      <c r="F162" s="286">
        <f>E162+'Coûts et rendement'!$J$16</f>
        <v>567.18886156061683</v>
      </c>
      <c r="G162" s="103">
        <f t="shared" si="14"/>
        <v>159.52499144349545</v>
      </c>
      <c r="H162" s="103">
        <f t="shared" si="15"/>
        <v>393.10524678378806</v>
      </c>
      <c r="I162" s="103">
        <f t="shared" si="16"/>
        <v>42146.892471481668</v>
      </c>
      <c r="J162" s="114">
        <f t="shared" si="18"/>
        <v>45204.847528518294</v>
      </c>
      <c r="K162" s="287">
        <f t="shared" si="19"/>
        <v>37689.688205574246</v>
      </c>
      <c r="L162" s="67"/>
      <c r="M162" s="67"/>
      <c r="N162" s="67"/>
      <c r="O162" s="288"/>
      <c r="P162" s="67"/>
      <c r="Q162" s="67"/>
      <c r="R162" s="67"/>
      <c r="S162" s="67"/>
      <c r="T162" s="67"/>
      <c r="U162" s="91"/>
    </row>
    <row r="163" spans="2:21">
      <c r="B163" s="90"/>
      <c r="C163" s="284">
        <f t="shared" si="20"/>
        <v>151</v>
      </c>
      <c r="D163" s="103">
        <f t="shared" si="17"/>
        <v>42146.892471481668</v>
      </c>
      <c r="E163" s="285">
        <f>IF(D163="FIN DU PRÊT","FIN DU PRET",IF('Coûts et rendement'!$D$14="Oui",PMT($D$9,$D$7,$D$5)*-1,0))</f>
        <v>552.63023822728348</v>
      </c>
      <c r="F163" s="286">
        <f>E163+'Coûts et rendement'!$J$16</f>
        <v>567.18886156061683</v>
      </c>
      <c r="G163" s="103">
        <f t="shared" si="14"/>
        <v>158.05084676805626</v>
      </c>
      <c r="H163" s="103">
        <f t="shared" si="15"/>
        <v>394.57939145922722</v>
      </c>
      <c r="I163" s="103">
        <f t="shared" si="16"/>
        <v>41752.313080022439</v>
      </c>
      <c r="J163" s="114">
        <f t="shared" si="18"/>
        <v>45599.426919977523</v>
      </c>
      <c r="K163" s="287">
        <f t="shared" si="19"/>
        <v>37847.739052342302</v>
      </c>
      <c r="L163" s="67"/>
      <c r="M163" s="67"/>
      <c r="N163" s="67"/>
      <c r="O163" s="288"/>
      <c r="P163" s="67"/>
      <c r="Q163" s="67"/>
      <c r="R163" s="67"/>
      <c r="S163" s="67"/>
      <c r="T163" s="67"/>
      <c r="U163" s="91"/>
    </row>
    <row r="164" spans="2:21">
      <c r="B164" s="90"/>
      <c r="C164" s="284">
        <f t="shared" si="20"/>
        <v>152</v>
      </c>
      <c r="D164" s="103">
        <f t="shared" si="17"/>
        <v>41752.313080022439</v>
      </c>
      <c r="E164" s="285">
        <f>IF(D164="FIN DU PRÊT","FIN DU PRET",IF('Coûts et rendement'!$D$14="Oui",PMT($D$9,$D$7,$D$5)*-1,0))</f>
        <v>552.63023822728348</v>
      </c>
      <c r="F164" s="286">
        <f>E164+'Coûts et rendement'!$J$16</f>
        <v>567.18886156061683</v>
      </c>
      <c r="G164" s="103">
        <f t="shared" si="14"/>
        <v>156.57117405008415</v>
      </c>
      <c r="H164" s="103">
        <f t="shared" si="15"/>
        <v>396.05906417719933</v>
      </c>
      <c r="I164" s="103">
        <f t="shared" si="16"/>
        <v>41356.254015845239</v>
      </c>
      <c r="J164" s="114">
        <f t="shared" si="18"/>
        <v>45995.485984154722</v>
      </c>
      <c r="K164" s="287">
        <f t="shared" si="19"/>
        <v>38004.310226392387</v>
      </c>
      <c r="L164" s="67"/>
      <c r="M164" s="67"/>
      <c r="N164" s="67"/>
      <c r="O164" s="288"/>
      <c r="P164" s="67"/>
      <c r="Q164" s="67"/>
      <c r="R164" s="67"/>
      <c r="S164" s="67"/>
      <c r="T164" s="67"/>
      <c r="U164" s="91"/>
    </row>
    <row r="165" spans="2:21">
      <c r="B165" s="90"/>
      <c r="C165" s="284">
        <f t="shared" si="20"/>
        <v>153</v>
      </c>
      <c r="D165" s="103">
        <f t="shared" si="17"/>
        <v>41356.254015845239</v>
      </c>
      <c r="E165" s="285">
        <f>IF(D165="FIN DU PRÊT","FIN DU PRET",IF('Coûts et rendement'!$D$14="Oui",PMT($D$9,$D$7,$D$5)*-1,0))</f>
        <v>552.63023822728348</v>
      </c>
      <c r="F165" s="286">
        <f>E165+'Coûts et rendement'!$J$16</f>
        <v>567.18886156061683</v>
      </c>
      <c r="G165" s="103">
        <f t="shared" si="14"/>
        <v>155.08595255941964</v>
      </c>
      <c r="H165" s="103">
        <f t="shared" si="15"/>
        <v>397.54428566786385</v>
      </c>
      <c r="I165" s="103">
        <f t="shared" si="16"/>
        <v>40958.709730177376</v>
      </c>
      <c r="J165" s="114">
        <f t="shared" si="18"/>
        <v>46393.030269822586</v>
      </c>
      <c r="K165" s="287">
        <f t="shared" si="19"/>
        <v>38159.396178951807</v>
      </c>
      <c r="L165" s="67"/>
      <c r="M165" s="67"/>
      <c r="N165" s="67"/>
      <c r="O165" s="288"/>
      <c r="P165" s="67"/>
      <c r="Q165" s="67"/>
      <c r="R165" s="67"/>
      <c r="S165" s="67"/>
      <c r="T165" s="67"/>
      <c r="U165" s="91"/>
    </row>
    <row r="166" spans="2:21">
      <c r="B166" s="90"/>
      <c r="C166" s="284">
        <f t="shared" si="20"/>
        <v>154</v>
      </c>
      <c r="D166" s="103">
        <f t="shared" si="17"/>
        <v>40958.709730177376</v>
      </c>
      <c r="E166" s="285">
        <f>IF(D166="FIN DU PRÊT","FIN DU PRET",IF('Coûts et rendement'!$D$14="Oui",PMT($D$9,$D$7,$D$5)*-1,0))</f>
        <v>552.63023822728348</v>
      </c>
      <c r="F166" s="286">
        <f>E166+'Coûts et rendement'!$J$16</f>
        <v>567.18886156061683</v>
      </c>
      <c r="G166" s="103">
        <f t="shared" si="14"/>
        <v>153.59516148816516</v>
      </c>
      <c r="H166" s="103">
        <f t="shared" si="15"/>
        <v>399.03507673911832</v>
      </c>
      <c r="I166" s="103">
        <f t="shared" si="16"/>
        <v>40559.674653438255</v>
      </c>
      <c r="J166" s="114">
        <f t="shared" si="18"/>
        <v>46792.065346561707</v>
      </c>
      <c r="K166" s="287">
        <f t="shared" si="19"/>
        <v>38312.99134043997</v>
      </c>
      <c r="L166" s="67"/>
      <c r="M166" s="67"/>
      <c r="N166" s="67"/>
      <c r="O166" s="288"/>
      <c r="P166" s="67"/>
      <c r="Q166" s="67"/>
      <c r="R166" s="67"/>
      <c r="S166" s="67"/>
      <c r="T166" s="67"/>
      <c r="U166" s="91"/>
    </row>
    <row r="167" spans="2:21">
      <c r="B167" s="90"/>
      <c r="C167" s="284">
        <f t="shared" si="20"/>
        <v>155</v>
      </c>
      <c r="D167" s="103">
        <f t="shared" si="17"/>
        <v>40559.674653438255</v>
      </c>
      <c r="E167" s="285">
        <f>IF(D167="FIN DU PRÊT","FIN DU PRET",IF('Coûts et rendement'!$D$14="Oui",PMT($D$9,$D$7,$D$5)*-1,0))</f>
        <v>552.63023822728348</v>
      </c>
      <c r="F167" s="286">
        <f>E167+'Coûts et rendement'!$J$16</f>
        <v>567.18886156061683</v>
      </c>
      <c r="G167" s="103">
        <f t="shared" si="14"/>
        <v>152.09877995039344</v>
      </c>
      <c r="H167" s="103">
        <f t="shared" si="15"/>
        <v>400.53145827689002</v>
      </c>
      <c r="I167" s="103">
        <f t="shared" si="16"/>
        <v>40159.143195161363</v>
      </c>
      <c r="J167" s="114">
        <f t="shared" si="18"/>
        <v>47192.596804838598</v>
      </c>
      <c r="K167" s="287">
        <f t="shared" si="19"/>
        <v>38465.090120390363</v>
      </c>
      <c r="L167" s="67"/>
      <c r="M167" s="67"/>
      <c r="N167" s="67"/>
      <c r="O167" s="288"/>
      <c r="P167" s="67"/>
      <c r="Q167" s="67"/>
      <c r="R167" s="67"/>
      <c r="S167" s="67"/>
      <c r="T167" s="67"/>
      <c r="U167" s="91"/>
    </row>
    <row r="168" spans="2:21">
      <c r="B168" s="90"/>
      <c r="C168" s="284">
        <f t="shared" si="20"/>
        <v>156</v>
      </c>
      <c r="D168" s="103">
        <f t="shared" si="17"/>
        <v>40159.143195161363</v>
      </c>
      <c r="E168" s="285">
        <f>IF(D168="FIN DU PRÊT","FIN DU PRET",IF('Coûts et rendement'!$D$14="Oui",PMT($D$9,$D$7,$D$5)*-1,0))</f>
        <v>552.63023822728348</v>
      </c>
      <c r="F168" s="286">
        <f>E168+'Coûts et rendement'!$J$16</f>
        <v>567.18886156061683</v>
      </c>
      <c r="G168" s="103">
        <f t="shared" si="14"/>
        <v>150.5967869818551</v>
      </c>
      <c r="H168" s="103">
        <f t="shared" si="15"/>
        <v>402.03345124542841</v>
      </c>
      <c r="I168" s="103">
        <f t="shared" si="16"/>
        <v>39757.109743915935</v>
      </c>
      <c r="J168" s="114">
        <f t="shared" si="18"/>
        <v>47594.630256084027</v>
      </c>
      <c r="K168" s="287">
        <f t="shared" si="19"/>
        <v>38615.686907372219</v>
      </c>
      <c r="L168" s="67"/>
      <c r="M168" s="67"/>
      <c r="N168" s="67"/>
      <c r="O168" s="288"/>
      <c r="P168" s="67"/>
      <c r="Q168" s="67"/>
      <c r="R168" s="67"/>
      <c r="S168" s="67"/>
      <c r="T168" s="67"/>
      <c r="U168" s="91"/>
    </row>
    <row r="169" spans="2:21">
      <c r="B169" s="90"/>
      <c r="C169" s="284">
        <f t="shared" si="20"/>
        <v>157</v>
      </c>
      <c r="D169" s="103">
        <f t="shared" si="17"/>
        <v>39757.109743915935</v>
      </c>
      <c r="E169" s="285">
        <f>IF(D169="FIN DU PRÊT","FIN DU PRET",IF('Coûts et rendement'!$D$14="Oui",PMT($D$9,$D$7,$D$5)*-1,0))</f>
        <v>552.63023822728348</v>
      </c>
      <c r="F169" s="286">
        <f>E169+'Coûts et rendement'!$J$16</f>
        <v>567.18886156061683</v>
      </c>
      <c r="G169" s="103">
        <f t="shared" si="14"/>
        <v>149.08916153968474</v>
      </c>
      <c r="H169" s="103">
        <f t="shared" si="15"/>
        <v>403.54107668759877</v>
      </c>
      <c r="I169" s="103">
        <f t="shared" si="16"/>
        <v>39353.568667228334</v>
      </c>
      <c r="J169" s="114">
        <f t="shared" si="18"/>
        <v>47998.171332771628</v>
      </c>
      <c r="K169" s="287">
        <f t="shared" si="19"/>
        <v>38764.776068911902</v>
      </c>
      <c r="L169" s="67"/>
      <c r="M169" s="67"/>
      <c r="N169" s="67"/>
      <c r="O169" s="288"/>
      <c r="P169" s="67"/>
      <c r="Q169" s="67"/>
      <c r="R169" s="67"/>
      <c r="S169" s="67"/>
      <c r="T169" s="67"/>
      <c r="U169" s="91"/>
    </row>
    <row r="170" spans="2:21">
      <c r="B170" s="90"/>
      <c r="C170" s="284">
        <f t="shared" si="20"/>
        <v>158</v>
      </c>
      <c r="D170" s="103">
        <f t="shared" si="17"/>
        <v>39353.568667228334</v>
      </c>
      <c r="E170" s="285">
        <f>IF(D170="FIN DU PRÊT","FIN DU PRET",IF('Coûts et rendement'!$D$14="Oui",PMT($D$9,$D$7,$D$5)*-1,0))</f>
        <v>552.63023822728348</v>
      </c>
      <c r="F170" s="286">
        <f>E170+'Coûts et rendement'!$J$16</f>
        <v>567.18886156061683</v>
      </c>
      <c r="G170" s="103">
        <f t="shared" si="14"/>
        <v>147.57588250210625</v>
      </c>
      <c r="H170" s="103">
        <f t="shared" si="15"/>
        <v>405.05435572517723</v>
      </c>
      <c r="I170" s="103">
        <f t="shared" si="16"/>
        <v>38948.514311503153</v>
      </c>
      <c r="J170" s="114">
        <f t="shared" si="18"/>
        <v>48403.225688496808</v>
      </c>
      <c r="K170" s="287">
        <f t="shared" si="19"/>
        <v>38912.351951414006</v>
      </c>
      <c r="L170" s="67"/>
      <c r="M170" s="67"/>
      <c r="N170" s="67"/>
      <c r="O170" s="288"/>
      <c r="P170" s="67"/>
      <c r="Q170" s="67"/>
      <c r="R170" s="67"/>
      <c r="S170" s="67"/>
      <c r="T170" s="67"/>
      <c r="U170" s="91"/>
    </row>
    <row r="171" spans="2:21">
      <c r="B171" s="90"/>
      <c r="C171" s="284">
        <f t="shared" si="20"/>
        <v>159</v>
      </c>
      <c r="D171" s="103">
        <f t="shared" si="17"/>
        <v>38948.514311503153</v>
      </c>
      <c r="E171" s="285">
        <f>IF(D171="FIN DU PRÊT","FIN DU PRET",IF('Coûts et rendement'!$D$14="Oui",PMT($D$9,$D$7,$D$5)*-1,0))</f>
        <v>552.63023822728348</v>
      </c>
      <c r="F171" s="286">
        <f>E171+'Coûts et rendement'!$J$16</f>
        <v>567.18886156061683</v>
      </c>
      <c r="G171" s="103">
        <f t="shared" si="14"/>
        <v>146.05692866813681</v>
      </c>
      <c r="H171" s="103">
        <f t="shared" si="15"/>
        <v>406.57330955914665</v>
      </c>
      <c r="I171" s="103">
        <f t="shared" si="16"/>
        <v>38541.941001944004</v>
      </c>
      <c r="J171" s="114">
        <f t="shared" si="18"/>
        <v>48809.798998055958</v>
      </c>
      <c r="K171" s="287">
        <f t="shared" si="19"/>
        <v>39058.408880082141</v>
      </c>
      <c r="L171" s="67"/>
      <c r="M171" s="67"/>
      <c r="N171" s="67"/>
      <c r="O171" s="288"/>
      <c r="P171" s="67"/>
      <c r="Q171" s="67"/>
      <c r="R171" s="67"/>
      <c r="S171" s="67"/>
      <c r="T171" s="67"/>
      <c r="U171" s="91"/>
    </row>
    <row r="172" spans="2:21">
      <c r="B172" s="90"/>
      <c r="C172" s="284">
        <f t="shared" si="20"/>
        <v>160</v>
      </c>
      <c r="D172" s="103">
        <f t="shared" si="17"/>
        <v>38541.941001944004</v>
      </c>
      <c r="E172" s="285">
        <f>IF(D172="FIN DU PRÊT","FIN DU PRET",IF('Coûts et rendement'!$D$14="Oui",PMT($D$9,$D$7,$D$5)*-1,0))</f>
        <v>552.63023822728348</v>
      </c>
      <c r="F172" s="286">
        <f>E172+'Coûts et rendement'!$J$16</f>
        <v>567.18886156061683</v>
      </c>
      <c r="G172" s="103">
        <f t="shared" si="14"/>
        <v>144.53227875729002</v>
      </c>
      <c r="H172" s="103">
        <f t="shared" si="15"/>
        <v>408.0979594699935</v>
      </c>
      <c r="I172" s="103">
        <f t="shared" si="16"/>
        <v>38133.843042474007</v>
      </c>
      <c r="J172" s="114">
        <f t="shared" si="18"/>
        <v>49217.896957525954</v>
      </c>
      <c r="K172" s="287">
        <f t="shared" si="19"/>
        <v>39202.941158839429</v>
      </c>
      <c r="L172" s="67"/>
      <c r="M172" s="67"/>
      <c r="N172" s="67"/>
      <c r="O172" s="288"/>
      <c r="P172" s="67"/>
      <c r="Q172" s="67"/>
      <c r="R172" s="67"/>
      <c r="S172" s="67"/>
      <c r="T172" s="67"/>
      <c r="U172" s="91"/>
    </row>
    <row r="173" spans="2:21">
      <c r="B173" s="90"/>
      <c r="C173" s="284">
        <f t="shared" si="20"/>
        <v>161</v>
      </c>
      <c r="D173" s="103">
        <f t="shared" si="17"/>
        <v>38133.843042474007</v>
      </c>
      <c r="E173" s="285">
        <f>IF(D173="FIN DU PRÊT","FIN DU PRET",IF('Coûts et rendement'!$D$14="Oui",PMT($D$9,$D$7,$D$5)*-1,0))</f>
        <v>552.63023822728348</v>
      </c>
      <c r="F173" s="286">
        <f>E173+'Coûts et rendement'!$J$16</f>
        <v>567.18886156061683</v>
      </c>
      <c r="G173" s="103">
        <f t="shared" si="14"/>
        <v>143.00191140927751</v>
      </c>
      <c r="H173" s="103">
        <f t="shared" si="15"/>
        <v>409.62832681800597</v>
      </c>
      <c r="I173" s="103">
        <f t="shared" si="16"/>
        <v>37724.214715656002</v>
      </c>
      <c r="J173" s="114">
        <f t="shared" si="18"/>
        <v>49627.525284343959</v>
      </c>
      <c r="K173" s="287">
        <f t="shared" si="19"/>
        <v>39345.943070248708</v>
      </c>
      <c r="L173" s="67"/>
      <c r="M173" s="67"/>
      <c r="N173" s="67"/>
      <c r="O173" s="288"/>
      <c r="P173" s="67"/>
      <c r="Q173" s="67"/>
      <c r="R173" s="67"/>
      <c r="S173" s="67"/>
      <c r="T173" s="67"/>
      <c r="U173" s="91"/>
    </row>
    <row r="174" spans="2:21">
      <c r="B174" s="90"/>
      <c r="C174" s="284">
        <f t="shared" si="20"/>
        <v>162</v>
      </c>
      <c r="D174" s="103">
        <f t="shared" si="17"/>
        <v>37724.214715656002</v>
      </c>
      <c r="E174" s="285">
        <f>IF(D174="FIN DU PRÊT","FIN DU PRET",IF('Coûts et rendement'!$D$14="Oui",PMT($D$9,$D$7,$D$5)*-1,0))</f>
        <v>552.63023822728348</v>
      </c>
      <c r="F174" s="286">
        <f>E174+'Coûts et rendement'!$J$16</f>
        <v>567.18886156061683</v>
      </c>
      <c r="G174" s="103">
        <f t="shared" si="14"/>
        <v>141.46580518370999</v>
      </c>
      <c r="H174" s="103">
        <f t="shared" si="15"/>
        <v>411.16443304357347</v>
      </c>
      <c r="I174" s="103">
        <f t="shared" si="16"/>
        <v>37313.050282612428</v>
      </c>
      <c r="J174" s="114">
        <f t="shared" si="18"/>
        <v>50038.689717387533</v>
      </c>
      <c r="K174" s="287">
        <f t="shared" si="19"/>
        <v>39487.408875432418</v>
      </c>
      <c r="L174" s="67"/>
      <c r="M174" s="67"/>
      <c r="N174" s="67"/>
      <c r="O174" s="288"/>
      <c r="P174" s="67"/>
      <c r="Q174" s="67"/>
      <c r="R174" s="67"/>
      <c r="S174" s="67"/>
      <c r="T174" s="67"/>
      <c r="U174" s="91"/>
    </row>
    <row r="175" spans="2:21">
      <c r="B175" s="90"/>
      <c r="C175" s="284">
        <f t="shared" si="20"/>
        <v>163</v>
      </c>
      <c r="D175" s="103">
        <f t="shared" si="17"/>
        <v>37313.050282612428</v>
      </c>
      <c r="E175" s="285">
        <f>IF(D175="FIN DU PRÊT","FIN DU PRET",IF('Coûts et rendement'!$D$14="Oui",PMT($D$9,$D$7,$D$5)*-1,0))</f>
        <v>552.63023822728348</v>
      </c>
      <c r="F175" s="286">
        <f>E175+'Coûts et rendement'!$J$16</f>
        <v>567.18886156061683</v>
      </c>
      <c r="G175" s="103">
        <f t="shared" si="14"/>
        <v>139.9239385597966</v>
      </c>
      <c r="H175" s="103">
        <f t="shared" si="15"/>
        <v>412.70629966748686</v>
      </c>
      <c r="I175" s="103">
        <f t="shared" si="16"/>
        <v>36900.343982944942</v>
      </c>
      <c r="J175" s="114">
        <f t="shared" si="18"/>
        <v>50451.39601705502</v>
      </c>
      <c r="K175" s="287">
        <f t="shared" si="19"/>
        <v>39627.332813992216</v>
      </c>
      <c r="L175" s="67"/>
      <c r="M175" s="67"/>
      <c r="N175" s="67"/>
      <c r="O175" s="288"/>
      <c r="P175" s="67"/>
      <c r="Q175" s="67"/>
      <c r="R175" s="67"/>
      <c r="S175" s="67"/>
      <c r="T175" s="67"/>
      <c r="U175" s="91"/>
    </row>
    <row r="176" spans="2:21">
      <c r="B176" s="90"/>
      <c r="C176" s="284">
        <f t="shared" si="20"/>
        <v>164</v>
      </c>
      <c r="D176" s="103">
        <f t="shared" si="17"/>
        <v>36900.343982944942</v>
      </c>
      <c r="E176" s="285">
        <f>IF(D176="FIN DU PRÊT","FIN DU PRET",IF('Coûts et rendement'!$D$14="Oui",PMT($D$9,$D$7,$D$5)*-1,0))</f>
        <v>552.63023822728348</v>
      </c>
      <c r="F176" s="286">
        <f>E176+'Coûts et rendement'!$J$16</f>
        <v>567.18886156061683</v>
      </c>
      <c r="G176" s="103">
        <f t="shared" si="14"/>
        <v>138.37628993604352</v>
      </c>
      <c r="H176" s="103">
        <f t="shared" si="15"/>
        <v>414.25394829123996</v>
      </c>
      <c r="I176" s="103">
        <f t="shared" si="16"/>
        <v>36486.090034653702</v>
      </c>
      <c r="J176" s="114">
        <f t="shared" si="18"/>
        <v>50865.64996534626</v>
      </c>
      <c r="K176" s="287">
        <f t="shared" si="19"/>
        <v>39765.70910392826</v>
      </c>
      <c r="L176" s="67"/>
      <c r="M176" s="67"/>
      <c r="N176" s="67"/>
      <c r="O176" s="288"/>
      <c r="P176" s="67"/>
      <c r="Q176" s="67"/>
      <c r="R176" s="67"/>
      <c r="S176" s="67"/>
      <c r="T176" s="67"/>
      <c r="U176" s="91"/>
    </row>
    <row r="177" spans="2:21">
      <c r="B177" s="90"/>
      <c r="C177" s="284">
        <f t="shared" si="20"/>
        <v>165</v>
      </c>
      <c r="D177" s="103">
        <f t="shared" si="17"/>
        <v>36486.090034653702</v>
      </c>
      <c r="E177" s="285">
        <f>IF(D177="FIN DU PRÊT","FIN DU PRET",IF('Coûts et rendement'!$D$14="Oui",PMT($D$9,$D$7,$D$5)*-1,0))</f>
        <v>552.63023822728348</v>
      </c>
      <c r="F177" s="286">
        <f>E177+'Coûts et rendement'!$J$16</f>
        <v>567.18886156061683</v>
      </c>
      <c r="G177" s="103">
        <f t="shared" si="14"/>
        <v>136.82283762995138</v>
      </c>
      <c r="H177" s="103">
        <f t="shared" si="15"/>
        <v>415.80740059733211</v>
      </c>
      <c r="I177" s="103">
        <f t="shared" si="16"/>
        <v>36070.28263405637</v>
      </c>
      <c r="J177" s="114">
        <f t="shared" si="18"/>
        <v>51281.457365943592</v>
      </c>
      <c r="K177" s="287">
        <f t="shared" si="19"/>
        <v>39902.531941558213</v>
      </c>
      <c r="L177" s="67"/>
      <c r="M177" s="67"/>
      <c r="N177" s="67"/>
      <c r="O177" s="288"/>
      <c r="P177" s="67"/>
      <c r="Q177" s="67"/>
      <c r="R177" s="67"/>
      <c r="S177" s="67"/>
      <c r="T177" s="67"/>
      <c r="U177" s="91"/>
    </row>
    <row r="178" spans="2:21">
      <c r="B178" s="90"/>
      <c r="C178" s="284">
        <f t="shared" si="20"/>
        <v>166</v>
      </c>
      <c r="D178" s="103">
        <f t="shared" si="17"/>
        <v>36070.28263405637</v>
      </c>
      <c r="E178" s="285">
        <f>IF(D178="FIN DU PRÊT","FIN DU PRET",IF('Coûts et rendement'!$D$14="Oui",PMT($D$9,$D$7,$D$5)*-1,0))</f>
        <v>552.63023822728348</v>
      </c>
      <c r="F178" s="286">
        <f>E178+'Coûts et rendement'!$J$16</f>
        <v>567.18886156061683</v>
      </c>
      <c r="G178" s="103">
        <f t="shared" si="14"/>
        <v>135.26355987771137</v>
      </c>
      <c r="H178" s="103">
        <f t="shared" si="15"/>
        <v>417.36667834957211</v>
      </c>
      <c r="I178" s="103">
        <f t="shared" si="16"/>
        <v>35652.915955706798</v>
      </c>
      <c r="J178" s="114">
        <f t="shared" si="18"/>
        <v>51698.824044293164</v>
      </c>
      <c r="K178" s="287">
        <f t="shared" si="19"/>
        <v>40037.795501435925</v>
      </c>
      <c r="L178" s="67"/>
      <c r="M178" s="67"/>
      <c r="N178" s="67"/>
      <c r="O178" s="288"/>
      <c r="P178" s="67"/>
      <c r="Q178" s="67"/>
      <c r="R178" s="67"/>
      <c r="S178" s="67"/>
      <c r="T178" s="67"/>
      <c r="U178" s="91"/>
    </row>
    <row r="179" spans="2:21">
      <c r="B179" s="90"/>
      <c r="C179" s="284">
        <f t="shared" si="20"/>
        <v>167</v>
      </c>
      <c r="D179" s="103">
        <f t="shared" si="17"/>
        <v>35652.915955706798</v>
      </c>
      <c r="E179" s="285">
        <f>IF(D179="FIN DU PRÊT","FIN DU PRET",IF('Coûts et rendement'!$D$14="Oui",PMT($D$9,$D$7,$D$5)*-1,0))</f>
        <v>552.63023822728348</v>
      </c>
      <c r="F179" s="286">
        <f>E179+'Coûts et rendement'!$J$16</f>
        <v>567.18886156061683</v>
      </c>
      <c r="G179" s="103">
        <f t="shared" si="14"/>
        <v>133.69843483390048</v>
      </c>
      <c r="H179" s="103">
        <f t="shared" si="15"/>
        <v>418.93180339338301</v>
      </c>
      <c r="I179" s="103">
        <f t="shared" si="16"/>
        <v>35233.984152313416</v>
      </c>
      <c r="J179" s="114">
        <f t="shared" si="18"/>
        <v>52117.755847686545</v>
      </c>
      <c r="K179" s="287">
        <f t="shared" si="19"/>
        <v>40171.493936269828</v>
      </c>
      <c r="L179" s="67"/>
      <c r="M179" s="67"/>
      <c r="N179" s="67"/>
      <c r="O179" s="288"/>
      <c r="P179" s="67"/>
      <c r="Q179" s="67"/>
      <c r="R179" s="67"/>
      <c r="S179" s="67"/>
      <c r="T179" s="67"/>
      <c r="U179" s="91"/>
    </row>
    <row r="180" spans="2:21">
      <c r="B180" s="90"/>
      <c r="C180" s="284">
        <f t="shared" si="20"/>
        <v>168</v>
      </c>
      <c r="D180" s="103">
        <f t="shared" si="17"/>
        <v>35233.984152313416</v>
      </c>
      <c r="E180" s="285">
        <f>IF(D180="FIN DU PRÊT","FIN DU PRET",IF('Coûts et rendement'!$D$14="Oui",PMT($D$9,$D$7,$D$5)*-1,0))</f>
        <v>552.63023822728348</v>
      </c>
      <c r="F180" s="286">
        <f>E180+'Coûts et rendement'!$J$16</f>
        <v>567.18886156061683</v>
      </c>
      <c r="G180" s="103">
        <f t="shared" si="14"/>
        <v>132.1274405711753</v>
      </c>
      <c r="H180" s="103">
        <f t="shared" si="15"/>
        <v>420.50279765610821</v>
      </c>
      <c r="I180" s="103">
        <f t="shared" si="16"/>
        <v>34813.481354657306</v>
      </c>
      <c r="J180" s="114">
        <f t="shared" si="18"/>
        <v>52538.258645342656</v>
      </c>
      <c r="K180" s="287">
        <f t="shared" si="19"/>
        <v>40303.621376841002</v>
      </c>
      <c r="L180" s="67"/>
      <c r="M180" s="67"/>
      <c r="N180" s="67"/>
      <c r="O180" s="288"/>
      <c r="P180" s="67"/>
      <c r="Q180" s="67"/>
      <c r="R180" s="67"/>
      <c r="S180" s="67"/>
      <c r="T180" s="67"/>
      <c r="U180" s="91"/>
    </row>
    <row r="181" spans="2:21">
      <c r="B181" s="90"/>
      <c r="C181" s="284">
        <f t="shared" si="20"/>
        <v>169</v>
      </c>
      <c r="D181" s="103">
        <f t="shared" si="17"/>
        <v>34813.481354657306</v>
      </c>
      <c r="E181" s="285">
        <f>IF(D181="FIN DU PRÊT","FIN DU PRET",IF('Coûts et rendement'!$D$14="Oui",PMT($D$9,$D$7,$D$5)*-1,0))</f>
        <v>552.63023822728348</v>
      </c>
      <c r="F181" s="286">
        <f>E181+'Coûts et rendement'!$J$16</f>
        <v>567.18886156061683</v>
      </c>
      <c r="G181" s="103">
        <f t="shared" si="14"/>
        <v>130.55055507996488</v>
      </c>
      <c r="H181" s="103">
        <f t="shared" si="15"/>
        <v>422.07968314731863</v>
      </c>
      <c r="I181" s="103">
        <f t="shared" si="16"/>
        <v>34391.401671509986</v>
      </c>
      <c r="J181" s="114">
        <f t="shared" si="18"/>
        <v>52960.338328489976</v>
      </c>
      <c r="K181" s="287">
        <f t="shared" si="19"/>
        <v>40434.171931920966</v>
      </c>
      <c r="L181" s="67"/>
      <c r="M181" s="67"/>
      <c r="N181" s="67"/>
      <c r="O181" s="288"/>
      <c r="P181" s="67"/>
      <c r="Q181" s="67"/>
      <c r="R181" s="67"/>
      <c r="S181" s="67"/>
      <c r="T181" s="67"/>
      <c r="U181" s="91"/>
    </row>
    <row r="182" spans="2:21">
      <c r="B182" s="90"/>
      <c r="C182" s="284">
        <f t="shared" si="20"/>
        <v>170</v>
      </c>
      <c r="D182" s="103">
        <f t="shared" si="17"/>
        <v>34391.401671509986</v>
      </c>
      <c r="E182" s="285">
        <f>IF(D182="FIN DU PRÊT","FIN DU PRET",IF('Coûts et rendement'!$D$14="Oui",PMT($D$9,$D$7,$D$5)*-1,0))</f>
        <v>552.63023822728348</v>
      </c>
      <c r="F182" s="286">
        <f>E182+'Coûts et rendement'!$J$16</f>
        <v>567.18886156061683</v>
      </c>
      <c r="G182" s="103">
        <f t="shared" si="14"/>
        <v>128.96775626816245</v>
      </c>
      <c r="H182" s="103">
        <f t="shared" si="15"/>
        <v>423.66248195912101</v>
      </c>
      <c r="I182" s="103">
        <f t="shared" si="16"/>
        <v>33967.739189550863</v>
      </c>
      <c r="J182" s="114">
        <f t="shared" si="18"/>
        <v>53384.000810449099</v>
      </c>
      <c r="K182" s="287">
        <f t="shared" si="19"/>
        <v>40563.139688189127</v>
      </c>
      <c r="L182" s="67"/>
      <c r="M182" s="67"/>
      <c r="N182" s="67"/>
      <c r="O182" s="288"/>
      <c r="P182" s="67"/>
      <c r="Q182" s="67"/>
      <c r="R182" s="67"/>
      <c r="S182" s="67"/>
      <c r="T182" s="67"/>
      <c r="U182" s="91"/>
    </row>
    <row r="183" spans="2:21">
      <c r="B183" s="90"/>
      <c r="C183" s="284">
        <f t="shared" si="20"/>
        <v>171</v>
      </c>
      <c r="D183" s="103">
        <f t="shared" si="17"/>
        <v>33967.739189550863</v>
      </c>
      <c r="E183" s="285">
        <f>IF(D183="FIN DU PRÊT","FIN DU PRET",IF('Coûts et rendement'!$D$14="Oui",PMT($D$9,$D$7,$D$5)*-1,0))</f>
        <v>552.63023822728348</v>
      </c>
      <c r="F183" s="286">
        <f>E183+'Coûts et rendement'!$J$16</f>
        <v>567.18886156061683</v>
      </c>
      <c r="G183" s="103">
        <f t="shared" si="14"/>
        <v>127.37902196081573</v>
      </c>
      <c r="H183" s="103">
        <f t="shared" si="15"/>
        <v>425.25121626646774</v>
      </c>
      <c r="I183" s="103">
        <f t="shared" si="16"/>
        <v>33542.487973284398</v>
      </c>
      <c r="J183" s="114">
        <f t="shared" si="18"/>
        <v>53809.252026715563</v>
      </c>
      <c r="K183" s="287">
        <f t="shared" si="19"/>
        <v>40690.51871014994</v>
      </c>
      <c r="L183" s="67"/>
      <c r="M183" s="67"/>
      <c r="N183" s="67"/>
      <c r="O183" s="288"/>
      <c r="P183" s="67"/>
      <c r="Q183" s="67"/>
      <c r="R183" s="67"/>
      <c r="S183" s="67"/>
      <c r="T183" s="67"/>
      <c r="U183" s="91"/>
    </row>
    <row r="184" spans="2:21">
      <c r="B184" s="90"/>
      <c r="C184" s="284">
        <f t="shared" si="20"/>
        <v>172</v>
      </c>
      <c r="D184" s="103">
        <f t="shared" si="17"/>
        <v>33542.487973284398</v>
      </c>
      <c r="E184" s="285">
        <f>IF(D184="FIN DU PRÊT","FIN DU PRET",IF('Coûts et rendement'!$D$14="Oui",PMT($D$9,$D$7,$D$5)*-1,0))</f>
        <v>552.63023822728348</v>
      </c>
      <c r="F184" s="286">
        <f>E184+'Coûts et rendement'!$J$16</f>
        <v>567.18886156061683</v>
      </c>
      <c r="G184" s="103">
        <f t="shared" si="14"/>
        <v>125.78432989981648</v>
      </c>
      <c r="H184" s="103">
        <f t="shared" si="15"/>
        <v>426.84590832746699</v>
      </c>
      <c r="I184" s="103">
        <f t="shared" si="16"/>
        <v>33115.642064956934</v>
      </c>
      <c r="J184" s="114">
        <f t="shared" si="18"/>
        <v>54236.097935043028</v>
      </c>
      <c r="K184" s="287">
        <f t="shared" si="19"/>
        <v>40816.303040049759</v>
      </c>
      <c r="L184" s="67"/>
      <c r="M184" s="67"/>
      <c r="N184" s="67"/>
      <c r="O184" s="288"/>
      <c r="P184" s="67"/>
      <c r="Q184" s="67"/>
      <c r="R184" s="67"/>
      <c r="S184" s="67"/>
      <c r="T184" s="67"/>
      <c r="U184" s="91"/>
    </row>
    <row r="185" spans="2:21">
      <c r="B185" s="90"/>
      <c r="C185" s="284">
        <f t="shared" si="20"/>
        <v>173</v>
      </c>
      <c r="D185" s="103">
        <f t="shared" si="17"/>
        <v>33115.642064956934</v>
      </c>
      <c r="E185" s="285">
        <f>IF(D185="FIN DU PRÊT","FIN DU PRET",IF('Coûts et rendement'!$D$14="Oui",PMT($D$9,$D$7,$D$5)*-1,0))</f>
        <v>552.63023822728348</v>
      </c>
      <c r="F185" s="286">
        <f>E185+'Coûts et rendement'!$J$16</f>
        <v>567.18886156061683</v>
      </c>
      <c r="G185" s="103">
        <f t="shared" si="14"/>
        <v>124.1836577435885</v>
      </c>
      <c r="H185" s="103">
        <f t="shared" si="15"/>
        <v>428.44658048369502</v>
      </c>
      <c r="I185" s="103">
        <f t="shared" si="16"/>
        <v>32687.195484473239</v>
      </c>
      <c r="J185" s="114">
        <f t="shared" si="18"/>
        <v>54664.544515526723</v>
      </c>
      <c r="K185" s="287">
        <f t="shared" si="19"/>
        <v>40940.486697793349</v>
      </c>
      <c r="L185" s="67"/>
      <c r="M185" s="67"/>
      <c r="N185" s="67"/>
      <c r="O185" s="288"/>
      <c r="P185" s="67"/>
      <c r="Q185" s="67"/>
      <c r="R185" s="67"/>
      <c r="S185" s="67"/>
      <c r="T185" s="67"/>
      <c r="U185" s="91"/>
    </row>
    <row r="186" spans="2:21">
      <c r="B186" s="90"/>
      <c r="C186" s="284">
        <f t="shared" si="20"/>
        <v>174</v>
      </c>
      <c r="D186" s="103">
        <f t="shared" si="17"/>
        <v>32687.195484473239</v>
      </c>
      <c r="E186" s="285">
        <f>IF(D186="FIN DU PRÊT","FIN DU PRET",IF('Coûts et rendement'!$D$14="Oui",PMT($D$9,$D$7,$D$5)*-1,0))</f>
        <v>552.63023822728348</v>
      </c>
      <c r="F186" s="286">
        <f>E186+'Coûts et rendement'!$J$16</f>
        <v>567.18886156061683</v>
      </c>
      <c r="G186" s="103">
        <f t="shared" si="14"/>
        <v>122.57698306677464</v>
      </c>
      <c r="H186" s="103">
        <f t="shared" si="15"/>
        <v>430.05325516050885</v>
      </c>
      <c r="I186" s="103">
        <f t="shared" si="16"/>
        <v>32257.142229312729</v>
      </c>
      <c r="J186" s="114">
        <f t="shared" si="18"/>
        <v>55094.597770687229</v>
      </c>
      <c r="K186" s="287">
        <f t="shared" si="19"/>
        <v>41063.063680860127</v>
      </c>
      <c r="L186" s="67"/>
      <c r="M186" s="67"/>
      <c r="N186" s="67"/>
      <c r="O186" s="288"/>
      <c r="P186" s="67"/>
      <c r="Q186" s="67"/>
      <c r="R186" s="67"/>
      <c r="S186" s="67"/>
      <c r="T186" s="67"/>
      <c r="U186" s="91"/>
    </row>
    <row r="187" spans="2:21">
      <c r="B187" s="90"/>
      <c r="C187" s="284">
        <f t="shared" si="20"/>
        <v>175</v>
      </c>
      <c r="D187" s="103">
        <f t="shared" si="17"/>
        <v>32257.142229312729</v>
      </c>
      <c r="E187" s="285">
        <f>IF(D187="FIN DU PRÊT","FIN DU PRET",IF('Coûts et rendement'!$D$14="Oui",PMT($D$9,$D$7,$D$5)*-1,0))</f>
        <v>552.63023822728348</v>
      </c>
      <c r="F187" s="286">
        <f>E187+'Coûts et rendement'!$J$16</f>
        <v>567.18886156061683</v>
      </c>
      <c r="G187" s="103">
        <f t="shared" si="14"/>
        <v>120.96428335992273</v>
      </c>
      <c r="H187" s="103">
        <f t="shared" si="15"/>
        <v>431.66595486736077</v>
      </c>
      <c r="I187" s="103">
        <f t="shared" si="16"/>
        <v>31825.476274445369</v>
      </c>
      <c r="J187" s="114">
        <f t="shared" si="18"/>
        <v>55526.263725554592</v>
      </c>
      <c r="K187" s="287">
        <f t="shared" si="19"/>
        <v>41184.027964220048</v>
      </c>
      <c r="L187" s="67"/>
      <c r="M187" s="67"/>
      <c r="N187" s="67"/>
      <c r="O187" s="288"/>
      <c r="P187" s="67"/>
      <c r="Q187" s="67"/>
      <c r="R187" s="67"/>
      <c r="S187" s="67"/>
      <c r="T187" s="67"/>
      <c r="U187" s="91"/>
    </row>
    <row r="188" spans="2:21">
      <c r="B188" s="90"/>
      <c r="C188" s="284">
        <f t="shared" si="20"/>
        <v>176</v>
      </c>
      <c r="D188" s="103">
        <f t="shared" si="17"/>
        <v>31825.476274445369</v>
      </c>
      <c r="E188" s="285">
        <f>IF(D188="FIN DU PRÊT","FIN DU PRET",IF('Coûts et rendement'!$D$14="Oui",PMT($D$9,$D$7,$D$5)*-1,0))</f>
        <v>552.63023822728348</v>
      </c>
      <c r="F188" s="286">
        <f>E188+'Coûts et rendement'!$J$16</f>
        <v>567.18886156061683</v>
      </c>
      <c r="G188" s="103">
        <f t="shared" si="14"/>
        <v>119.34553602917013</v>
      </c>
      <c r="H188" s="103">
        <f t="shared" si="15"/>
        <v>433.28470219811334</v>
      </c>
      <c r="I188" s="103">
        <f t="shared" si="16"/>
        <v>31392.191572247255</v>
      </c>
      <c r="J188" s="114">
        <f t="shared" si="18"/>
        <v>55959.548427752707</v>
      </c>
      <c r="K188" s="287">
        <f t="shared" si="19"/>
        <v>41303.373500249218</v>
      </c>
      <c r="L188" s="67"/>
      <c r="M188" s="67"/>
      <c r="N188" s="67"/>
      <c r="O188" s="288"/>
      <c r="P188" s="67"/>
      <c r="Q188" s="67"/>
      <c r="R188" s="67"/>
      <c r="S188" s="67"/>
      <c r="T188" s="67"/>
      <c r="U188" s="91"/>
    </row>
    <row r="189" spans="2:21">
      <c r="B189" s="90"/>
      <c r="C189" s="284">
        <f t="shared" si="20"/>
        <v>177</v>
      </c>
      <c r="D189" s="103">
        <f t="shared" si="17"/>
        <v>31392.191572247255</v>
      </c>
      <c r="E189" s="285">
        <f>IF(D189="FIN DU PRÊT","FIN DU PRET",IF('Coûts et rendement'!$D$14="Oui",PMT($D$9,$D$7,$D$5)*-1,0))</f>
        <v>552.63023822728348</v>
      </c>
      <c r="F189" s="286">
        <f>E189+'Coûts et rendement'!$J$16</f>
        <v>567.18886156061683</v>
      </c>
      <c r="G189" s="103">
        <f t="shared" si="14"/>
        <v>117.72071839592721</v>
      </c>
      <c r="H189" s="103">
        <f t="shared" si="15"/>
        <v>434.90951983135631</v>
      </c>
      <c r="I189" s="103">
        <f t="shared" si="16"/>
        <v>30957.2820524159</v>
      </c>
      <c r="J189" s="114">
        <f t="shared" si="18"/>
        <v>56394.457947584066</v>
      </c>
      <c r="K189" s="287">
        <f t="shared" si="19"/>
        <v>41421.094218645143</v>
      </c>
      <c r="L189" s="67"/>
      <c r="M189" s="67"/>
      <c r="N189" s="67"/>
      <c r="O189" s="288"/>
      <c r="P189" s="67"/>
      <c r="Q189" s="67"/>
      <c r="R189" s="67"/>
      <c r="S189" s="67"/>
      <c r="T189" s="67"/>
      <c r="U189" s="91"/>
    </row>
    <row r="190" spans="2:21">
      <c r="B190" s="90"/>
      <c r="C190" s="284">
        <f t="shared" si="20"/>
        <v>178</v>
      </c>
      <c r="D190" s="103">
        <f t="shared" si="17"/>
        <v>30957.2820524159</v>
      </c>
      <c r="E190" s="285">
        <f>IF(D190="FIN DU PRÊT","FIN DU PRET",IF('Coûts et rendement'!$D$14="Oui",PMT($D$9,$D$7,$D$5)*-1,0))</f>
        <v>552.63023822728348</v>
      </c>
      <c r="F190" s="286">
        <f>E190+'Coûts et rendement'!$J$16</f>
        <v>567.18886156061683</v>
      </c>
      <c r="G190" s="103">
        <f t="shared" si="14"/>
        <v>116.08980769655962</v>
      </c>
      <c r="H190" s="103">
        <f t="shared" si="15"/>
        <v>436.54043053072388</v>
      </c>
      <c r="I190" s="103">
        <f t="shared" si="16"/>
        <v>30520.741621885176</v>
      </c>
      <c r="J190" s="114">
        <f t="shared" si="18"/>
        <v>56830.998378114789</v>
      </c>
      <c r="K190" s="287">
        <f t="shared" si="19"/>
        <v>41537.184026341703</v>
      </c>
      <c r="L190" s="67"/>
      <c r="M190" s="67"/>
      <c r="N190" s="67"/>
      <c r="O190" s="288"/>
      <c r="P190" s="67"/>
      <c r="Q190" s="67"/>
      <c r="R190" s="67"/>
      <c r="S190" s="67"/>
      <c r="T190" s="67"/>
      <c r="U190" s="91"/>
    </row>
    <row r="191" spans="2:21">
      <c r="B191" s="90"/>
      <c r="C191" s="284">
        <f t="shared" si="20"/>
        <v>179</v>
      </c>
      <c r="D191" s="103">
        <f t="shared" si="17"/>
        <v>30520.741621885176</v>
      </c>
      <c r="E191" s="285">
        <f>IF(D191="FIN DU PRÊT","FIN DU PRET",IF('Coûts et rendement'!$D$14="Oui",PMT($D$9,$D$7,$D$5)*-1,0))</f>
        <v>552.63023822728348</v>
      </c>
      <c r="F191" s="286">
        <f>E191+'Coûts et rendement'!$J$16</f>
        <v>567.18886156061683</v>
      </c>
      <c r="G191" s="103">
        <f t="shared" si="14"/>
        <v>114.45278108206941</v>
      </c>
      <c r="H191" s="103">
        <f t="shared" si="15"/>
        <v>438.17745714521408</v>
      </c>
      <c r="I191" s="103">
        <f t="shared" si="16"/>
        <v>30082.564164739961</v>
      </c>
      <c r="J191" s="114">
        <f t="shared" si="18"/>
        <v>57269.175835260001</v>
      </c>
      <c r="K191" s="287">
        <f t="shared" si="19"/>
        <v>41651.636807423776</v>
      </c>
      <c r="L191" s="67"/>
      <c r="M191" s="67"/>
      <c r="N191" s="67"/>
      <c r="O191" s="288"/>
      <c r="P191" s="67"/>
      <c r="Q191" s="67"/>
      <c r="R191" s="67"/>
      <c r="S191" s="67"/>
      <c r="T191" s="67"/>
      <c r="U191" s="91"/>
    </row>
    <row r="192" spans="2:21">
      <c r="B192" s="90"/>
      <c r="C192" s="284">
        <f t="shared" si="20"/>
        <v>180</v>
      </c>
      <c r="D192" s="103">
        <f t="shared" si="17"/>
        <v>30082.564164739961</v>
      </c>
      <c r="E192" s="285">
        <f>IF(D192="FIN DU PRÊT","FIN DU PRET",IF('Coûts et rendement'!$D$14="Oui",PMT($D$9,$D$7,$D$5)*-1,0))</f>
        <v>552.63023822728348</v>
      </c>
      <c r="F192" s="286">
        <f>E192+'Coûts et rendement'!$J$16</f>
        <v>567.18886156061683</v>
      </c>
      <c r="G192" s="103">
        <f t="shared" si="14"/>
        <v>112.80961561777485</v>
      </c>
      <c r="H192" s="103">
        <f t="shared" si="15"/>
        <v>439.82062260950863</v>
      </c>
      <c r="I192" s="103">
        <f t="shared" si="16"/>
        <v>29642.743542130451</v>
      </c>
      <c r="J192" s="114">
        <f t="shared" si="18"/>
        <v>57708.996457869507</v>
      </c>
      <c r="K192" s="287">
        <f t="shared" si="19"/>
        <v>41764.446423041554</v>
      </c>
      <c r="L192" s="67"/>
      <c r="M192" s="67"/>
      <c r="N192" s="67"/>
      <c r="O192" s="288"/>
      <c r="P192" s="67"/>
      <c r="Q192" s="67"/>
      <c r="R192" s="67"/>
      <c r="S192" s="67"/>
      <c r="T192" s="67"/>
      <c r="U192" s="91"/>
    </row>
    <row r="193" spans="2:21">
      <c r="B193" s="90"/>
      <c r="C193" s="284">
        <f t="shared" si="20"/>
        <v>181</v>
      </c>
      <c r="D193" s="103">
        <f t="shared" si="17"/>
        <v>29642.743542130451</v>
      </c>
      <c r="E193" s="285">
        <f>IF(D193="FIN DU PRÊT","FIN DU PRET",IF('Coûts et rendement'!$D$14="Oui",PMT($D$9,$D$7,$D$5)*-1,0))</f>
        <v>552.63023822728348</v>
      </c>
      <c r="F193" s="286">
        <f>E193+'Coûts et rendement'!$J$16</f>
        <v>567.18886156061683</v>
      </c>
      <c r="G193" s="103">
        <f t="shared" si="14"/>
        <v>111.16028828298919</v>
      </c>
      <c r="H193" s="103">
        <f t="shared" si="15"/>
        <v>441.46994994429429</v>
      </c>
      <c r="I193" s="103">
        <f t="shared" si="16"/>
        <v>29201.273592186157</v>
      </c>
      <c r="J193" s="114">
        <f t="shared" si="18"/>
        <v>58150.466407813801</v>
      </c>
      <c r="K193" s="287">
        <f t="shared" si="19"/>
        <v>41875.606711324544</v>
      </c>
      <c r="L193" s="67"/>
      <c r="M193" s="67"/>
      <c r="N193" s="67"/>
      <c r="O193" s="288"/>
      <c r="P193" s="67"/>
      <c r="Q193" s="67"/>
      <c r="R193" s="67"/>
      <c r="S193" s="67"/>
      <c r="T193" s="67"/>
      <c r="U193" s="91"/>
    </row>
    <row r="194" spans="2:21">
      <c r="B194" s="90"/>
      <c r="C194" s="284">
        <f t="shared" si="20"/>
        <v>182</v>
      </c>
      <c r="D194" s="103">
        <f t="shared" si="17"/>
        <v>29201.273592186157</v>
      </c>
      <c r="E194" s="285">
        <f>IF(D194="FIN DU PRÊT","FIN DU PRET",IF('Coûts et rendement'!$D$14="Oui",PMT($D$9,$D$7,$D$5)*-1,0))</f>
        <v>552.63023822728348</v>
      </c>
      <c r="F194" s="286">
        <f>E194+'Coûts et rendement'!$J$16</f>
        <v>567.18886156061683</v>
      </c>
      <c r="G194" s="103">
        <f t="shared" si="14"/>
        <v>109.50477597069808</v>
      </c>
      <c r="H194" s="103">
        <f t="shared" si="15"/>
        <v>443.12546225658542</v>
      </c>
      <c r="I194" s="103">
        <f t="shared" si="16"/>
        <v>28758.14812992957</v>
      </c>
      <c r="J194" s="114">
        <f t="shared" si="18"/>
        <v>58593.591870070384</v>
      </c>
      <c r="K194" s="287">
        <f t="shared" si="19"/>
        <v>41985.111487295246</v>
      </c>
      <c r="L194" s="67"/>
      <c r="M194" s="67"/>
      <c r="N194" s="67"/>
      <c r="O194" s="288"/>
      <c r="P194" s="67"/>
      <c r="Q194" s="67"/>
      <c r="R194" s="67"/>
      <c r="S194" s="67"/>
      <c r="T194" s="67"/>
      <c r="U194" s="91"/>
    </row>
    <row r="195" spans="2:21">
      <c r="B195" s="90"/>
      <c r="C195" s="284">
        <f t="shared" si="20"/>
        <v>183</v>
      </c>
      <c r="D195" s="103">
        <f t="shared" si="17"/>
        <v>28758.14812992957</v>
      </c>
      <c r="E195" s="285">
        <f>IF(D195="FIN DU PRÊT","FIN DU PRET",IF('Coûts et rendement'!$D$14="Oui",PMT($D$9,$D$7,$D$5)*-1,0))</f>
        <v>552.63023822728348</v>
      </c>
      <c r="F195" s="286">
        <f>E195+'Coûts et rendement'!$J$16</f>
        <v>567.18886156061683</v>
      </c>
      <c r="G195" s="103">
        <f t="shared" si="14"/>
        <v>107.84305548723589</v>
      </c>
      <c r="H195" s="103">
        <f t="shared" si="15"/>
        <v>444.78718274004757</v>
      </c>
      <c r="I195" s="103">
        <f t="shared" si="16"/>
        <v>28313.360947189522</v>
      </c>
      <c r="J195" s="114">
        <f t="shared" si="18"/>
        <v>59038.379052810429</v>
      </c>
      <c r="K195" s="287">
        <f t="shared" si="19"/>
        <v>42092.954542782485</v>
      </c>
      <c r="L195" s="67"/>
      <c r="M195" s="67"/>
      <c r="N195" s="67"/>
      <c r="O195" s="288"/>
      <c r="P195" s="67"/>
      <c r="Q195" s="67"/>
      <c r="R195" s="67"/>
      <c r="S195" s="67"/>
      <c r="T195" s="67"/>
      <c r="U195" s="91"/>
    </row>
    <row r="196" spans="2:21">
      <c r="B196" s="90"/>
      <c r="C196" s="284">
        <f t="shared" si="20"/>
        <v>184</v>
      </c>
      <c r="D196" s="103">
        <f t="shared" si="17"/>
        <v>28313.360947189522</v>
      </c>
      <c r="E196" s="285">
        <f>IF(D196="FIN DU PRÊT","FIN DU PRET",IF('Coûts et rendement'!$D$14="Oui",PMT($D$9,$D$7,$D$5)*-1,0))</f>
        <v>552.63023822728348</v>
      </c>
      <c r="F196" s="286">
        <f>E196+'Coûts et rendement'!$J$16</f>
        <v>567.18886156061683</v>
      </c>
      <c r="G196" s="103">
        <f t="shared" si="14"/>
        <v>106.1751035519607</v>
      </c>
      <c r="H196" s="103">
        <f t="shared" si="15"/>
        <v>446.45513467532277</v>
      </c>
      <c r="I196" s="103">
        <f t="shared" si="16"/>
        <v>27866.9058125142</v>
      </c>
      <c r="J196" s="114">
        <f t="shared" si="18"/>
        <v>59484.834187485751</v>
      </c>
      <c r="K196" s="287">
        <f t="shared" si="19"/>
        <v>42199.129646334448</v>
      </c>
      <c r="L196" s="67"/>
      <c r="M196" s="67"/>
      <c r="N196" s="67"/>
      <c r="O196" s="288"/>
      <c r="P196" s="67"/>
      <c r="Q196" s="67"/>
      <c r="R196" s="67"/>
      <c r="S196" s="67"/>
      <c r="T196" s="67"/>
      <c r="U196" s="91"/>
    </row>
    <row r="197" spans="2:21">
      <c r="B197" s="90"/>
      <c r="C197" s="284">
        <f t="shared" si="20"/>
        <v>185</v>
      </c>
      <c r="D197" s="103">
        <f t="shared" si="17"/>
        <v>27866.9058125142</v>
      </c>
      <c r="E197" s="285">
        <f>IF(D197="FIN DU PRÊT","FIN DU PRET",IF('Coûts et rendement'!$D$14="Oui",PMT($D$9,$D$7,$D$5)*-1,0))</f>
        <v>552.63023822728348</v>
      </c>
      <c r="F197" s="286">
        <f>E197+'Coûts et rendement'!$J$16</f>
        <v>567.18886156061683</v>
      </c>
      <c r="G197" s="103">
        <f t="shared" si="14"/>
        <v>104.50089679692825</v>
      </c>
      <c r="H197" s="103">
        <f t="shared" si="15"/>
        <v>448.12934143035523</v>
      </c>
      <c r="I197" s="103">
        <f t="shared" si="16"/>
        <v>27418.776471083846</v>
      </c>
      <c r="J197" s="114">
        <f t="shared" si="18"/>
        <v>59932.963528916109</v>
      </c>
      <c r="K197" s="287">
        <f t="shared" si="19"/>
        <v>42303.630543131374</v>
      </c>
      <c r="L197" s="67"/>
      <c r="M197" s="67"/>
      <c r="N197" s="67"/>
      <c r="O197" s="288"/>
      <c r="P197" s="67"/>
      <c r="Q197" s="67"/>
      <c r="R197" s="67"/>
      <c r="S197" s="67"/>
      <c r="T197" s="67"/>
      <c r="U197" s="91"/>
    </row>
    <row r="198" spans="2:21">
      <c r="B198" s="90"/>
      <c r="C198" s="284">
        <f t="shared" si="20"/>
        <v>186</v>
      </c>
      <c r="D198" s="103">
        <f t="shared" si="17"/>
        <v>27418.776471083846</v>
      </c>
      <c r="E198" s="285">
        <f>IF(D198="FIN DU PRÊT","FIN DU PRET",IF('Coûts et rendement'!$D$14="Oui",PMT($D$9,$D$7,$D$5)*-1,0))</f>
        <v>552.63023822728348</v>
      </c>
      <c r="F198" s="286">
        <f>E198+'Coûts et rendement'!$J$16</f>
        <v>567.18886156061683</v>
      </c>
      <c r="G198" s="103">
        <f t="shared" si="14"/>
        <v>102.82041176656442</v>
      </c>
      <c r="H198" s="103">
        <f t="shared" si="15"/>
        <v>449.80982646071908</v>
      </c>
      <c r="I198" s="103">
        <f t="shared" si="16"/>
        <v>26968.966644623128</v>
      </c>
      <c r="J198" s="114">
        <f t="shared" si="18"/>
        <v>60382.773355376827</v>
      </c>
      <c r="K198" s="287">
        <f t="shared" si="19"/>
        <v>42406.45095489794</v>
      </c>
      <c r="L198" s="67"/>
      <c r="M198" s="67"/>
      <c r="N198" s="67"/>
      <c r="O198" s="288"/>
      <c r="P198" s="67"/>
      <c r="Q198" s="67"/>
      <c r="R198" s="67"/>
      <c r="S198" s="67"/>
      <c r="T198" s="67"/>
      <c r="U198" s="91"/>
    </row>
    <row r="199" spans="2:21">
      <c r="B199" s="90"/>
      <c r="C199" s="284">
        <f t="shared" si="20"/>
        <v>187</v>
      </c>
      <c r="D199" s="103">
        <f t="shared" si="17"/>
        <v>26968.966644623128</v>
      </c>
      <c r="E199" s="285">
        <f>IF(D199="FIN DU PRÊT","FIN DU PRET",IF('Coûts et rendement'!$D$14="Oui",PMT($D$9,$D$7,$D$5)*-1,0))</f>
        <v>552.63023822728348</v>
      </c>
      <c r="F199" s="286">
        <f>E199+'Coûts et rendement'!$J$16</f>
        <v>567.18886156061683</v>
      </c>
      <c r="G199" s="103">
        <f t="shared" si="14"/>
        <v>101.13362491733672</v>
      </c>
      <c r="H199" s="103">
        <f t="shared" si="15"/>
        <v>451.49661330994678</v>
      </c>
      <c r="I199" s="103">
        <f t="shared" si="16"/>
        <v>26517.47003131318</v>
      </c>
      <c r="J199" s="114">
        <f t="shared" si="18"/>
        <v>60834.269968686771</v>
      </c>
      <c r="K199" s="287">
        <f t="shared" si="19"/>
        <v>42507.58457981528</v>
      </c>
      <c r="L199" s="67"/>
      <c r="M199" s="67"/>
      <c r="N199" s="67"/>
      <c r="O199" s="288"/>
      <c r="P199" s="67"/>
      <c r="Q199" s="67"/>
      <c r="R199" s="67"/>
      <c r="S199" s="67"/>
      <c r="T199" s="67"/>
      <c r="U199" s="91"/>
    </row>
    <row r="200" spans="2:21">
      <c r="B200" s="90"/>
      <c r="C200" s="284">
        <f t="shared" si="20"/>
        <v>188</v>
      </c>
      <c r="D200" s="103">
        <f t="shared" si="17"/>
        <v>26517.47003131318</v>
      </c>
      <c r="E200" s="285">
        <f>IF(D200="FIN DU PRÊT","FIN DU PRET",IF('Coûts et rendement'!$D$14="Oui",PMT($D$9,$D$7,$D$5)*-1,0))</f>
        <v>552.63023822728348</v>
      </c>
      <c r="F200" s="286">
        <f>E200+'Coûts et rendement'!$J$16</f>
        <v>567.18886156061683</v>
      </c>
      <c r="G200" s="103">
        <f t="shared" si="14"/>
        <v>99.440512617424417</v>
      </c>
      <c r="H200" s="103">
        <f t="shared" si="15"/>
        <v>453.18972560985907</v>
      </c>
      <c r="I200" s="103">
        <f t="shared" si="16"/>
        <v>26064.28030570332</v>
      </c>
      <c r="J200" s="114">
        <f t="shared" si="18"/>
        <v>61287.459694296631</v>
      </c>
      <c r="K200" s="287">
        <f t="shared" si="19"/>
        <v>42607.025092432705</v>
      </c>
      <c r="L200" s="67"/>
      <c r="M200" s="67"/>
      <c r="N200" s="67"/>
      <c r="O200" s="288"/>
      <c r="P200" s="67"/>
      <c r="Q200" s="67"/>
      <c r="R200" s="67"/>
      <c r="S200" s="67"/>
      <c r="T200" s="67"/>
      <c r="U200" s="91"/>
    </row>
    <row r="201" spans="2:21">
      <c r="B201" s="90"/>
      <c r="C201" s="284">
        <f t="shared" si="20"/>
        <v>189</v>
      </c>
      <c r="D201" s="103">
        <f t="shared" si="17"/>
        <v>26064.28030570332</v>
      </c>
      <c r="E201" s="285">
        <f>IF(D201="FIN DU PRÊT","FIN DU PRET",IF('Coûts et rendement'!$D$14="Oui",PMT($D$9,$D$7,$D$5)*-1,0))</f>
        <v>552.63023822728348</v>
      </c>
      <c r="F201" s="286">
        <f>E201+'Coûts et rendement'!$J$16</f>
        <v>567.18886156061683</v>
      </c>
      <c r="G201" s="103">
        <f t="shared" si="14"/>
        <v>97.741051146387449</v>
      </c>
      <c r="H201" s="103">
        <f t="shared" si="15"/>
        <v>454.88918708089602</v>
      </c>
      <c r="I201" s="103">
        <f t="shared" si="16"/>
        <v>25609.391118622425</v>
      </c>
      <c r="J201" s="114">
        <f t="shared" si="18"/>
        <v>61742.348881377526</v>
      </c>
      <c r="K201" s="287">
        <f t="shared" si="19"/>
        <v>42704.766143579094</v>
      </c>
      <c r="L201" s="67"/>
      <c r="M201" s="67"/>
      <c r="N201" s="67"/>
      <c r="O201" s="288"/>
      <c r="P201" s="67"/>
      <c r="Q201" s="67"/>
      <c r="R201" s="67"/>
      <c r="S201" s="67"/>
      <c r="T201" s="67"/>
      <c r="U201" s="91"/>
    </row>
    <row r="202" spans="2:21">
      <c r="B202" s="90"/>
      <c r="C202" s="284">
        <f t="shared" si="20"/>
        <v>190</v>
      </c>
      <c r="D202" s="103">
        <f t="shared" si="17"/>
        <v>25609.391118622425</v>
      </c>
      <c r="E202" s="285">
        <f>IF(D202="FIN DU PRÊT","FIN DU PRET",IF('Coûts et rendement'!$D$14="Oui",PMT($D$9,$D$7,$D$5)*-1,0))</f>
        <v>552.63023822728348</v>
      </c>
      <c r="F202" s="286">
        <f>E202+'Coûts et rendement'!$J$16</f>
        <v>567.18886156061683</v>
      </c>
      <c r="G202" s="103">
        <f t="shared" si="14"/>
        <v>96.035216694834091</v>
      </c>
      <c r="H202" s="103">
        <f t="shared" si="15"/>
        <v>456.59502153244938</v>
      </c>
      <c r="I202" s="103">
        <f t="shared" si="16"/>
        <v>25152.796097089977</v>
      </c>
      <c r="J202" s="114">
        <f t="shared" si="18"/>
        <v>62198.943902909974</v>
      </c>
      <c r="K202" s="287">
        <f t="shared" si="19"/>
        <v>42800.80136027393</v>
      </c>
      <c r="L202" s="67"/>
      <c r="M202" s="67"/>
      <c r="N202" s="67"/>
      <c r="O202" s="288"/>
      <c r="P202" s="67"/>
      <c r="Q202" s="67"/>
      <c r="R202" s="67"/>
      <c r="S202" s="67"/>
      <c r="T202" s="67"/>
      <c r="U202" s="91"/>
    </row>
    <row r="203" spans="2:21">
      <c r="B203" s="90"/>
      <c r="C203" s="284">
        <f t="shared" si="20"/>
        <v>191</v>
      </c>
      <c r="D203" s="103">
        <f t="shared" si="17"/>
        <v>25152.796097089977</v>
      </c>
      <c r="E203" s="285">
        <f>IF(D203="FIN DU PRÊT","FIN DU PRET",IF('Coûts et rendement'!$D$14="Oui",PMT($D$9,$D$7,$D$5)*-1,0))</f>
        <v>552.63023822728348</v>
      </c>
      <c r="F203" s="286">
        <f>E203+'Coûts et rendement'!$J$16</f>
        <v>567.18886156061683</v>
      </c>
      <c r="G203" s="103">
        <f t="shared" si="14"/>
        <v>94.322985364087415</v>
      </c>
      <c r="H203" s="103">
        <f t="shared" si="15"/>
        <v>458.30725286319608</v>
      </c>
      <c r="I203" s="103">
        <f t="shared" si="16"/>
        <v>24694.48884422678</v>
      </c>
      <c r="J203" s="104">
        <f t="shared" si="18"/>
        <v>62657.25115577317</v>
      </c>
      <c r="K203" s="287">
        <f t="shared" si="19"/>
        <v>42895.124345638018</v>
      </c>
      <c r="L203" s="67"/>
      <c r="M203" s="67"/>
      <c r="N203" s="67"/>
      <c r="O203" s="288"/>
      <c r="P203" s="67"/>
      <c r="Q203" s="67"/>
      <c r="R203" s="67"/>
      <c r="S203" s="67"/>
      <c r="T203" s="67"/>
      <c r="U203" s="91"/>
    </row>
    <row r="204" spans="2:21">
      <c r="B204" s="90"/>
      <c r="C204" s="284">
        <f t="shared" si="20"/>
        <v>192</v>
      </c>
      <c r="D204" s="103">
        <f t="shared" si="17"/>
        <v>24694.48884422678</v>
      </c>
      <c r="E204" s="285">
        <f>IF(D204="FIN DU PRÊT","FIN DU PRET",IF('Coûts et rendement'!$D$14="Oui",PMT($D$9,$D$7,$D$5)*-1,0))</f>
        <v>552.63023822728348</v>
      </c>
      <c r="F204" s="286">
        <f>E204+'Coûts et rendement'!$J$16</f>
        <v>567.18886156061683</v>
      </c>
      <c r="G204" s="103">
        <f t="shared" si="14"/>
        <v>92.60433316585042</v>
      </c>
      <c r="H204" s="103">
        <f t="shared" si="15"/>
        <v>460.02590506143304</v>
      </c>
      <c r="I204" s="103">
        <f t="shared" si="16"/>
        <v>24234.462939165347</v>
      </c>
      <c r="J204" s="287">
        <f t="shared" si="18"/>
        <v>63117.277060834604</v>
      </c>
      <c r="K204" s="287">
        <f t="shared" si="19"/>
        <v>42987.728678803869</v>
      </c>
      <c r="L204" s="67"/>
      <c r="M204" s="67"/>
      <c r="N204" s="67"/>
      <c r="O204" s="288"/>
      <c r="P204" s="67"/>
      <c r="Q204" s="67"/>
      <c r="R204" s="67"/>
      <c r="S204" s="67"/>
      <c r="T204" s="67"/>
      <c r="U204" s="91"/>
    </row>
    <row r="205" spans="2:21">
      <c r="B205" s="90"/>
      <c r="C205" s="284">
        <f t="shared" si="20"/>
        <v>193</v>
      </c>
      <c r="D205" s="103">
        <f t="shared" si="17"/>
        <v>24234.462939165347</v>
      </c>
      <c r="E205" s="285">
        <f>IF(D205="FIN DU PRÊT","FIN DU PRET",IF('Coûts et rendement'!$D$14="Oui",PMT($D$9,$D$7,$D$5)*-1,0))</f>
        <v>552.63023822728348</v>
      </c>
      <c r="F205" s="286">
        <f>E205+'Coûts et rendement'!$J$16</f>
        <v>567.18886156061683</v>
      </c>
      <c r="G205" s="103">
        <f t="shared" ref="G205:G268" si="21">D205*$D$9</f>
        <v>90.879236021870042</v>
      </c>
      <c r="H205" s="103">
        <f t="shared" ref="H205:H268" si="22">E205-G205</f>
        <v>461.75100220541344</v>
      </c>
      <c r="I205" s="103">
        <f t="shared" ref="I205:I268" si="23">D205-H205</f>
        <v>23772.711936959935</v>
      </c>
      <c r="J205" s="287">
        <f t="shared" si="18"/>
        <v>63579.028063040016</v>
      </c>
      <c r="K205" s="287">
        <f t="shared" si="19"/>
        <v>43078.607914825741</v>
      </c>
      <c r="L205" s="67"/>
      <c r="M205" s="67"/>
      <c r="N205" s="67"/>
      <c r="O205" s="288"/>
      <c r="P205" s="67"/>
      <c r="Q205" s="67"/>
      <c r="R205" s="67"/>
      <c r="S205" s="67"/>
      <c r="T205" s="67"/>
      <c r="U205" s="91"/>
    </row>
    <row r="206" spans="2:21">
      <c r="B206" s="90"/>
      <c r="C206" s="284">
        <f t="shared" si="20"/>
        <v>194</v>
      </c>
      <c r="D206" s="103">
        <f t="shared" ref="D206:D269" si="24">IF(I205&lt;0,"FIN DU PRET",I205)</f>
        <v>23772.711936959935</v>
      </c>
      <c r="E206" s="285">
        <f>IF(D206="FIN DU PRÊT","FIN DU PRET",IF('Coûts et rendement'!$D$14="Oui",PMT($D$9,$D$7,$D$5)*-1,0))</f>
        <v>552.63023822728348</v>
      </c>
      <c r="F206" s="286">
        <f>E206+'Coûts et rendement'!$J$16</f>
        <v>567.18886156061683</v>
      </c>
      <c r="G206" s="103">
        <f t="shared" si="21"/>
        <v>89.147669763599751</v>
      </c>
      <c r="H206" s="103">
        <f t="shared" si="22"/>
        <v>463.48256846368372</v>
      </c>
      <c r="I206" s="103">
        <f t="shared" si="23"/>
        <v>23309.22936849625</v>
      </c>
      <c r="J206" s="287">
        <f t="shared" ref="J206:J252" si="25">J205+H206</f>
        <v>64042.510631503697</v>
      </c>
      <c r="K206" s="287">
        <f t="shared" ref="K206:K252" si="26">K205+G206</f>
        <v>43167.755584589344</v>
      </c>
      <c r="L206" s="67"/>
      <c r="M206" s="67"/>
      <c r="N206" s="67"/>
      <c r="O206" s="288"/>
      <c r="P206" s="67"/>
      <c r="Q206" s="67"/>
      <c r="R206" s="67"/>
      <c r="S206" s="67"/>
      <c r="T206" s="67"/>
      <c r="U206" s="91"/>
    </row>
    <row r="207" spans="2:21">
      <c r="B207" s="90"/>
      <c r="C207" s="284">
        <f t="shared" ref="C207:C270" si="27">IF(C206=($D$6*12+1),"FIN DU PRET",C206+1)</f>
        <v>195</v>
      </c>
      <c r="D207" s="103">
        <f t="shared" si="24"/>
        <v>23309.22936849625</v>
      </c>
      <c r="E207" s="285">
        <f>IF(D207="FIN DU PRÊT","FIN DU PRET",IF('Coûts et rendement'!$D$14="Oui",PMT($D$9,$D$7,$D$5)*-1,0))</f>
        <v>552.63023822728348</v>
      </c>
      <c r="F207" s="286">
        <f>E207+'Coûts et rendement'!$J$16</f>
        <v>567.18886156061683</v>
      </c>
      <c r="G207" s="103">
        <f t="shared" si="21"/>
        <v>87.40961013186093</v>
      </c>
      <c r="H207" s="103">
        <f t="shared" si="22"/>
        <v>465.22062809542257</v>
      </c>
      <c r="I207" s="103">
        <f t="shared" si="23"/>
        <v>22844.008740400826</v>
      </c>
      <c r="J207" s="287">
        <f t="shared" si="25"/>
        <v>64507.731259599117</v>
      </c>
      <c r="K207" s="287">
        <f t="shared" si="26"/>
        <v>43255.165194721201</v>
      </c>
      <c r="L207" s="67"/>
      <c r="M207" s="67"/>
      <c r="N207" s="67"/>
      <c r="O207" s="288"/>
      <c r="P207" s="67"/>
      <c r="Q207" s="67"/>
      <c r="R207" s="67"/>
      <c r="S207" s="67"/>
      <c r="T207" s="67"/>
      <c r="U207" s="91"/>
    </row>
    <row r="208" spans="2:21">
      <c r="B208" s="90"/>
      <c r="C208" s="284">
        <f t="shared" si="27"/>
        <v>196</v>
      </c>
      <c r="D208" s="103">
        <f t="shared" si="24"/>
        <v>22844.008740400826</v>
      </c>
      <c r="E208" s="285">
        <f>IF(D208="FIN DU PRÊT","FIN DU PRET",IF('Coûts et rendement'!$D$14="Oui",PMT($D$9,$D$7,$D$5)*-1,0))</f>
        <v>552.63023822728348</v>
      </c>
      <c r="F208" s="286">
        <f>E208+'Coûts et rendement'!$J$16</f>
        <v>567.18886156061683</v>
      </c>
      <c r="G208" s="103">
        <f t="shared" si="21"/>
        <v>85.665032776503097</v>
      </c>
      <c r="H208" s="103">
        <f t="shared" si="22"/>
        <v>466.96520545078039</v>
      </c>
      <c r="I208" s="103">
        <f t="shared" si="23"/>
        <v>22377.043534950048</v>
      </c>
      <c r="J208" s="287">
        <f t="shared" si="25"/>
        <v>64974.696465049899</v>
      </c>
      <c r="K208" s="287">
        <f t="shared" si="26"/>
        <v>43340.830227497703</v>
      </c>
      <c r="L208" s="67"/>
      <c r="M208" s="67"/>
      <c r="N208" s="67"/>
      <c r="O208" s="288"/>
      <c r="P208" s="67"/>
      <c r="Q208" s="67"/>
      <c r="R208" s="67"/>
      <c r="S208" s="67"/>
      <c r="T208" s="67"/>
      <c r="U208" s="91"/>
    </row>
    <row r="209" spans="2:21">
      <c r="B209" s="90"/>
      <c r="C209" s="284">
        <f t="shared" si="27"/>
        <v>197</v>
      </c>
      <c r="D209" s="103">
        <f t="shared" si="24"/>
        <v>22377.043534950048</v>
      </c>
      <c r="E209" s="285">
        <f>IF(D209="FIN DU PRÊT","FIN DU PRET",IF('Coûts et rendement'!$D$14="Oui",PMT($D$9,$D$7,$D$5)*-1,0))</f>
        <v>552.63023822728348</v>
      </c>
      <c r="F209" s="286">
        <f>E209+'Coûts et rendement'!$J$16</f>
        <v>567.18886156061683</v>
      </c>
      <c r="G209" s="103">
        <f t="shared" si="21"/>
        <v>83.913913256062671</v>
      </c>
      <c r="H209" s="103">
        <f t="shared" si="22"/>
        <v>468.71632497122084</v>
      </c>
      <c r="I209" s="103">
        <f t="shared" si="23"/>
        <v>21908.327209978826</v>
      </c>
      <c r="J209" s="287">
        <f t="shared" si="25"/>
        <v>65443.412790021117</v>
      </c>
      <c r="K209" s="287">
        <f t="shared" si="26"/>
        <v>43424.744140753763</v>
      </c>
      <c r="L209" s="67"/>
      <c r="M209" s="67"/>
      <c r="N209" s="67"/>
      <c r="O209" s="288"/>
      <c r="P209" s="67"/>
      <c r="Q209" s="67"/>
      <c r="R209" s="67"/>
      <c r="S209" s="67"/>
      <c r="T209" s="67"/>
      <c r="U209" s="91"/>
    </row>
    <row r="210" spans="2:21">
      <c r="B210" s="90"/>
      <c r="C210" s="284">
        <f t="shared" si="27"/>
        <v>198</v>
      </c>
      <c r="D210" s="103">
        <f t="shared" si="24"/>
        <v>21908.327209978826</v>
      </c>
      <c r="E210" s="285">
        <f>IF(D210="FIN DU PRÊT","FIN DU PRET",IF('Coûts et rendement'!$D$14="Oui",PMT($D$9,$D$7,$D$5)*-1,0))</f>
        <v>552.63023822728348</v>
      </c>
      <c r="F210" s="286">
        <f>E210+'Coûts et rendement'!$J$16</f>
        <v>567.18886156061683</v>
      </c>
      <c r="G210" s="103">
        <f t="shared" si="21"/>
        <v>82.156227037420592</v>
      </c>
      <c r="H210" s="103">
        <f t="shared" si="22"/>
        <v>470.47401118986289</v>
      </c>
      <c r="I210" s="103">
        <f t="shared" si="23"/>
        <v>21437.853198788962</v>
      </c>
      <c r="J210" s="287">
        <f t="shared" si="25"/>
        <v>65913.886801210974</v>
      </c>
      <c r="K210" s="287">
        <f t="shared" si="26"/>
        <v>43506.900367791182</v>
      </c>
      <c r="L210" s="67"/>
      <c r="M210" s="67"/>
      <c r="N210" s="67"/>
      <c r="O210" s="288"/>
      <c r="P210" s="67"/>
      <c r="Q210" s="67"/>
      <c r="R210" s="67"/>
      <c r="S210" s="67"/>
      <c r="T210" s="67"/>
      <c r="U210" s="91"/>
    </row>
    <row r="211" spans="2:21">
      <c r="B211" s="90"/>
      <c r="C211" s="284">
        <f t="shared" si="27"/>
        <v>199</v>
      </c>
      <c r="D211" s="103">
        <f t="shared" si="24"/>
        <v>21437.853198788962</v>
      </c>
      <c r="E211" s="285">
        <f>IF(D211="FIN DU PRÊT","FIN DU PRET",IF('Coûts et rendement'!$D$14="Oui",PMT($D$9,$D$7,$D$5)*-1,0))</f>
        <v>552.63023822728348</v>
      </c>
      <c r="F211" s="286">
        <f>E211+'Coûts et rendement'!$J$16</f>
        <v>567.18886156061683</v>
      </c>
      <c r="G211" s="103">
        <f t="shared" si="21"/>
        <v>80.391949495458604</v>
      </c>
      <c r="H211" s="103">
        <f t="shared" si="22"/>
        <v>472.23828873182487</v>
      </c>
      <c r="I211" s="103">
        <f t="shared" si="23"/>
        <v>20965.614910057138</v>
      </c>
      <c r="J211" s="287">
        <f t="shared" si="25"/>
        <v>66386.125089942798</v>
      </c>
      <c r="K211" s="287">
        <f t="shared" si="26"/>
        <v>43587.292317286643</v>
      </c>
      <c r="L211" s="67"/>
      <c r="M211" s="67"/>
      <c r="N211" s="67"/>
      <c r="O211" s="288"/>
      <c r="P211" s="67"/>
      <c r="Q211" s="67"/>
      <c r="R211" s="67"/>
      <c r="S211" s="67"/>
      <c r="T211" s="67"/>
      <c r="U211" s="91"/>
    </row>
    <row r="212" spans="2:21">
      <c r="B212" s="90"/>
      <c r="C212" s="284">
        <f t="shared" si="27"/>
        <v>200</v>
      </c>
      <c r="D212" s="103">
        <f t="shared" si="24"/>
        <v>20965.614910057138</v>
      </c>
      <c r="E212" s="285">
        <f>IF(D212="FIN DU PRÊT","FIN DU PRET",IF('Coûts et rendement'!$D$14="Oui",PMT($D$9,$D$7,$D$5)*-1,0))</f>
        <v>552.63023822728348</v>
      </c>
      <c r="F212" s="286">
        <f>E212+'Coûts et rendement'!$J$16</f>
        <v>567.18886156061683</v>
      </c>
      <c r="G212" s="103">
        <f t="shared" si="21"/>
        <v>78.621055912714269</v>
      </c>
      <c r="H212" s="103">
        <f t="shared" si="22"/>
        <v>474.00918231456922</v>
      </c>
      <c r="I212" s="103">
        <f t="shared" si="23"/>
        <v>20491.605727742568</v>
      </c>
      <c r="J212" s="287">
        <f t="shared" si="25"/>
        <v>66860.134272257361</v>
      </c>
      <c r="K212" s="287">
        <f t="shared" si="26"/>
        <v>43665.913373199357</v>
      </c>
      <c r="L212" s="67"/>
      <c r="M212" s="67"/>
      <c r="N212" s="67"/>
      <c r="O212" s="288"/>
      <c r="P212" s="67"/>
      <c r="Q212" s="67"/>
      <c r="R212" s="67"/>
      <c r="S212" s="67"/>
      <c r="T212" s="67"/>
      <c r="U212" s="91"/>
    </row>
    <row r="213" spans="2:21">
      <c r="B213" s="90"/>
      <c r="C213" s="284">
        <f t="shared" si="27"/>
        <v>201</v>
      </c>
      <c r="D213" s="103">
        <f t="shared" si="24"/>
        <v>20491.605727742568</v>
      </c>
      <c r="E213" s="285">
        <f>IF(D213="FIN DU PRÊT","FIN DU PRET",IF('Coûts et rendement'!$D$14="Oui",PMT($D$9,$D$7,$D$5)*-1,0))</f>
        <v>552.63023822728348</v>
      </c>
      <c r="F213" s="286">
        <f>E213+'Coûts et rendement'!$J$16</f>
        <v>567.18886156061683</v>
      </c>
      <c r="G213" s="103">
        <f t="shared" si="21"/>
        <v>76.843521479034621</v>
      </c>
      <c r="H213" s="103">
        <f t="shared" si="22"/>
        <v>475.78671674824886</v>
      </c>
      <c r="I213" s="103">
        <f t="shared" si="23"/>
        <v>20015.819010994321</v>
      </c>
      <c r="J213" s="287">
        <f t="shared" si="25"/>
        <v>67335.920989005608</v>
      </c>
      <c r="K213" s="287">
        <f t="shared" si="26"/>
        <v>43742.756894678394</v>
      </c>
      <c r="L213" s="67"/>
      <c r="M213" s="67"/>
      <c r="N213" s="67"/>
      <c r="O213" s="288"/>
      <c r="P213" s="67"/>
      <c r="Q213" s="67"/>
      <c r="R213" s="67"/>
      <c r="S213" s="67"/>
      <c r="T213" s="67"/>
      <c r="U213" s="91"/>
    </row>
    <row r="214" spans="2:21">
      <c r="B214" s="90"/>
      <c r="C214" s="284">
        <f t="shared" si="27"/>
        <v>202</v>
      </c>
      <c r="D214" s="103">
        <f t="shared" si="24"/>
        <v>20015.819010994321</v>
      </c>
      <c r="E214" s="285">
        <f>IF(D214="FIN DU PRÊT","FIN DU PRET",IF('Coûts et rendement'!$D$14="Oui",PMT($D$9,$D$7,$D$5)*-1,0))</f>
        <v>552.63023822728348</v>
      </c>
      <c r="F214" s="286">
        <f>E214+'Coûts et rendement'!$J$16</f>
        <v>567.18886156061683</v>
      </c>
      <c r="G214" s="103">
        <f t="shared" si="21"/>
        <v>75.059321291228699</v>
      </c>
      <c r="H214" s="103">
        <f t="shared" si="22"/>
        <v>477.5709169360548</v>
      </c>
      <c r="I214" s="103">
        <f t="shared" si="23"/>
        <v>19538.248094058265</v>
      </c>
      <c r="J214" s="287">
        <f t="shared" si="25"/>
        <v>67813.491905941657</v>
      </c>
      <c r="K214" s="287">
        <f t="shared" si="26"/>
        <v>43817.816215969622</v>
      </c>
      <c r="L214" s="67"/>
      <c r="M214" s="67"/>
      <c r="N214" s="67"/>
      <c r="O214" s="288"/>
      <c r="P214" s="67"/>
      <c r="Q214" s="67"/>
      <c r="R214" s="67"/>
      <c r="S214" s="67"/>
      <c r="T214" s="67"/>
      <c r="U214" s="91"/>
    </row>
    <row r="215" spans="2:21">
      <c r="B215" s="90"/>
      <c r="C215" s="284">
        <f t="shared" si="27"/>
        <v>203</v>
      </c>
      <c r="D215" s="103">
        <f t="shared" si="24"/>
        <v>19538.248094058265</v>
      </c>
      <c r="E215" s="285">
        <f>IF(D215="FIN DU PRÊT","FIN DU PRET",IF('Coûts et rendement'!$D$14="Oui",PMT($D$9,$D$7,$D$5)*-1,0))</f>
        <v>552.63023822728348</v>
      </c>
      <c r="F215" s="286">
        <f>E215+'Coûts et rendement'!$J$16</f>
        <v>567.18886156061683</v>
      </c>
      <c r="G215" s="103">
        <f t="shared" si="21"/>
        <v>73.268430352718482</v>
      </c>
      <c r="H215" s="103">
        <f t="shared" si="22"/>
        <v>479.36180787456499</v>
      </c>
      <c r="I215" s="103">
        <f t="shared" si="23"/>
        <v>19058.886286183701</v>
      </c>
      <c r="J215" s="287">
        <f t="shared" si="25"/>
        <v>68292.853713816221</v>
      </c>
      <c r="K215" s="287">
        <f t="shared" si="26"/>
        <v>43891.084646322342</v>
      </c>
      <c r="L215" s="67"/>
      <c r="M215" s="67"/>
      <c r="N215" s="67"/>
      <c r="O215" s="288"/>
      <c r="P215" s="67"/>
      <c r="Q215" s="67"/>
      <c r="R215" s="67"/>
      <c r="S215" s="67"/>
      <c r="T215" s="67"/>
      <c r="U215" s="91"/>
    </row>
    <row r="216" spans="2:21">
      <c r="B216" s="90"/>
      <c r="C216" s="284">
        <f t="shared" si="27"/>
        <v>204</v>
      </c>
      <c r="D216" s="103">
        <f t="shared" si="24"/>
        <v>19058.886286183701</v>
      </c>
      <c r="E216" s="285">
        <f>IF(D216="FIN DU PRÊT","FIN DU PRET",IF('Coûts et rendement'!$D$14="Oui",PMT($D$9,$D$7,$D$5)*-1,0))</f>
        <v>552.63023822728348</v>
      </c>
      <c r="F216" s="286">
        <f>E216+'Coûts et rendement'!$J$16</f>
        <v>567.18886156061683</v>
      </c>
      <c r="G216" s="103">
        <f t="shared" si="21"/>
        <v>71.470823573188881</v>
      </c>
      <c r="H216" s="103">
        <f t="shared" si="22"/>
        <v>481.15941465409458</v>
      </c>
      <c r="I216" s="103">
        <f t="shared" si="23"/>
        <v>18577.726871529605</v>
      </c>
      <c r="J216" s="287">
        <f t="shared" si="25"/>
        <v>68774.013128470309</v>
      </c>
      <c r="K216" s="287">
        <f t="shared" si="26"/>
        <v>43962.555469895531</v>
      </c>
      <c r="L216" s="67"/>
      <c r="M216" s="67"/>
      <c r="N216" s="67"/>
      <c r="O216" s="288"/>
      <c r="P216" s="67"/>
      <c r="Q216" s="67"/>
      <c r="R216" s="67"/>
      <c r="S216" s="67"/>
      <c r="T216" s="67"/>
      <c r="U216" s="91"/>
    </row>
    <row r="217" spans="2:21">
      <c r="B217" s="90"/>
      <c r="C217" s="284">
        <f t="shared" si="27"/>
        <v>205</v>
      </c>
      <c r="D217" s="103">
        <f t="shared" si="24"/>
        <v>18577.726871529605</v>
      </c>
      <c r="E217" s="285">
        <f>IF(D217="FIN DU PRÊT","FIN DU PRET",IF('Coûts et rendement'!$D$14="Oui",PMT($D$9,$D$7,$D$5)*-1,0))</f>
        <v>552.63023822728348</v>
      </c>
      <c r="F217" s="286">
        <f>E217+'Coûts et rendement'!$J$16</f>
        <v>567.18886156061683</v>
      </c>
      <c r="G217" s="103">
        <f t="shared" si="21"/>
        <v>69.666475768236012</v>
      </c>
      <c r="H217" s="103">
        <f t="shared" si="22"/>
        <v>482.96376245904747</v>
      </c>
      <c r="I217" s="103">
        <f t="shared" si="23"/>
        <v>18094.763109070558</v>
      </c>
      <c r="J217" s="287">
        <f t="shared" si="25"/>
        <v>69256.976890929363</v>
      </c>
      <c r="K217" s="287">
        <f t="shared" si="26"/>
        <v>44032.221945663769</v>
      </c>
      <c r="L217" s="67"/>
      <c r="M217" s="67"/>
      <c r="N217" s="67"/>
      <c r="O217" s="288"/>
      <c r="P217" s="67"/>
      <c r="Q217" s="67"/>
      <c r="R217" s="67"/>
      <c r="S217" s="67"/>
      <c r="T217" s="67"/>
      <c r="U217" s="91"/>
    </row>
    <row r="218" spans="2:21">
      <c r="B218" s="90"/>
      <c r="C218" s="284">
        <f t="shared" si="27"/>
        <v>206</v>
      </c>
      <c r="D218" s="103">
        <f t="shared" si="24"/>
        <v>18094.763109070558</v>
      </c>
      <c r="E218" s="285">
        <f>IF(D218="FIN DU PRÊT","FIN DU PRET",IF('Coûts et rendement'!$D$14="Oui",PMT($D$9,$D$7,$D$5)*-1,0))</f>
        <v>552.63023822728348</v>
      </c>
      <c r="F218" s="286">
        <f>E218+'Coûts et rendement'!$J$16</f>
        <v>567.18886156061683</v>
      </c>
      <c r="G218" s="103">
        <f t="shared" si="21"/>
        <v>67.855361659014591</v>
      </c>
      <c r="H218" s="103">
        <f t="shared" si="22"/>
        <v>484.77487656826889</v>
      </c>
      <c r="I218" s="103">
        <f t="shared" si="23"/>
        <v>17609.988232502288</v>
      </c>
      <c r="J218" s="287">
        <f t="shared" si="25"/>
        <v>69741.751767497626</v>
      </c>
      <c r="K218" s="287">
        <f t="shared" si="26"/>
        <v>44100.077307322783</v>
      </c>
      <c r="L218" s="67"/>
      <c r="M218" s="67"/>
      <c r="N218" s="67"/>
      <c r="O218" s="288"/>
      <c r="P218" s="67"/>
      <c r="Q218" s="67"/>
      <c r="R218" s="67"/>
      <c r="S218" s="67"/>
      <c r="T218" s="67"/>
      <c r="U218" s="91"/>
    </row>
    <row r="219" spans="2:21">
      <c r="B219" s="90"/>
      <c r="C219" s="284">
        <f t="shared" si="27"/>
        <v>207</v>
      </c>
      <c r="D219" s="103">
        <f t="shared" si="24"/>
        <v>17609.988232502288</v>
      </c>
      <c r="E219" s="285">
        <f>IF(D219="FIN DU PRÊT","FIN DU PRET",IF('Coûts et rendement'!$D$14="Oui",PMT($D$9,$D$7,$D$5)*-1,0))</f>
        <v>552.63023822728348</v>
      </c>
      <c r="F219" s="286">
        <f>E219+'Coûts et rendement'!$J$16</f>
        <v>567.18886156061683</v>
      </c>
      <c r="G219" s="103">
        <f t="shared" si="21"/>
        <v>66.03745587188358</v>
      </c>
      <c r="H219" s="103">
        <f t="shared" si="22"/>
        <v>486.59278235539989</v>
      </c>
      <c r="I219" s="103">
        <f t="shared" si="23"/>
        <v>17123.395450146887</v>
      </c>
      <c r="J219" s="287">
        <f t="shared" si="25"/>
        <v>70228.34454985302</v>
      </c>
      <c r="K219" s="287">
        <f t="shared" si="26"/>
        <v>44166.114763194666</v>
      </c>
      <c r="L219" s="67"/>
      <c r="M219" s="67"/>
      <c r="N219" s="67"/>
      <c r="O219" s="288"/>
      <c r="P219" s="67"/>
      <c r="Q219" s="67"/>
      <c r="R219" s="67"/>
      <c r="S219" s="67"/>
      <c r="T219" s="67"/>
      <c r="U219" s="91"/>
    </row>
    <row r="220" spans="2:21">
      <c r="B220" s="90"/>
      <c r="C220" s="284">
        <f t="shared" si="27"/>
        <v>208</v>
      </c>
      <c r="D220" s="103">
        <f t="shared" si="24"/>
        <v>17123.395450146887</v>
      </c>
      <c r="E220" s="285">
        <f>IF(D220="FIN DU PRÊT","FIN DU PRET",IF('Coûts et rendement'!$D$14="Oui",PMT($D$9,$D$7,$D$5)*-1,0))</f>
        <v>552.63023822728348</v>
      </c>
      <c r="F220" s="286">
        <f>E220+'Coûts et rendement'!$J$16</f>
        <v>567.18886156061683</v>
      </c>
      <c r="G220" s="103">
        <f t="shared" si="21"/>
        <v>64.21273293805082</v>
      </c>
      <c r="H220" s="103">
        <f t="shared" si="22"/>
        <v>488.41750528923268</v>
      </c>
      <c r="I220" s="103">
        <f t="shared" si="23"/>
        <v>16634.977944857656</v>
      </c>
      <c r="J220" s="287">
        <f t="shared" si="25"/>
        <v>70716.762055142259</v>
      </c>
      <c r="K220" s="287">
        <f t="shared" si="26"/>
        <v>44230.327496132719</v>
      </c>
      <c r="L220" s="67"/>
      <c r="M220" s="67"/>
      <c r="N220" s="67"/>
      <c r="O220" s="288"/>
      <c r="P220" s="67"/>
      <c r="Q220" s="67"/>
      <c r="R220" s="67"/>
      <c r="S220" s="67"/>
      <c r="T220" s="67"/>
      <c r="U220" s="91"/>
    </row>
    <row r="221" spans="2:21">
      <c r="B221" s="90"/>
      <c r="C221" s="284">
        <f t="shared" si="27"/>
        <v>209</v>
      </c>
      <c r="D221" s="103">
        <f t="shared" si="24"/>
        <v>16634.977944857656</v>
      </c>
      <c r="E221" s="285">
        <f>IF(D221="FIN DU PRÊT","FIN DU PRET",IF('Coûts et rendement'!$D$14="Oui",PMT($D$9,$D$7,$D$5)*-1,0))</f>
        <v>552.63023822728348</v>
      </c>
      <c r="F221" s="286">
        <f>E221+'Coûts et rendement'!$J$16</f>
        <v>567.18886156061683</v>
      </c>
      <c r="G221" s="103">
        <f t="shared" si="21"/>
        <v>62.381167293216208</v>
      </c>
      <c r="H221" s="103">
        <f t="shared" si="22"/>
        <v>490.24907093406728</v>
      </c>
      <c r="I221" s="103">
        <f t="shared" si="23"/>
        <v>16144.728873923588</v>
      </c>
      <c r="J221" s="287">
        <f t="shared" si="25"/>
        <v>71207.011126076322</v>
      </c>
      <c r="K221" s="287">
        <f t="shared" si="26"/>
        <v>44292.708663425932</v>
      </c>
      <c r="L221" s="67"/>
      <c r="M221" s="67"/>
      <c r="N221" s="67"/>
      <c r="O221" s="288"/>
      <c r="P221" s="67"/>
      <c r="Q221" s="67"/>
      <c r="R221" s="67"/>
      <c r="S221" s="67"/>
      <c r="T221" s="67"/>
      <c r="U221" s="91"/>
    </row>
    <row r="222" spans="2:21">
      <c r="B222" s="90"/>
      <c r="C222" s="284">
        <f t="shared" si="27"/>
        <v>210</v>
      </c>
      <c r="D222" s="103">
        <f t="shared" si="24"/>
        <v>16144.728873923588</v>
      </c>
      <c r="E222" s="285">
        <f>IF(D222="FIN DU PRÊT","FIN DU PRET",IF('Coûts et rendement'!$D$14="Oui",PMT($D$9,$D$7,$D$5)*-1,0))</f>
        <v>552.63023822728348</v>
      </c>
      <c r="F222" s="286">
        <f>E222+'Coûts et rendement'!$J$16</f>
        <v>567.18886156061683</v>
      </c>
      <c r="G222" s="103">
        <f t="shared" si="21"/>
        <v>60.542733277213451</v>
      </c>
      <c r="H222" s="103">
        <f t="shared" si="22"/>
        <v>492.08750495007001</v>
      </c>
      <c r="I222" s="103">
        <f t="shared" si="23"/>
        <v>15652.641368973518</v>
      </c>
      <c r="J222" s="287">
        <f t="shared" si="25"/>
        <v>71699.098631026398</v>
      </c>
      <c r="K222" s="287">
        <f t="shared" si="26"/>
        <v>44353.251396703148</v>
      </c>
      <c r="L222" s="67"/>
      <c r="M222" s="67"/>
      <c r="N222" s="67"/>
      <c r="O222" s="288"/>
      <c r="P222" s="67"/>
      <c r="Q222" s="67"/>
      <c r="R222" s="67"/>
      <c r="S222" s="67"/>
      <c r="T222" s="67"/>
      <c r="U222" s="91"/>
    </row>
    <row r="223" spans="2:21">
      <c r="B223" s="90"/>
      <c r="C223" s="284">
        <f t="shared" si="27"/>
        <v>211</v>
      </c>
      <c r="D223" s="103">
        <f t="shared" si="24"/>
        <v>15652.641368973518</v>
      </c>
      <c r="E223" s="285">
        <f>IF(D223="FIN DU PRÊT","FIN DU PRET",IF('Coûts et rendement'!$D$14="Oui",PMT($D$9,$D$7,$D$5)*-1,0))</f>
        <v>552.63023822728348</v>
      </c>
      <c r="F223" s="286">
        <f>E223+'Coûts et rendement'!$J$16</f>
        <v>567.18886156061683</v>
      </c>
      <c r="G223" s="103">
        <f t="shared" si="21"/>
        <v>58.69740513365069</v>
      </c>
      <c r="H223" s="103">
        <f t="shared" si="22"/>
        <v>493.93283309363278</v>
      </c>
      <c r="I223" s="103">
        <f t="shared" si="23"/>
        <v>15158.708535879885</v>
      </c>
      <c r="J223" s="287">
        <f t="shared" si="25"/>
        <v>72193.031464120024</v>
      </c>
      <c r="K223" s="287">
        <f t="shared" si="26"/>
        <v>44411.948801836799</v>
      </c>
      <c r="L223" s="67"/>
      <c r="M223" s="67"/>
      <c r="N223" s="67"/>
      <c r="O223" s="288"/>
      <c r="P223" s="67"/>
      <c r="Q223" s="67"/>
      <c r="R223" s="67"/>
      <c r="S223" s="67"/>
      <c r="T223" s="67"/>
      <c r="U223" s="91"/>
    </row>
    <row r="224" spans="2:21">
      <c r="B224" s="90"/>
      <c r="C224" s="284">
        <f t="shared" si="27"/>
        <v>212</v>
      </c>
      <c r="D224" s="103">
        <f t="shared" si="24"/>
        <v>15158.708535879885</v>
      </c>
      <c r="E224" s="285">
        <f>IF(D224="FIN DU PRÊT","FIN DU PRET",IF('Coûts et rendement'!$D$14="Oui",PMT($D$9,$D$7,$D$5)*-1,0))</f>
        <v>552.63023822728348</v>
      </c>
      <c r="F224" s="286">
        <f>E224+'Coûts et rendement'!$J$16</f>
        <v>567.18886156061683</v>
      </c>
      <c r="G224" s="103">
        <f t="shared" si="21"/>
        <v>56.845157009549567</v>
      </c>
      <c r="H224" s="103">
        <f t="shared" si="22"/>
        <v>495.78508121773393</v>
      </c>
      <c r="I224" s="103">
        <f t="shared" si="23"/>
        <v>14662.923454662152</v>
      </c>
      <c r="J224" s="287">
        <f t="shared" si="25"/>
        <v>72688.816545337759</v>
      </c>
      <c r="K224" s="287">
        <f t="shared" si="26"/>
        <v>44468.793958846349</v>
      </c>
      <c r="L224" s="67"/>
      <c r="M224" s="67"/>
      <c r="N224" s="67"/>
      <c r="O224" s="288"/>
      <c r="P224" s="67"/>
      <c r="Q224" s="67"/>
      <c r="R224" s="67"/>
      <c r="S224" s="67"/>
      <c r="T224" s="67"/>
      <c r="U224" s="91"/>
    </row>
    <row r="225" spans="2:21">
      <c r="B225" s="90"/>
      <c r="C225" s="284">
        <f t="shared" si="27"/>
        <v>213</v>
      </c>
      <c r="D225" s="103">
        <f t="shared" si="24"/>
        <v>14662.923454662152</v>
      </c>
      <c r="E225" s="285">
        <f>IF(D225="FIN DU PRÊT","FIN DU PRET",IF('Coûts et rendement'!$D$14="Oui",PMT($D$9,$D$7,$D$5)*-1,0))</f>
        <v>552.63023822728348</v>
      </c>
      <c r="F225" s="286">
        <f>E225+'Coûts et rendement'!$J$16</f>
        <v>567.18886156061683</v>
      </c>
      <c r="G225" s="103">
        <f t="shared" si="21"/>
        <v>54.985962954983066</v>
      </c>
      <c r="H225" s="103">
        <f t="shared" si="22"/>
        <v>497.64427527230043</v>
      </c>
      <c r="I225" s="103">
        <f t="shared" si="23"/>
        <v>14165.279179389852</v>
      </c>
      <c r="J225" s="287">
        <f t="shared" si="25"/>
        <v>73186.460820610053</v>
      </c>
      <c r="K225" s="287">
        <f t="shared" si="26"/>
        <v>44523.779921801332</v>
      </c>
      <c r="L225" s="67"/>
      <c r="M225" s="67"/>
      <c r="N225" s="67"/>
      <c r="O225" s="288"/>
      <c r="P225" s="67"/>
      <c r="Q225" s="67"/>
      <c r="R225" s="67"/>
      <c r="S225" s="67"/>
      <c r="T225" s="67"/>
      <c r="U225" s="91"/>
    </row>
    <row r="226" spans="2:21">
      <c r="B226" s="90"/>
      <c r="C226" s="284">
        <f t="shared" si="27"/>
        <v>214</v>
      </c>
      <c r="D226" s="103">
        <f t="shared" si="24"/>
        <v>14165.279179389852</v>
      </c>
      <c r="E226" s="285">
        <f>IF(D226="FIN DU PRÊT","FIN DU PRET",IF('Coûts et rendement'!$D$14="Oui",PMT($D$9,$D$7,$D$5)*-1,0))</f>
        <v>552.63023822728348</v>
      </c>
      <c r="F226" s="286">
        <f>E226+'Coûts et rendement'!$J$16</f>
        <v>567.18886156061683</v>
      </c>
      <c r="G226" s="103">
        <f t="shared" si="21"/>
        <v>53.119796922711942</v>
      </c>
      <c r="H226" s="103">
        <f t="shared" si="22"/>
        <v>499.51044130457154</v>
      </c>
      <c r="I226" s="103">
        <f t="shared" si="23"/>
        <v>13665.76873808528</v>
      </c>
      <c r="J226" s="287">
        <f t="shared" si="25"/>
        <v>73685.97126191463</v>
      </c>
      <c r="K226" s="287">
        <f t="shared" si="26"/>
        <v>44576.899718724046</v>
      </c>
      <c r="L226" s="67"/>
      <c r="M226" s="67"/>
      <c r="N226" s="67"/>
      <c r="O226" s="288"/>
      <c r="P226" s="67"/>
      <c r="Q226" s="67"/>
      <c r="R226" s="67"/>
      <c r="S226" s="67"/>
      <c r="T226" s="67"/>
      <c r="U226" s="91"/>
    </row>
    <row r="227" spans="2:21">
      <c r="B227" s="90"/>
      <c r="C227" s="284">
        <f t="shared" si="27"/>
        <v>215</v>
      </c>
      <c r="D227" s="103">
        <f t="shared" si="24"/>
        <v>13665.76873808528</v>
      </c>
      <c r="E227" s="285">
        <f>IF(D227="FIN DU PRÊT","FIN DU PRET",IF('Coûts et rendement'!$D$14="Oui",PMT($D$9,$D$7,$D$5)*-1,0))</f>
        <v>552.63023822728348</v>
      </c>
      <c r="F227" s="286">
        <f>E227+'Coûts et rendement'!$J$16</f>
        <v>567.18886156061683</v>
      </c>
      <c r="G227" s="103">
        <f t="shared" si="21"/>
        <v>51.246632767819797</v>
      </c>
      <c r="H227" s="103">
        <f t="shared" si="22"/>
        <v>501.38360545946369</v>
      </c>
      <c r="I227" s="103">
        <f t="shared" si="23"/>
        <v>13164.385132625817</v>
      </c>
      <c r="J227" s="287">
        <f t="shared" si="25"/>
        <v>74187.354867374088</v>
      </c>
      <c r="K227" s="287">
        <f t="shared" si="26"/>
        <v>44628.146351491865</v>
      </c>
      <c r="L227" s="67"/>
      <c r="M227" s="67"/>
      <c r="N227" s="67"/>
      <c r="O227" s="288"/>
      <c r="P227" s="67"/>
      <c r="Q227" s="67"/>
      <c r="R227" s="67"/>
      <c r="S227" s="67"/>
      <c r="T227" s="67"/>
      <c r="U227" s="91"/>
    </row>
    <row r="228" spans="2:21">
      <c r="B228" s="90"/>
      <c r="C228" s="284">
        <f t="shared" si="27"/>
        <v>216</v>
      </c>
      <c r="D228" s="103">
        <f t="shared" si="24"/>
        <v>13164.385132625817</v>
      </c>
      <c r="E228" s="285">
        <f>IF(D228="FIN DU PRÊT","FIN DU PRET",IF('Coûts et rendement'!$D$14="Oui",PMT($D$9,$D$7,$D$5)*-1,0))</f>
        <v>552.63023822728348</v>
      </c>
      <c r="F228" s="286">
        <f>E228+'Coûts et rendement'!$J$16</f>
        <v>567.18886156061683</v>
      </c>
      <c r="G228" s="103">
        <f t="shared" si="21"/>
        <v>49.366444247346813</v>
      </c>
      <c r="H228" s="103">
        <f t="shared" si="22"/>
        <v>503.26379397993668</v>
      </c>
      <c r="I228" s="103">
        <f t="shared" si="23"/>
        <v>12661.12133864588</v>
      </c>
      <c r="J228" s="287">
        <f t="shared" si="25"/>
        <v>74690.618661354019</v>
      </c>
      <c r="K228" s="287">
        <f t="shared" si="26"/>
        <v>44677.512795739211</v>
      </c>
      <c r="L228" s="67"/>
      <c r="M228" s="67"/>
      <c r="N228" s="67"/>
      <c r="O228" s="288"/>
      <c r="P228" s="67"/>
      <c r="Q228" s="67"/>
      <c r="R228" s="67"/>
      <c r="S228" s="67"/>
      <c r="T228" s="67"/>
      <c r="U228" s="91"/>
    </row>
    <row r="229" spans="2:21">
      <c r="B229" s="90"/>
      <c r="C229" s="284">
        <f t="shared" si="27"/>
        <v>217</v>
      </c>
      <c r="D229" s="103">
        <f t="shared" si="24"/>
        <v>12661.12133864588</v>
      </c>
      <c r="E229" s="285">
        <f>IF(D229="FIN DU PRÊT","FIN DU PRET",IF('Coûts et rendement'!$D$14="Oui",PMT($D$9,$D$7,$D$5)*-1,0))</f>
        <v>552.63023822728348</v>
      </c>
      <c r="F229" s="286">
        <f>E229+'Coûts et rendement'!$J$16</f>
        <v>567.18886156061683</v>
      </c>
      <c r="G229" s="103">
        <f t="shared" si="21"/>
        <v>47.479205019922048</v>
      </c>
      <c r="H229" s="103">
        <f t="shared" si="22"/>
        <v>505.15103320736142</v>
      </c>
      <c r="I229" s="103">
        <f t="shared" si="23"/>
        <v>12155.970305438519</v>
      </c>
      <c r="J229" s="287">
        <f t="shared" si="25"/>
        <v>75195.769694561386</v>
      </c>
      <c r="K229" s="287">
        <f t="shared" si="26"/>
        <v>44724.992000759135</v>
      </c>
      <c r="L229" s="67"/>
      <c r="M229" s="67"/>
      <c r="N229" s="67"/>
      <c r="O229" s="288"/>
      <c r="P229" s="67"/>
      <c r="Q229" s="67"/>
      <c r="R229" s="67"/>
      <c r="S229" s="67"/>
      <c r="T229" s="67"/>
      <c r="U229" s="91"/>
    </row>
    <row r="230" spans="2:21">
      <c r="B230" s="90"/>
      <c r="C230" s="284">
        <f t="shared" si="27"/>
        <v>218</v>
      </c>
      <c r="D230" s="103">
        <f t="shared" si="24"/>
        <v>12155.970305438519</v>
      </c>
      <c r="E230" s="285">
        <f>IF(D230="FIN DU PRÊT","FIN DU PRET",IF('Coûts et rendement'!$D$14="Oui",PMT($D$9,$D$7,$D$5)*-1,0))</f>
        <v>552.63023822728348</v>
      </c>
      <c r="F230" s="286">
        <f>E230+'Coûts et rendement'!$J$16</f>
        <v>567.18886156061683</v>
      </c>
      <c r="G230" s="103">
        <f t="shared" si="21"/>
        <v>45.584888645394443</v>
      </c>
      <c r="H230" s="103">
        <f t="shared" si="22"/>
        <v>507.04534958188901</v>
      </c>
      <c r="I230" s="103">
        <f t="shared" si="23"/>
        <v>11648.92495585663</v>
      </c>
      <c r="J230" s="287">
        <f t="shared" si="25"/>
        <v>75702.815044143281</v>
      </c>
      <c r="K230" s="287">
        <f t="shared" si="26"/>
        <v>44770.576889404532</v>
      </c>
      <c r="L230" s="67"/>
      <c r="M230" s="67"/>
      <c r="N230" s="67"/>
      <c r="O230" s="288"/>
      <c r="P230" s="67"/>
      <c r="Q230" s="67"/>
      <c r="R230" s="67"/>
      <c r="S230" s="67"/>
      <c r="T230" s="67"/>
      <c r="U230" s="91"/>
    </row>
    <row r="231" spans="2:21">
      <c r="B231" s="90"/>
      <c r="C231" s="284">
        <f t="shared" si="27"/>
        <v>219</v>
      </c>
      <c r="D231" s="103">
        <f t="shared" si="24"/>
        <v>11648.92495585663</v>
      </c>
      <c r="E231" s="285">
        <f>IF(D231="FIN DU PRÊT","FIN DU PRET",IF('Coûts et rendement'!$D$14="Oui",PMT($D$9,$D$7,$D$5)*-1,0))</f>
        <v>552.63023822728348</v>
      </c>
      <c r="F231" s="286">
        <f>E231+'Coûts et rendement'!$J$16</f>
        <v>567.18886156061683</v>
      </c>
      <c r="G231" s="103">
        <f t="shared" si="21"/>
        <v>43.683468584462361</v>
      </c>
      <c r="H231" s="103">
        <f t="shared" si="22"/>
        <v>508.9467696428211</v>
      </c>
      <c r="I231" s="103">
        <f t="shared" si="23"/>
        <v>11139.978186213808</v>
      </c>
      <c r="J231" s="287">
        <f t="shared" si="25"/>
        <v>76211.761813786099</v>
      </c>
      <c r="K231" s="287">
        <f t="shared" si="26"/>
        <v>44814.260357988991</v>
      </c>
      <c r="L231" s="67"/>
      <c r="M231" s="67"/>
      <c r="N231" s="67"/>
      <c r="O231" s="288"/>
      <c r="P231" s="67"/>
      <c r="Q231" s="67"/>
      <c r="R231" s="67"/>
      <c r="S231" s="67"/>
      <c r="T231" s="67"/>
      <c r="U231" s="91"/>
    </row>
    <row r="232" spans="2:21">
      <c r="B232" s="90"/>
      <c r="C232" s="284">
        <f t="shared" si="27"/>
        <v>220</v>
      </c>
      <c r="D232" s="103">
        <f t="shared" si="24"/>
        <v>11139.978186213808</v>
      </c>
      <c r="E232" s="285">
        <f>IF(D232="FIN DU PRÊT","FIN DU PRET",IF('Coûts et rendement'!$D$14="Oui",PMT($D$9,$D$7,$D$5)*-1,0))</f>
        <v>552.63023822728348</v>
      </c>
      <c r="F232" s="286">
        <f>E232+'Coûts et rendement'!$J$16</f>
        <v>567.18886156061683</v>
      </c>
      <c r="G232" s="103">
        <f t="shared" si="21"/>
        <v>41.774918198301776</v>
      </c>
      <c r="H232" s="103">
        <f t="shared" si="22"/>
        <v>510.85532002898174</v>
      </c>
      <c r="I232" s="103">
        <f t="shared" si="23"/>
        <v>10629.122866184825</v>
      </c>
      <c r="J232" s="287">
        <f t="shared" si="25"/>
        <v>76722.617133815074</v>
      </c>
      <c r="K232" s="287">
        <f t="shared" si="26"/>
        <v>44856.035276187293</v>
      </c>
      <c r="L232" s="67"/>
      <c r="M232" s="67"/>
      <c r="N232" s="67"/>
      <c r="O232" s="288"/>
      <c r="P232" s="67"/>
      <c r="Q232" s="67"/>
      <c r="R232" s="67"/>
      <c r="S232" s="67"/>
      <c r="T232" s="67"/>
      <c r="U232" s="91"/>
    </row>
    <row r="233" spans="2:21">
      <c r="B233" s="90"/>
      <c r="C233" s="284">
        <f t="shared" si="27"/>
        <v>221</v>
      </c>
      <c r="D233" s="103">
        <f t="shared" si="24"/>
        <v>10629.122866184825</v>
      </c>
      <c r="E233" s="285">
        <f>IF(D233="FIN DU PRÊT","FIN DU PRET",IF('Coûts et rendement'!$D$14="Oui",PMT($D$9,$D$7,$D$5)*-1,0))</f>
        <v>552.63023822728348</v>
      </c>
      <c r="F233" s="286">
        <f>E233+'Coûts et rendement'!$J$16</f>
        <v>567.18886156061683</v>
      </c>
      <c r="G233" s="103">
        <f t="shared" si="21"/>
        <v>39.859210748193092</v>
      </c>
      <c r="H233" s="103">
        <f t="shared" si="22"/>
        <v>512.77102747909044</v>
      </c>
      <c r="I233" s="103">
        <f t="shared" si="23"/>
        <v>10116.351838705736</v>
      </c>
      <c r="J233" s="287">
        <f t="shared" si="25"/>
        <v>77235.388161294162</v>
      </c>
      <c r="K233" s="287">
        <f t="shared" si="26"/>
        <v>44895.894486935489</v>
      </c>
      <c r="L233" s="67"/>
      <c r="M233" s="67"/>
      <c r="N233" s="67"/>
      <c r="O233" s="288"/>
      <c r="P233" s="67"/>
      <c r="Q233" s="67"/>
      <c r="R233" s="67"/>
      <c r="S233" s="67"/>
      <c r="T233" s="67"/>
      <c r="U233" s="91"/>
    </row>
    <row r="234" spans="2:21">
      <c r="B234" s="90"/>
      <c r="C234" s="284">
        <f t="shared" si="27"/>
        <v>222</v>
      </c>
      <c r="D234" s="103">
        <f t="shared" si="24"/>
        <v>10116.351838705736</v>
      </c>
      <c r="E234" s="285">
        <f>IF(D234="FIN DU PRÊT","FIN DU PRET",IF('Coûts et rendement'!$D$14="Oui",PMT($D$9,$D$7,$D$5)*-1,0))</f>
        <v>552.63023822728348</v>
      </c>
      <c r="F234" s="286">
        <f>E234+'Coûts et rendement'!$J$16</f>
        <v>567.18886156061683</v>
      </c>
      <c r="G234" s="103">
        <f t="shared" si="21"/>
        <v>37.936319395146505</v>
      </c>
      <c r="H234" s="103">
        <f t="shared" si="22"/>
        <v>514.693918832137</v>
      </c>
      <c r="I234" s="103">
        <f t="shared" si="23"/>
        <v>9601.6579198735981</v>
      </c>
      <c r="J234" s="287">
        <f t="shared" si="25"/>
        <v>77750.082080126303</v>
      </c>
      <c r="K234" s="287">
        <f t="shared" si="26"/>
        <v>44933.830806330632</v>
      </c>
      <c r="L234" s="67"/>
      <c r="M234" s="67"/>
      <c r="N234" s="67"/>
      <c r="O234" s="288"/>
      <c r="P234" s="67"/>
      <c r="Q234" s="67"/>
      <c r="R234" s="67"/>
      <c r="S234" s="67"/>
      <c r="T234" s="67"/>
      <c r="U234" s="91"/>
    </row>
    <row r="235" spans="2:21">
      <c r="B235" s="90"/>
      <c r="C235" s="284">
        <f t="shared" si="27"/>
        <v>223</v>
      </c>
      <c r="D235" s="103">
        <f t="shared" si="24"/>
        <v>9601.6579198735981</v>
      </c>
      <c r="E235" s="285">
        <f>IF(D235="FIN DU PRÊT","FIN DU PRET",IF('Coûts et rendement'!$D$14="Oui",PMT($D$9,$D$7,$D$5)*-1,0))</f>
        <v>552.63023822728348</v>
      </c>
      <c r="F235" s="286">
        <f>E235+'Coûts et rendement'!$J$16</f>
        <v>567.18886156061683</v>
      </c>
      <c r="G235" s="103">
        <f t="shared" si="21"/>
        <v>36.006217199525992</v>
      </c>
      <c r="H235" s="103">
        <f t="shared" si="22"/>
        <v>516.62402102775752</v>
      </c>
      <c r="I235" s="103">
        <f t="shared" si="23"/>
        <v>9085.0338988458407</v>
      </c>
      <c r="J235" s="287">
        <f t="shared" si="25"/>
        <v>78266.706101154065</v>
      </c>
      <c r="K235" s="287">
        <f t="shared" si="26"/>
        <v>44969.837023530155</v>
      </c>
      <c r="L235" s="67"/>
      <c r="M235" s="67"/>
      <c r="N235" s="67"/>
      <c r="O235" s="288"/>
      <c r="P235" s="67"/>
      <c r="Q235" s="67"/>
      <c r="R235" s="67"/>
      <c r="S235" s="67"/>
      <c r="T235" s="67"/>
      <c r="U235" s="91"/>
    </row>
    <row r="236" spans="2:21">
      <c r="B236" s="90"/>
      <c r="C236" s="284">
        <f t="shared" si="27"/>
        <v>224</v>
      </c>
      <c r="D236" s="103">
        <f t="shared" si="24"/>
        <v>9085.0338988458407</v>
      </c>
      <c r="E236" s="285">
        <f>IF(D236="FIN DU PRÊT","FIN DU PRET",IF('Coûts et rendement'!$D$14="Oui",PMT($D$9,$D$7,$D$5)*-1,0))</f>
        <v>552.63023822728348</v>
      </c>
      <c r="F236" s="286">
        <f>E236+'Coûts et rendement'!$J$16</f>
        <v>567.18886156061683</v>
      </c>
      <c r="G236" s="103">
        <f t="shared" si="21"/>
        <v>34.0688771206719</v>
      </c>
      <c r="H236" s="103">
        <f t="shared" si="22"/>
        <v>518.56136110661157</v>
      </c>
      <c r="I236" s="103">
        <f t="shared" si="23"/>
        <v>8566.4725377392297</v>
      </c>
      <c r="J236" s="287">
        <f t="shared" si="25"/>
        <v>78785.267462260672</v>
      </c>
      <c r="K236" s="287">
        <f t="shared" si="26"/>
        <v>45003.905900650825</v>
      </c>
      <c r="L236" s="67"/>
      <c r="M236" s="67"/>
      <c r="N236" s="67"/>
      <c r="O236" s="288"/>
      <c r="P236" s="67"/>
      <c r="Q236" s="67"/>
      <c r="R236" s="67"/>
      <c r="S236" s="67"/>
      <c r="T236" s="67"/>
      <c r="U236" s="91"/>
    </row>
    <row r="237" spans="2:21">
      <c r="B237" s="90"/>
      <c r="C237" s="284">
        <f t="shared" si="27"/>
        <v>225</v>
      </c>
      <c r="D237" s="103">
        <f t="shared" si="24"/>
        <v>8566.4725377392297</v>
      </c>
      <c r="E237" s="285">
        <f>IF(D237="FIN DU PRÊT","FIN DU PRET",IF('Coûts et rendement'!$D$14="Oui",PMT($D$9,$D$7,$D$5)*-1,0))</f>
        <v>552.63023822728348</v>
      </c>
      <c r="F237" s="286">
        <f>E237+'Coûts et rendement'!$J$16</f>
        <v>567.18886156061683</v>
      </c>
      <c r="G237" s="103">
        <f t="shared" si="21"/>
        <v>32.124272016522113</v>
      </c>
      <c r="H237" s="103">
        <f t="shared" si="22"/>
        <v>520.50596621076136</v>
      </c>
      <c r="I237" s="103">
        <f t="shared" si="23"/>
        <v>8045.9665715284682</v>
      </c>
      <c r="J237" s="287">
        <f t="shared" si="25"/>
        <v>79305.773428471439</v>
      </c>
      <c r="K237" s="287">
        <f t="shared" si="26"/>
        <v>45036.03017266735</v>
      </c>
      <c r="L237" s="67"/>
      <c r="M237" s="67"/>
      <c r="N237" s="67"/>
      <c r="O237" s="288"/>
      <c r="P237" s="67"/>
      <c r="Q237" s="67"/>
      <c r="R237" s="67"/>
      <c r="S237" s="67"/>
      <c r="T237" s="67"/>
      <c r="U237" s="91"/>
    </row>
    <row r="238" spans="2:21">
      <c r="B238" s="90"/>
      <c r="C238" s="284">
        <f t="shared" si="27"/>
        <v>226</v>
      </c>
      <c r="D238" s="103">
        <f t="shared" si="24"/>
        <v>8045.9665715284682</v>
      </c>
      <c r="E238" s="285">
        <f>IF(D238="FIN DU PRÊT","FIN DU PRET",IF('Coûts et rendement'!$D$14="Oui",PMT($D$9,$D$7,$D$5)*-1,0))</f>
        <v>552.63023822728348</v>
      </c>
      <c r="F238" s="286">
        <f>E238+'Coûts et rendement'!$J$16</f>
        <v>567.18886156061683</v>
      </c>
      <c r="G238" s="103">
        <f t="shared" si="21"/>
        <v>30.172374643231755</v>
      </c>
      <c r="H238" s="103">
        <f t="shared" si="22"/>
        <v>522.45786358405178</v>
      </c>
      <c r="I238" s="103">
        <f t="shared" si="23"/>
        <v>7523.5087079444165</v>
      </c>
      <c r="J238" s="287">
        <f t="shared" si="25"/>
        <v>79828.231292055498</v>
      </c>
      <c r="K238" s="287">
        <f t="shared" si="26"/>
        <v>45066.202547310582</v>
      </c>
      <c r="L238" s="67"/>
      <c r="M238" s="67"/>
      <c r="N238" s="67"/>
      <c r="O238" s="288"/>
      <c r="P238" s="67"/>
      <c r="Q238" s="67"/>
      <c r="R238" s="67"/>
      <c r="S238" s="67"/>
      <c r="T238" s="67"/>
      <c r="U238" s="91"/>
    </row>
    <row r="239" spans="2:21">
      <c r="B239" s="90"/>
      <c r="C239" s="284">
        <f t="shared" si="27"/>
        <v>227</v>
      </c>
      <c r="D239" s="103">
        <f t="shared" si="24"/>
        <v>7523.5087079444165</v>
      </c>
      <c r="E239" s="285">
        <f>IF(D239="FIN DU PRÊT","FIN DU PRET",IF('Coûts et rendement'!$D$14="Oui",PMT($D$9,$D$7,$D$5)*-1,0))</f>
        <v>552.63023822728348</v>
      </c>
      <c r="F239" s="286">
        <f>E239+'Coûts et rendement'!$J$16</f>
        <v>567.18886156061683</v>
      </c>
      <c r="G239" s="103">
        <f t="shared" si="21"/>
        <v>28.213157654791562</v>
      </c>
      <c r="H239" s="103">
        <f t="shared" si="22"/>
        <v>524.41708057249195</v>
      </c>
      <c r="I239" s="103">
        <f t="shared" si="23"/>
        <v>6999.0916273719249</v>
      </c>
      <c r="J239" s="287">
        <f t="shared" si="25"/>
        <v>80352.648372627984</v>
      </c>
      <c r="K239" s="287">
        <f t="shared" si="26"/>
        <v>45094.415704965373</v>
      </c>
      <c r="L239" s="67"/>
      <c r="M239" s="67"/>
      <c r="N239" s="67"/>
      <c r="O239" s="288"/>
      <c r="P239" s="67"/>
      <c r="Q239" s="67"/>
      <c r="R239" s="67"/>
      <c r="S239" s="67"/>
      <c r="T239" s="67"/>
      <c r="U239" s="91"/>
    </row>
    <row r="240" spans="2:21">
      <c r="B240" s="90"/>
      <c r="C240" s="284">
        <f t="shared" si="27"/>
        <v>228</v>
      </c>
      <c r="D240" s="103">
        <f t="shared" si="24"/>
        <v>6999.0916273719249</v>
      </c>
      <c r="E240" s="285">
        <f>IF(D240="FIN DU PRÊT","FIN DU PRET",IF('Coûts et rendement'!$D$14="Oui",PMT($D$9,$D$7,$D$5)*-1,0))</f>
        <v>552.63023822728348</v>
      </c>
      <c r="F240" s="286">
        <f>E240+'Coûts et rendement'!$J$16</f>
        <v>567.18886156061683</v>
      </c>
      <c r="G240" s="103">
        <f t="shared" si="21"/>
        <v>26.246593602644719</v>
      </c>
      <c r="H240" s="103">
        <f t="shared" si="22"/>
        <v>526.3836446246388</v>
      </c>
      <c r="I240" s="103">
        <f t="shared" si="23"/>
        <v>6472.7079827472862</v>
      </c>
      <c r="J240" s="287">
        <f t="shared" si="25"/>
        <v>80879.032017252626</v>
      </c>
      <c r="K240" s="287">
        <f t="shared" si="26"/>
        <v>45120.662298568015</v>
      </c>
      <c r="L240" s="67"/>
      <c r="M240" s="67"/>
      <c r="N240" s="67"/>
      <c r="O240" s="288"/>
      <c r="P240" s="67"/>
      <c r="Q240" s="67"/>
      <c r="R240" s="67"/>
      <c r="S240" s="67"/>
      <c r="T240" s="67"/>
      <c r="U240" s="91"/>
    </row>
    <row r="241" spans="2:21">
      <c r="B241" s="90"/>
      <c r="C241" s="284">
        <f t="shared" si="27"/>
        <v>229</v>
      </c>
      <c r="D241" s="103">
        <f t="shared" si="24"/>
        <v>6472.7079827472862</v>
      </c>
      <c r="E241" s="285">
        <f>IF(D241="FIN DU PRÊT","FIN DU PRET",IF('Coûts et rendement'!$D$14="Oui",PMT($D$9,$D$7,$D$5)*-1,0))</f>
        <v>552.63023822728348</v>
      </c>
      <c r="F241" s="286">
        <f>E241+'Coûts et rendement'!$J$16</f>
        <v>567.18886156061683</v>
      </c>
      <c r="G241" s="103">
        <f t="shared" si="21"/>
        <v>24.272654935302324</v>
      </c>
      <c r="H241" s="103">
        <f t="shared" si="22"/>
        <v>528.3575832919812</v>
      </c>
      <c r="I241" s="103">
        <f t="shared" si="23"/>
        <v>5944.3503994553048</v>
      </c>
      <c r="J241" s="287">
        <f t="shared" si="25"/>
        <v>81407.3896005446</v>
      </c>
      <c r="K241" s="287">
        <f t="shared" si="26"/>
        <v>45144.934953503318</v>
      </c>
      <c r="L241" s="67"/>
      <c r="M241" s="67"/>
      <c r="N241" s="67"/>
      <c r="O241" s="288"/>
      <c r="P241" s="67"/>
      <c r="Q241" s="67"/>
      <c r="R241" s="67"/>
      <c r="S241" s="67"/>
      <c r="T241" s="67"/>
      <c r="U241" s="91"/>
    </row>
    <row r="242" spans="2:21">
      <c r="B242" s="90"/>
      <c r="C242" s="284">
        <f t="shared" si="27"/>
        <v>230</v>
      </c>
      <c r="D242" s="103">
        <f t="shared" si="24"/>
        <v>5944.3503994553048</v>
      </c>
      <c r="E242" s="285">
        <f>IF(D242="FIN DU PRÊT","FIN DU PRET",IF('Coûts et rendement'!$D$14="Oui",PMT($D$9,$D$7,$D$5)*-1,0))</f>
        <v>552.63023822728348</v>
      </c>
      <c r="F242" s="286">
        <f>E242+'Coûts et rendement'!$J$16</f>
        <v>567.18886156061683</v>
      </c>
      <c r="G242" s="103">
        <f t="shared" si="21"/>
        <v>22.291313997957392</v>
      </c>
      <c r="H242" s="103">
        <f t="shared" si="22"/>
        <v>530.33892422932604</v>
      </c>
      <c r="I242" s="103">
        <f t="shared" si="23"/>
        <v>5414.0114752259788</v>
      </c>
      <c r="J242" s="287">
        <f t="shared" si="25"/>
        <v>81937.72852477392</v>
      </c>
      <c r="K242" s="287">
        <f t="shared" si="26"/>
        <v>45167.226267501275</v>
      </c>
      <c r="L242" s="67"/>
      <c r="M242" s="67"/>
      <c r="N242" s="67"/>
      <c r="O242" s="288"/>
      <c r="P242" s="67"/>
      <c r="Q242" s="67"/>
      <c r="R242" s="67"/>
      <c r="S242" s="67"/>
      <c r="T242" s="67"/>
      <c r="U242" s="91"/>
    </row>
    <row r="243" spans="2:21">
      <c r="B243" s="90"/>
      <c r="C243" s="284">
        <f t="shared" si="27"/>
        <v>231</v>
      </c>
      <c r="D243" s="103">
        <f t="shared" si="24"/>
        <v>5414.0114752259788</v>
      </c>
      <c r="E243" s="285">
        <f>IF(D243="FIN DU PRÊT","FIN DU PRET",IF('Coûts et rendement'!$D$14="Oui",PMT($D$9,$D$7,$D$5)*-1,0))</f>
        <v>552.63023822728348</v>
      </c>
      <c r="F243" s="286">
        <f>E243+'Coûts et rendement'!$J$16</f>
        <v>567.18886156061683</v>
      </c>
      <c r="G243" s="103">
        <f t="shared" si="21"/>
        <v>20.302543032097418</v>
      </c>
      <c r="H243" s="103">
        <f t="shared" si="22"/>
        <v>532.32769519518604</v>
      </c>
      <c r="I243" s="103">
        <f t="shared" si="23"/>
        <v>4881.6837800307931</v>
      </c>
      <c r="J243" s="287">
        <f t="shared" si="25"/>
        <v>82470.056219969105</v>
      </c>
      <c r="K243" s="287">
        <f t="shared" si="26"/>
        <v>45187.528810533375</v>
      </c>
      <c r="L243" s="67"/>
      <c r="M243" s="67"/>
      <c r="N243" s="67"/>
      <c r="O243" s="288"/>
      <c r="P243" s="67"/>
      <c r="Q243" s="67"/>
      <c r="R243" s="67"/>
      <c r="S243" s="67"/>
      <c r="T243" s="67"/>
      <c r="U243" s="91"/>
    </row>
    <row r="244" spans="2:21">
      <c r="B244" s="90"/>
      <c r="C244" s="284">
        <f t="shared" si="27"/>
        <v>232</v>
      </c>
      <c r="D244" s="103">
        <f t="shared" si="24"/>
        <v>4881.6837800307931</v>
      </c>
      <c r="E244" s="285">
        <f>IF(D244="FIN DU PRÊT","FIN DU PRET",IF('Coûts et rendement'!$D$14="Oui",PMT($D$9,$D$7,$D$5)*-1,0))</f>
        <v>552.63023822728348</v>
      </c>
      <c r="F244" s="286">
        <f>E244+'Coûts et rendement'!$J$16</f>
        <v>567.18886156061683</v>
      </c>
      <c r="G244" s="103">
        <f t="shared" si="21"/>
        <v>18.306314175115475</v>
      </c>
      <c r="H244" s="103">
        <f t="shared" si="22"/>
        <v>534.32392405216797</v>
      </c>
      <c r="I244" s="103">
        <f t="shared" si="23"/>
        <v>4347.3598559786251</v>
      </c>
      <c r="J244" s="287">
        <f t="shared" si="25"/>
        <v>83004.38014402127</v>
      </c>
      <c r="K244" s="287">
        <f t="shared" si="26"/>
        <v>45205.835124708494</v>
      </c>
      <c r="L244" s="67"/>
      <c r="M244" s="67"/>
      <c r="N244" s="67"/>
      <c r="O244" s="288"/>
      <c r="P244" s="67"/>
      <c r="Q244" s="67"/>
      <c r="R244" s="67"/>
      <c r="S244" s="67"/>
      <c r="T244" s="67"/>
      <c r="U244" s="91"/>
    </row>
    <row r="245" spans="2:21">
      <c r="B245" s="90"/>
      <c r="C245" s="284">
        <f t="shared" si="27"/>
        <v>233</v>
      </c>
      <c r="D245" s="103">
        <f t="shared" si="24"/>
        <v>4347.3598559786251</v>
      </c>
      <c r="E245" s="285">
        <f>IF(D245="FIN DU PRÊT","FIN DU PRET",IF('Coûts et rendement'!$D$14="Oui",PMT($D$9,$D$7,$D$5)*-1,0))</f>
        <v>552.63023822728348</v>
      </c>
      <c r="F245" s="286">
        <f>E245+'Coûts et rendement'!$J$16</f>
        <v>567.18886156061683</v>
      </c>
      <c r="G245" s="103">
        <f t="shared" si="21"/>
        <v>16.302599459919843</v>
      </c>
      <c r="H245" s="103">
        <f t="shared" si="22"/>
        <v>536.32763876736362</v>
      </c>
      <c r="I245" s="103">
        <f t="shared" si="23"/>
        <v>3811.0322172112615</v>
      </c>
      <c r="J245" s="287">
        <f t="shared" si="25"/>
        <v>83540.707782788639</v>
      </c>
      <c r="K245" s="287">
        <f t="shared" si="26"/>
        <v>45222.137724168417</v>
      </c>
      <c r="L245" s="67"/>
      <c r="M245" s="67"/>
      <c r="N245" s="67"/>
      <c r="O245" s="288"/>
      <c r="P245" s="67"/>
      <c r="Q245" s="67"/>
      <c r="R245" s="67"/>
      <c r="S245" s="67"/>
      <c r="T245" s="67"/>
      <c r="U245" s="91"/>
    </row>
    <row r="246" spans="2:21">
      <c r="B246" s="90"/>
      <c r="C246" s="284">
        <f t="shared" si="27"/>
        <v>234</v>
      </c>
      <c r="D246" s="103">
        <f t="shared" si="24"/>
        <v>3811.0322172112615</v>
      </c>
      <c r="E246" s="285">
        <f>IF(D246="FIN DU PRÊT","FIN DU PRET",IF('Coûts et rendement'!$D$14="Oui",PMT($D$9,$D$7,$D$5)*-1,0))</f>
        <v>552.63023822728348</v>
      </c>
      <c r="F246" s="286">
        <f>E246+'Coûts et rendement'!$J$16</f>
        <v>567.18886156061683</v>
      </c>
      <c r="G246" s="103">
        <f t="shared" si="21"/>
        <v>14.29137081454223</v>
      </c>
      <c r="H246" s="103">
        <f t="shared" si="22"/>
        <v>538.33886741274125</v>
      </c>
      <c r="I246" s="103">
        <f t="shared" si="23"/>
        <v>3272.6933497985201</v>
      </c>
      <c r="J246" s="287">
        <f t="shared" si="25"/>
        <v>84079.046650201373</v>
      </c>
      <c r="K246" s="287">
        <f t="shared" si="26"/>
        <v>45236.429094982959</v>
      </c>
      <c r="L246" s="67"/>
      <c r="M246" s="67"/>
      <c r="N246" s="67"/>
      <c r="O246" s="288"/>
      <c r="P246" s="67"/>
      <c r="Q246" s="67"/>
      <c r="R246" s="67"/>
      <c r="S246" s="67"/>
      <c r="T246" s="67"/>
      <c r="U246" s="91"/>
    </row>
    <row r="247" spans="2:21">
      <c r="B247" s="90"/>
      <c r="C247" s="284">
        <f t="shared" si="27"/>
        <v>235</v>
      </c>
      <c r="D247" s="103">
        <f t="shared" si="24"/>
        <v>3272.6933497985201</v>
      </c>
      <c r="E247" s="285">
        <f>IF(D247="FIN DU PRÊT","FIN DU PRET",IF('Coûts et rendement'!$D$14="Oui",PMT($D$9,$D$7,$D$5)*-1,0))</f>
        <v>552.63023822728348</v>
      </c>
      <c r="F247" s="286">
        <f>E247+'Coûts et rendement'!$J$16</f>
        <v>567.18886156061683</v>
      </c>
      <c r="G247" s="103">
        <f t="shared" si="21"/>
        <v>12.27260006174445</v>
      </c>
      <c r="H247" s="103">
        <f t="shared" si="22"/>
        <v>540.35763816553902</v>
      </c>
      <c r="I247" s="103">
        <f t="shared" si="23"/>
        <v>2732.3357116329812</v>
      </c>
      <c r="J247" s="287">
        <f t="shared" si="25"/>
        <v>84619.404288366917</v>
      </c>
      <c r="K247" s="287">
        <f t="shared" si="26"/>
        <v>45248.701695044707</v>
      </c>
      <c r="L247" s="67"/>
      <c r="M247" s="67"/>
      <c r="N247" s="67"/>
      <c r="O247" s="288"/>
      <c r="P247" s="67"/>
      <c r="Q247" s="67"/>
      <c r="R247" s="67"/>
      <c r="S247" s="67"/>
      <c r="T247" s="67"/>
      <c r="U247" s="91"/>
    </row>
    <row r="248" spans="2:21">
      <c r="B248" s="90"/>
      <c r="C248" s="284">
        <f t="shared" si="27"/>
        <v>236</v>
      </c>
      <c r="D248" s="103">
        <f t="shared" si="24"/>
        <v>2732.3357116329812</v>
      </c>
      <c r="E248" s="285">
        <f>IF(D248="FIN DU PRÊT","FIN DU PRET",IF('Coûts et rendement'!$D$14="Oui",PMT($D$9,$D$7,$D$5)*-1,0))</f>
        <v>552.63023822728348</v>
      </c>
      <c r="F248" s="286">
        <f>E248+'Coûts et rendement'!$J$16</f>
        <v>567.18886156061683</v>
      </c>
      <c r="G248" s="103">
        <f t="shared" si="21"/>
        <v>10.246258918623679</v>
      </c>
      <c r="H248" s="103">
        <f t="shared" si="22"/>
        <v>542.38397930865983</v>
      </c>
      <c r="I248" s="103">
        <f t="shared" si="23"/>
        <v>2189.9517323243213</v>
      </c>
      <c r="J248" s="287">
        <f t="shared" si="25"/>
        <v>85161.788267675583</v>
      </c>
      <c r="K248" s="287">
        <f t="shared" si="26"/>
        <v>45258.947953963332</v>
      </c>
      <c r="L248" s="67"/>
      <c r="M248" s="67"/>
      <c r="N248" s="67"/>
      <c r="O248" s="288"/>
      <c r="P248" s="67"/>
      <c r="Q248" s="67"/>
      <c r="R248" s="67"/>
      <c r="S248" s="67"/>
      <c r="T248" s="67"/>
      <c r="U248" s="91"/>
    </row>
    <row r="249" spans="2:21">
      <c r="B249" s="90"/>
      <c r="C249" s="284">
        <f t="shared" si="27"/>
        <v>237</v>
      </c>
      <c r="D249" s="103">
        <f t="shared" si="24"/>
        <v>2189.9517323243213</v>
      </c>
      <c r="E249" s="285">
        <f>IF(D249="FIN DU PRÊT","FIN DU PRET",IF('Coûts et rendement'!$D$14="Oui",PMT($D$9,$D$7,$D$5)*-1,0))</f>
        <v>552.63023822728348</v>
      </c>
      <c r="F249" s="286">
        <f>E249+'Coûts et rendement'!$J$16</f>
        <v>567.18886156061683</v>
      </c>
      <c r="G249" s="103">
        <f t="shared" si="21"/>
        <v>8.2123189962162044</v>
      </c>
      <c r="H249" s="103">
        <f t="shared" si="22"/>
        <v>544.41791923106723</v>
      </c>
      <c r="I249" s="103">
        <f t="shared" si="23"/>
        <v>1645.5338130932541</v>
      </c>
      <c r="J249" s="287">
        <f t="shared" si="25"/>
        <v>85706.206186906653</v>
      </c>
      <c r="K249" s="287">
        <f t="shared" si="26"/>
        <v>45267.160272959547</v>
      </c>
      <c r="L249" s="67"/>
      <c r="M249" s="67"/>
      <c r="N249" s="67"/>
      <c r="O249" s="288"/>
      <c r="P249" s="67"/>
      <c r="Q249" s="67"/>
      <c r="R249" s="67"/>
      <c r="S249" s="67"/>
      <c r="T249" s="67"/>
      <c r="U249" s="91"/>
    </row>
    <row r="250" spans="2:21">
      <c r="B250" s="90"/>
      <c r="C250" s="284">
        <f t="shared" si="27"/>
        <v>238</v>
      </c>
      <c r="D250" s="103">
        <f t="shared" si="24"/>
        <v>1645.5338130932541</v>
      </c>
      <c r="E250" s="285">
        <f>IF(D250="FIN DU PRÊT","FIN DU PRET",IF('Coûts et rendement'!$D$14="Oui",PMT($D$9,$D$7,$D$5)*-1,0))</f>
        <v>552.63023822728348</v>
      </c>
      <c r="F250" s="286">
        <f>E250+'Coûts et rendement'!$J$16</f>
        <v>567.18886156061683</v>
      </c>
      <c r="G250" s="103">
        <f t="shared" si="21"/>
        <v>6.170751799099703</v>
      </c>
      <c r="H250" s="103">
        <f t="shared" si="22"/>
        <v>546.45948642818382</v>
      </c>
      <c r="I250" s="103">
        <f t="shared" si="23"/>
        <v>1099.0743266650702</v>
      </c>
      <c r="J250" s="287">
        <f t="shared" si="25"/>
        <v>86252.665673334835</v>
      </c>
      <c r="K250" s="287">
        <f t="shared" si="26"/>
        <v>45273.331024758649</v>
      </c>
      <c r="L250" s="67"/>
      <c r="M250" s="67"/>
      <c r="N250" s="67"/>
      <c r="O250" s="288"/>
      <c r="P250" s="67"/>
      <c r="Q250" s="67"/>
      <c r="R250" s="67"/>
      <c r="S250" s="67"/>
      <c r="T250" s="67"/>
      <c r="U250" s="91"/>
    </row>
    <row r="251" spans="2:21">
      <c r="B251" s="90"/>
      <c r="C251" s="284">
        <f t="shared" si="27"/>
        <v>239</v>
      </c>
      <c r="D251" s="103">
        <f t="shared" si="24"/>
        <v>1099.0743266650702</v>
      </c>
      <c r="E251" s="285">
        <f>IF(D251="FIN DU PRÊT","FIN DU PRET",IF('Coûts et rendement'!$D$14="Oui",PMT($D$9,$D$7,$D$5)*-1,0))</f>
        <v>552.63023822728348</v>
      </c>
      <c r="F251" s="286">
        <f>E251+'Coûts et rendement'!$J$16</f>
        <v>567.18886156061683</v>
      </c>
      <c r="G251" s="103">
        <f t="shared" si="21"/>
        <v>4.1215287249940129</v>
      </c>
      <c r="H251" s="103">
        <f t="shared" si="22"/>
        <v>548.50870950228943</v>
      </c>
      <c r="I251" s="103">
        <f t="shared" si="23"/>
        <v>550.56561716278077</v>
      </c>
      <c r="J251" s="287">
        <f t="shared" si="25"/>
        <v>86801.174382837125</v>
      </c>
      <c r="K251" s="287">
        <f t="shared" si="26"/>
        <v>45277.452553483643</v>
      </c>
      <c r="L251" s="67"/>
      <c r="M251" s="67"/>
      <c r="N251" s="67"/>
      <c r="O251" s="288"/>
      <c r="P251" s="67"/>
      <c r="Q251" s="67"/>
      <c r="R251" s="67"/>
      <c r="S251" s="67"/>
      <c r="T251" s="67"/>
      <c r="U251" s="91"/>
    </row>
    <row r="252" spans="2:21">
      <c r="B252" s="90"/>
      <c r="C252" s="284">
        <f t="shared" si="27"/>
        <v>240</v>
      </c>
      <c r="D252" s="103">
        <f t="shared" si="24"/>
        <v>550.56561716278077</v>
      </c>
      <c r="E252" s="285">
        <f>IF(D252="FIN DU PRÊT","FIN DU PRET",IF('Coûts et rendement'!$D$14="Oui",PMT($D$9,$D$7,$D$5)*-1,0))</f>
        <v>552.63023822728348</v>
      </c>
      <c r="F252" s="286">
        <f>E252+'Coûts et rendement'!$J$16</f>
        <v>567.18886156061683</v>
      </c>
      <c r="G252" s="103">
        <f t="shared" si="21"/>
        <v>2.0646210643604279</v>
      </c>
      <c r="H252" s="103">
        <f t="shared" si="22"/>
        <v>550.5656171629231</v>
      </c>
      <c r="I252" s="103">
        <f t="shared" si="23"/>
        <v>-1.4233592082746327E-10</v>
      </c>
      <c r="J252" s="287">
        <f t="shared" si="25"/>
        <v>87351.740000000049</v>
      </c>
      <c r="K252" s="287">
        <f t="shared" si="26"/>
        <v>45279.517174548004</v>
      </c>
      <c r="L252" s="67"/>
      <c r="M252" s="67"/>
      <c r="N252" s="67"/>
      <c r="O252" s="288"/>
      <c r="P252" s="67"/>
      <c r="Q252" s="67"/>
      <c r="R252" s="67"/>
      <c r="S252" s="67"/>
      <c r="T252" s="67"/>
      <c r="U252" s="91"/>
    </row>
    <row r="253" spans="2:21">
      <c r="B253" s="90"/>
      <c r="C253" s="284">
        <f t="shared" si="27"/>
        <v>241</v>
      </c>
      <c r="D253" s="103" t="str">
        <f t="shared" si="24"/>
        <v>FIN DU PRET</v>
      </c>
      <c r="E253" s="285">
        <f>IF(D253="FIN DU PRÊT","FIN DU PRET",IF('Coûts et rendement'!$D$14="Oui",PMT($D$9,$D$7,$D$5)*-1,0))</f>
        <v>552.63023822728348</v>
      </c>
      <c r="F253" s="286">
        <f>E253+'Coûts et rendement'!$J$16</f>
        <v>567.18886156061683</v>
      </c>
      <c r="G253" s="103" t="e">
        <f t="shared" si="21"/>
        <v>#VALUE!</v>
      </c>
      <c r="H253" s="103" t="e">
        <f t="shared" si="22"/>
        <v>#VALUE!</v>
      </c>
      <c r="I253" s="103" t="e">
        <f t="shared" si="23"/>
        <v>#VALUE!</v>
      </c>
      <c r="J253" s="287" t="e">
        <f t="shared" ref="J253:J284" si="28">J252+H253</f>
        <v>#VALUE!</v>
      </c>
      <c r="K253" s="287" t="e">
        <f t="shared" ref="K253:K284" si="29">K252+G253</f>
        <v>#VALUE!</v>
      </c>
      <c r="L253" s="67"/>
      <c r="M253" s="67"/>
      <c r="N253" s="67"/>
      <c r="O253" s="288"/>
      <c r="P253" s="67"/>
      <c r="Q253" s="67"/>
      <c r="R253" s="67"/>
      <c r="S253" s="67"/>
      <c r="T253" s="67"/>
      <c r="U253" s="91"/>
    </row>
    <row r="254" spans="2:21">
      <c r="B254" s="90"/>
      <c r="C254" s="284" t="str">
        <f t="shared" si="27"/>
        <v>FIN DU PRET</v>
      </c>
      <c r="D254" s="103" t="e">
        <f t="shared" si="24"/>
        <v>#VALUE!</v>
      </c>
      <c r="E254" s="285" t="e">
        <f>IF(D254="FIN DU PRÊT","FIN DU PRET",IF('Coûts et rendement'!$D$14="Oui",PMT($D$9,$D$7,$D$5)*-1,0))</f>
        <v>#VALUE!</v>
      </c>
      <c r="F254" s="286" t="e">
        <f>E254+'Coûts et rendement'!$J$16</f>
        <v>#VALUE!</v>
      </c>
      <c r="G254" s="103" t="e">
        <f t="shared" si="21"/>
        <v>#VALUE!</v>
      </c>
      <c r="H254" s="103" t="e">
        <f t="shared" si="22"/>
        <v>#VALUE!</v>
      </c>
      <c r="I254" s="103" t="e">
        <f t="shared" si="23"/>
        <v>#VALUE!</v>
      </c>
      <c r="J254" s="287" t="e">
        <f t="shared" si="28"/>
        <v>#VALUE!</v>
      </c>
      <c r="K254" s="287" t="e">
        <f t="shared" si="29"/>
        <v>#VALUE!</v>
      </c>
      <c r="L254" s="67"/>
      <c r="M254" s="67"/>
      <c r="N254" s="67"/>
      <c r="O254" s="288"/>
      <c r="P254" s="67"/>
      <c r="Q254" s="67"/>
      <c r="R254" s="67"/>
      <c r="S254" s="67"/>
      <c r="T254" s="67"/>
      <c r="U254" s="91"/>
    </row>
    <row r="255" spans="2:21">
      <c r="B255" s="90"/>
      <c r="C255" s="284" t="e">
        <f>IF(C254=($D$6*12+1),"FIN DU PRET",C254+1)</f>
        <v>#VALUE!</v>
      </c>
      <c r="D255" s="103" t="e">
        <f t="shared" si="24"/>
        <v>#VALUE!</v>
      </c>
      <c r="E255" s="285" t="e">
        <f>IF(D255="FIN DU PRÊT","FIN DU PRET",IF('Coûts et rendement'!$D$14="Oui",PMT($D$9,$D$7,$D$5)*-1,0))</f>
        <v>#VALUE!</v>
      </c>
      <c r="F255" s="286" t="e">
        <f>E255+'Coûts et rendement'!$J$16</f>
        <v>#VALUE!</v>
      </c>
      <c r="G255" s="103" t="e">
        <f t="shared" si="21"/>
        <v>#VALUE!</v>
      </c>
      <c r="H255" s="103" t="e">
        <f t="shared" si="22"/>
        <v>#VALUE!</v>
      </c>
      <c r="I255" s="103" t="e">
        <f t="shared" si="23"/>
        <v>#VALUE!</v>
      </c>
      <c r="J255" s="287" t="e">
        <f t="shared" si="28"/>
        <v>#VALUE!</v>
      </c>
      <c r="K255" s="287" t="e">
        <f t="shared" si="29"/>
        <v>#VALUE!</v>
      </c>
      <c r="L255" s="67"/>
      <c r="M255" s="67"/>
      <c r="N255" s="67"/>
      <c r="O255" s="288"/>
      <c r="P255" s="67"/>
      <c r="Q255" s="67"/>
      <c r="R255" s="67"/>
      <c r="S255" s="67"/>
      <c r="T255" s="67"/>
      <c r="U255" s="91"/>
    </row>
    <row r="256" spans="2:21">
      <c r="B256" s="90"/>
      <c r="C256" s="284" t="e">
        <f t="shared" si="27"/>
        <v>#VALUE!</v>
      </c>
      <c r="D256" s="103" t="e">
        <f t="shared" si="24"/>
        <v>#VALUE!</v>
      </c>
      <c r="E256" s="285" t="e">
        <f>IF(D256="FIN DU PRÊT","FIN DU PRET",IF('Coûts et rendement'!$D$14="Oui",PMT($D$9,$D$7,$D$5)*-1,0))</f>
        <v>#VALUE!</v>
      </c>
      <c r="F256" s="286" t="e">
        <f>E256+'Coûts et rendement'!$J$16</f>
        <v>#VALUE!</v>
      </c>
      <c r="G256" s="103" t="e">
        <f t="shared" si="21"/>
        <v>#VALUE!</v>
      </c>
      <c r="H256" s="103" t="e">
        <f t="shared" si="22"/>
        <v>#VALUE!</v>
      </c>
      <c r="I256" s="103" t="e">
        <f t="shared" si="23"/>
        <v>#VALUE!</v>
      </c>
      <c r="J256" s="287" t="e">
        <f t="shared" si="28"/>
        <v>#VALUE!</v>
      </c>
      <c r="K256" s="287" t="e">
        <f t="shared" si="29"/>
        <v>#VALUE!</v>
      </c>
      <c r="L256" s="67"/>
      <c r="M256" s="67"/>
      <c r="N256" s="67"/>
      <c r="O256" s="288"/>
      <c r="P256" s="67"/>
      <c r="Q256" s="67"/>
      <c r="R256" s="67"/>
      <c r="S256" s="67"/>
      <c r="T256" s="67"/>
      <c r="U256" s="91"/>
    </row>
    <row r="257" spans="2:21">
      <c r="B257" s="90"/>
      <c r="C257" s="284" t="e">
        <f t="shared" si="27"/>
        <v>#VALUE!</v>
      </c>
      <c r="D257" s="103" t="e">
        <f t="shared" si="24"/>
        <v>#VALUE!</v>
      </c>
      <c r="E257" s="285" t="e">
        <f>IF(D257="FIN DU PRÊT","FIN DU PRET",IF('Coûts et rendement'!$D$14="Oui",PMT($D$9,$D$7,$D$5)*-1,0))</f>
        <v>#VALUE!</v>
      </c>
      <c r="F257" s="286" t="e">
        <f>E257+'Coûts et rendement'!$J$16</f>
        <v>#VALUE!</v>
      </c>
      <c r="G257" s="103" t="e">
        <f t="shared" si="21"/>
        <v>#VALUE!</v>
      </c>
      <c r="H257" s="103" t="e">
        <f t="shared" si="22"/>
        <v>#VALUE!</v>
      </c>
      <c r="I257" s="103" t="e">
        <f t="shared" si="23"/>
        <v>#VALUE!</v>
      </c>
      <c r="J257" s="287" t="e">
        <f t="shared" si="28"/>
        <v>#VALUE!</v>
      </c>
      <c r="K257" s="287" t="e">
        <f t="shared" si="29"/>
        <v>#VALUE!</v>
      </c>
      <c r="L257" s="67"/>
      <c r="M257" s="67"/>
      <c r="N257" s="67"/>
      <c r="O257" s="288"/>
      <c r="P257" s="67"/>
      <c r="Q257" s="67"/>
      <c r="R257" s="67"/>
      <c r="S257" s="67"/>
      <c r="T257" s="67"/>
      <c r="U257" s="91"/>
    </row>
    <row r="258" spans="2:21">
      <c r="B258" s="90"/>
      <c r="C258" s="284" t="e">
        <f t="shared" si="27"/>
        <v>#VALUE!</v>
      </c>
      <c r="D258" s="103" t="e">
        <f t="shared" si="24"/>
        <v>#VALUE!</v>
      </c>
      <c r="E258" s="285" t="e">
        <f>IF(D258="FIN DU PRÊT","FIN DU PRET",IF('Coûts et rendement'!$D$14="Oui",PMT($D$9,$D$7,$D$5)*-1,0))</f>
        <v>#VALUE!</v>
      </c>
      <c r="F258" s="286" t="e">
        <f>E258+'Coûts et rendement'!$J$16</f>
        <v>#VALUE!</v>
      </c>
      <c r="G258" s="103" t="e">
        <f t="shared" si="21"/>
        <v>#VALUE!</v>
      </c>
      <c r="H258" s="103" t="e">
        <f t="shared" si="22"/>
        <v>#VALUE!</v>
      </c>
      <c r="I258" s="103" t="e">
        <f t="shared" si="23"/>
        <v>#VALUE!</v>
      </c>
      <c r="J258" s="287" t="e">
        <f t="shared" si="28"/>
        <v>#VALUE!</v>
      </c>
      <c r="K258" s="287" t="e">
        <f t="shared" si="29"/>
        <v>#VALUE!</v>
      </c>
      <c r="L258" s="67"/>
      <c r="M258" s="67"/>
      <c r="N258" s="67"/>
      <c r="O258" s="288"/>
      <c r="P258" s="67"/>
      <c r="Q258" s="67"/>
      <c r="R258" s="67"/>
      <c r="S258" s="67"/>
      <c r="T258" s="67"/>
      <c r="U258" s="91"/>
    </row>
    <row r="259" spans="2:21">
      <c r="B259" s="90"/>
      <c r="C259" s="284" t="e">
        <f t="shared" si="27"/>
        <v>#VALUE!</v>
      </c>
      <c r="D259" s="103" t="e">
        <f t="shared" si="24"/>
        <v>#VALUE!</v>
      </c>
      <c r="E259" s="285" t="e">
        <f>IF(D259="FIN DU PRÊT","FIN DU PRET",IF('Coûts et rendement'!$D$14="Oui",PMT($D$9,$D$7,$D$5)*-1,0))</f>
        <v>#VALUE!</v>
      </c>
      <c r="F259" s="286" t="e">
        <f>E259+'Coûts et rendement'!$J$16</f>
        <v>#VALUE!</v>
      </c>
      <c r="G259" s="103" t="e">
        <f t="shared" si="21"/>
        <v>#VALUE!</v>
      </c>
      <c r="H259" s="103" t="e">
        <f t="shared" si="22"/>
        <v>#VALUE!</v>
      </c>
      <c r="I259" s="103" t="e">
        <f t="shared" si="23"/>
        <v>#VALUE!</v>
      </c>
      <c r="J259" s="287" t="e">
        <f t="shared" si="28"/>
        <v>#VALUE!</v>
      </c>
      <c r="K259" s="287" t="e">
        <f t="shared" si="29"/>
        <v>#VALUE!</v>
      </c>
      <c r="L259" s="67"/>
      <c r="M259" s="67"/>
      <c r="N259" s="67"/>
      <c r="O259" s="288"/>
      <c r="P259" s="67"/>
      <c r="Q259" s="67"/>
      <c r="R259" s="67"/>
      <c r="S259" s="67"/>
      <c r="T259" s="67"/>
      <c r="U259" s="91"/>
    </row>
    <row r="260" spans="2:21">
      <c r="B260" s="90"/>
      <c r="C260" s="284" t="e">
        <f t="shared" si="27"/>
        <v>#VALUE!</v>
      </c>
      <c r="D260" s="103" t="e">
        <f t="shared" si="24"/>
        <v>#VALUE!</v>
      </c>
      <c r="E260" s="285" t="e">
        <f>IF(D260="FIN DU PRÊT","FIN DU PRET",IF('Coûts et rendement'!$D$14="Oui",PMT($D$9,$D$7,$D$5)*-1,0))</f>
        <v>#VALUE!</v>
      </c>
      <c r="F260" s="286" t="e">
        <f>E260+'Coûts et rendement'!$J$16</f>
        <v>#VALUE!</v>
      </c>
      <c r="G260" s="103" t="e">
        <f t="shared" si="21"/>
        <v>#VALUE!</v>
      </c>
      <c r="H260" s="103" t="e">
        <f t="shared" si="22"/>
        <v>#VALUE!</v>
      </c>
      <c r="I260" s="103" t="e">
        <f t="shared" si="23"/>
        <v>#VALUE!</v>
      </c>
      <c r="J260" s="287" t="e">
        <f t="shared" si="28"/>
        <v>#VALUE!</v>
      </c>
      <c r="K260" s="287" t="e">
        <f t="shared" si="29"/>
        <v>#VALUE!</v>
      </c>
      <c r="L260" s="67"/>
      <c r="M260" s="67"/>
      <c r="N260" s="67"/>
      <c r="O260" s="288"/>
      <c r="P260" s="67"/>
      <c r="Q260" s="67"/>
      <c r="R260" s="67"/>
      <c r="S260" s="67"/>
      <c r="T260" s="67"/>
      <c r="U260" s="91"/>
    </row>
    <row r="261" spans="2:21">
      <c r="B261" s="90"/>
      <c r="C261" s="284" t="e">
        <f t="shared" si="27"/>
        <v>#VALUE!</v>
      </c>
      <c r="D261" s="103" t="e">
        <f t="shared" si="24"/>
        <v>#VALUE!</v>
      </c>
      <c r="E261" s="285" t="e">
        <f>IF(D261="FIN DU PRÊT","FIN DU PRET",IF('Coûts et rendement'!$D$14="Oui",PMT($D$9,$D$7,$D$5)*-1,0))</f>
        <v>#VALUE!</v>
      </c>
      <c r="F261" s="286" t="e">
        <f>E261+'Coûts et rendement'!$J$16</f>
        <v>#VALUE!</v>
      </c>
      <c r="G261" s="103" t="e">
        <f t="shared" si="21"/>
        <v>#VALUE!</v>
      </c>
      <c r="H261" s="103" t="e">
        <f t="shared" si="22"/>
        <v>#VALUE!</v>
      </c>
      <c r="I261" s="103" t="e">
        <f t="shared" si="23"/>
        <v>#VALUE!</v>
      </c>
      <c r="J261" s="287" t="e">
        <f t="shared" si="28"/>
        <v>#VALUE!</v>
      </c>
      <c r="K261" s="287" t="e">
        <f t="shared" si="29"/>
        <v>#VALUE!</v>
      </c>
      <c r="L261" s="67"/>
      <c r="M261" s="67"/>
      <c r="N261" s="67"/>
      <c r="O261" s="288"/>
      <c r="P261" s="67"/>
      <c r="Q261" s="67"/>
      <c r="R261" s="67"/>
      <c r="S261" s="67"/>
      <c r="T261" s="67"/>
      <c r="U261" s="91"/>
    </row>
    <row r="262" spans="2:21">
      <c r="B262" s="90"/>
      <c r="C262" s="284" t="e">
        <f t="shared" si="27"/>
        <v>#VALUE!</v>
      </c>
      <c r="D262" s="103" t="e">
        <f t="shared" si="24"/>
        <v>#VALUE!</v>
      </c>
      <c r="E262" s="285" t="e">
        <f>IF(D262="FIN DU PRÊT","FIN DU PRET",IF('Coûts et rendement'!$D$14="Oui",PMT($D$9,$D$7,$D$5)*-1,0))</f>
        <v>#VALUE!</v>
      </c>
      <c r="F262" s="286" t="e">
        <f>E262+'Coûts et rendement'!$J$16</f>
        <v>#VALUE!</v>
      </c>
      <c r="G262" s="103" t="e">
        <f t="shared" si="21"/>
        <v>#VALUE!</v>
      </c>
      <c r="H262" s="103" t="e">
        <f t="shared" si="22"/>
        <v>#VALUE!</v>
      </c>
      <c r="I262" s="103" t="e">
        <f t="shared" si="23"/>
        <v>#VALUE!</v>
      </c>
      <c r="J262" s="287" t="e">
        <f t="shared" si="28"/>
        <v>#VALUE!</v>
      </c>
      <c r="K262" s="287" t="e">
        <f t="shared" si="29"/>
        <v>#VALUE!</v>
      </c>
      <c r="L262" s="67"/>
      <c r="M262" s="67"/>
      <c r="N262" s="67"/>
      <c r="O262" s="288"/>
      <c r="P262" s="67"/>
      <c r="Q262" s="67"/>
      <c r="R262" s="67"/>
      <c r="S262" s="67"/>
      <c r="T262" s="67"/>
      <c r="U262" s="91"/>
    </row>
    <row r="263" spans="2:21">
      <c r="B263" s="90"/>
      <c r="C263" s="284" t="e">
        <f t="shared" si="27"/>
        <v>#VALUE!</v>
      </c>
      <c r="D263" s="103" t="e">
        <f t="shared" si="24"/>
        <v>#VALUE!</v>
      </c>
      <c r="E263" s="285" t="e">
        <f>IF(D263="FIN DU PRÊT","FIN DU PRET",IF('Coûts et rendement'!$D$14="Oui",PMT($D$9,$D$7,$D$5)*-1,0))</f>
        <v>#VALUE!</v>
      </c>
      <c r="F263" s="286" t="e">
        <f>E263+'Coûts et rendement'!$J$16</f>
        <v>#VALUE!</v>
      </c>
      <c r="G263" s="103" t="e">
        <f t="shared" si="21"/>
        <v>#VALUE!</v>
      </c>
      <c r="H263" s="103" t="e">
        <f t="shared" si="22"/>
        <v>#VALUE!</v>
      </c>
      <c r="I263" s="103" t="e">
        <f t="shared" si="23"/>
        <v>#VALUE!</v>
      </c>
      <c r="J263" s="287" t="e">
        <f t="shared" si="28"/>
        <v>#VALUE!</v>
      </c>
      <c r="K263" s="287" t="e">
        <f t="shared" si="29"/>
        <v>#VALUE!</v>
      </c>
      <c r="L263" s="67"/>
      <c r="M263" s="67"/>
      <c r="N263" s="67"/>
      <c r="O263" s="288"/>
      <c r="P263" s="67"/>
      <c r="Q263" s="67"/>
      <c r="R263" s="67"/>
      <c r="S263" s="67"/>
      <c r="T263" s="67"/>
      <c r="U263" s="91"/>
    </row>
    <row r="264" spans="2:21">
      <c r="B264" s="90"/>
      <c r="C264" s="284" t="e">
        <f t="shared" si="27"/>
        <v>#VALUE!</v>
      </c>
      <c r="D264" s="103" t="e">
        <f t="shared" si="24"/>
        <v>#VALUE!</v>
      </c>
      <c r="E264" s="285" t="e">
        <f>IF(D264="FIN DU PRÊT","FIN DU PRET",IF('Coûts et rendement'!$D$14="Oui",PMT($D$9,$D$7,$D$5)*-1,0))</f>
        <v>#VALUE!</v>
      </c>
      <c r="F264" s="286" t="e">
        <f>E264+'Coûts et rendement'!$J$16</f>
        <v>#VALUE!</v>
      </c>
      <c r="G264" s="103" t="e">
        <f t="shared" si="21"/>
        <v>#VALUE!</v>
      </c>
      <c r="H264" s="103" t="e">
        <f t="shared" si="22"/>
        <v>#VALUE!</v>
      </c>
      <c r="I264" s="103" t="e">
        <f t="shared" si="23"/>
        <v>#VALUE!</v>
      </c>
      <c r="J264" s="287" t="e">
        <f t="shared" si="28"/>
        <v>#VALUE!</v>
      </c>
      <c r="K264" s="287" t="e">
        <f t="shared" si="29"/>
        <v>#VALUE!</v>
      </c>
      <c r="L264" s="67"/>
      <c r="M264" s="67"/>
      <c r="N264" s="67"/>
      <c r="O264" s="288"/>
      <c r="P264" s="67"/>
      <c r="Q264" s="67"/>
      <c r="R264" s="67"/>
      <c r="S264" s="67"/>
      <c r="T264" s="67"/>
      <c r="U264" s="91"/>
    </row>
    <row r="265" spans="2:21">
      <c r="B265" s="90"/>
      <c r="C265" s="284" t="e">
        <f t="shared" si="27"/>
        <v>#VALUE!</v>
      </c>
      <c r="D265" s="103" t="e">
        <f t="shared" si="24"/>
        <v>#VALUE!</v>
      </c>
      <c r="E265" s="285" t="e">
        <f>IF(D265="FIN DU PRÊT","FIN DU PRET",IF('Coûts et rendement'!$D$14="Oui",PMT($D$9,$D$7,$D$5)*-1,0))</f>
        <v>#VALUE!</v>
      </c>
      <c r="F265" s="286" t="e">
        <f>E265+'Coûts et rendement'!$J$16</f>
        <v>#VALUE!</v>
      </c>
      <c r="G265" s="103" t="e">
        <f t="shared" si="21"/>
        <v>#VALUE!</v>
      </c>
      <c r="H265" s="103" t="e">
        <f t="shared" si="22"/>
        <v>#VALUE!</v>
      </c>
      <c r="I265" s="103" t="e">
        <f t="shared" si="23"/>
        <v>#VALUE!</v>
      </c>
      <c r="J265" s="287" t="e">
        <f t="shared" si="28"/>
        <v>#VALUE!</v>
      </c>
      <c r="K265" s="287" t="e">
        <f t="shared" si="29"/>
        <v>#VALUE!</v>
      </c>
      <c r="L265" s="67"/>
      <c r="M265" s="67"/>
      <c r="N265" s="67"/>
      <c r="O265" s="288"/>
      <c r="P265" s="67"/>
      <c r="Q265" s="67"/>
      <c r="R265" s="67"/>
      <c r="S265" s="67"/>
      <c r="T265" s="67"/>
      <c r="U265" s="91"/>
    </row>
    <row r="266" spans="2:21">
      <c r="B266" s="90"/>
      <c r="C266" s="284" t="e">
        <f t="shared" si="27"/>
        <v>#VALUE!</v>
      </c>
      <c r="D266" s="103" t="e">
        <f t="shared" si="24"/>
        <v>#VALUE!</v>
      </c>
      <c r="E266" s="285" t="e">
        <f>IF(D266="FIN DU PRÊT","FIN DU PRET",IF('Coûts et rendement'!$D$14="Oui",PMT($D$9,$D$7,$D$5)*-1,0))</f>
        <v>#VALUE!</v>
      </c>
      <c r="F266" s="286" t="e">
        <f>E266+'Coûts et rendement'!$J$16</f>
        <v>#VALUE!</v>
      </c>
      <c r="G266" s="103" t="e">
        <f t="shared" si="21"/>
        <v>#VALUE!</v>
      </c>
      <c r="H266" s="103" t="e">
        <f t="shared" si="22"/>
        <v>#VALUE!</v>
      </c>
      <c r="I266" s="103" t="e">
        <f t="shared" si="23"/>
        <v>#VALUE!</v>
      </c>
      <c r="J266" s="287" t="e">
        <f t="shared" si="28"/>
        <v>#VALUE!</v>
      </c>
      <c r="K266" s="287" t="e">
        <f t="shared" si="29"/>
        <v>#VALUE!</v>
      </c>
      <c r="L266" s="67"/>
      <c r="M266" s="67"/>
      <c r="N266" s="67"/>
      <c r="O266" s="288"/>
      <c r="P266" s="67"/>
      <c r="Q266" s="67"/>
      <c r="R266" s="67"/>
      <c r="S266" s="67"/>
      <c r="T266" s="67"/>
      <c r="U266" s="91"/>
    </row>
    <row r="267" spans="2:21">
      <c r="B267" s="90"/>
      <c r="C267" s="284" t="e">
        <f t="shared" si="27"/>
        <v>#VALUE!</v>
      </c>
      <c r="D267" s="103" t="e">
        <f t="shared" si="24"/>
        <v>#VALUE!</v>
      </c>
      <c r="E267" s="285" t="e">
        <f>IF(D267="FIN DU PRÊT","FIN DU PRET",IF('Coûts et rendement'!$D$14="Oui",PMT($D$9,$D$7,$D$5)*-1,0))</f>
        <v>#VALUE!</v>
      </c>
      <c r="F267" s="286" t="e">
        <f>E267+'Coûts et rendement'!$J$16</f>
        <v>#VALUE!</v>
      </c>
      <c r="G267" s="103" t="e">
        <f t="shared" si="21"/>
        <v>#VALUE!</v>
      </c>
      <c r="H267" s="103" t="e">
        <f t="shared" si="22"/>
        <v>#VALUE!</v>
      </c>
      <c r="I267" s="103" t="e">
        <f t="shared" si="23"/>
        <v>#VALUE!</v>
      </c>
      <c r="J267" s="287" t="e">
        <f t="shared" si="28"/>
        <v>#VALUE!</v>
      </c>
      <c r="K267" s="287" t="e">
        <f t="shared" si="29"/>
        <v>#VALUE!</v>
      </c>
      <c r="L267" s="67"/>
      <c r="M267" s="67"/>
      <c r="N267" s="67"/>
      <c r="O267" s="288"/>
      <c r="P267" s="67"/>
      <c r="Q267" s="67"/>
      <c r="R267" s="67"/>
      <c r="S267" s="67"/>
      <c r="T267" s="67"/>
      <c r="U267" s="91"/>
    </row>
    <row r="268" spans="2:21">
      <c r="B268" s="90"/>
      <c r="C268" s="284" t="e">
        <f t="shared" si="27"/>
        <v>#VALUE!</v>
      </c>
      <c r="D268" s="103" t="e">
        <f t="shared" si="24"/>
        <v>#VALUE!</v>
      </c>
      <c r="E268" s="285" t="e">
        <f>IF(D268="FIN DU PRÊT","FIN DU PRET",IF('Coûts et rendement'!$D$14="Oui",PMT($D$9,$D$7,$D$5)*-1,0))</f>
        <v>#VALUE!</v>
      </c>
      <c r="F268" s="286" t="e">
        <f>E268+'Coûts et rendement'!$J$16</f>
        <v>#VALUE!</v>
      </c>
      <c r="G268" s="103" t="e">
        <f t="shared" si="21"/>
        <v>#VALUE!</v>
      </c>
      <c r="H268" s="103" t="e">
        <f t="shared" si="22"/>
        <v>#VALUE!</v>
      </c>
      <c r="I268" s="103" t="e">
        <f t="shared" si="23"/>
        <v>#VALUE!</v>
      </c>
      <c r="J268" s="287" t="e">
        <f t="shared" si="28"/>
        <v>#VALUE!</v>
      </c>
      <c r="K268" s="287" t="e">
        <f t="shared" si="29"/>
        <v>#VALUE!</v>
      </c>
      <c r="L268" s="67"/>
      <c r="M268" s="67"/>
      <c r="N268" s="67"/>
      <c r="O268" s="288"/>
      <c r="P268" s="67"/>
      <c r="Q268" s="67"/>
      <c r="R268" s="67"/>
      <c r="S268" s="67"/>
      <c r="T268" s="67"/>
      <c r="U268" s="91"/>
    </row>
    <row r="269" spans="2:21">
      <c r="B269" s="90"/>
      <c r="C269" s="284" t="e">
        <f t="shared" si="27"/>
        <v>#VALUE!</v>
      </c>
      <c r="D269" s="103" t="e">
        <f t="shared" si="24"/>
        <v>#VALUE!</v>
      </c>
      <c r="E269" s="285" t="e">
        <f>IF(D269="FIN DU PRÊT","FIN DU PRET",IF('Coûts et rendement'!$D$14="Oui",PMT($D$9,$D$7,$D$5)*-1,0))</f>
        <v>#VALUE!</v>
      </c>
      <c r="F269" s="286" t="e">
        <f>E269+'Coûts et rendement'!$J$16</f>
        <v>#VALUE!</v>
      </c>
      <c r="G269" s="103" t="e">
        <f t="shared" ref="G269:G315" si="30">D269*$D$9</f>
        <v>#VALUE!</v>
      </c>
      <c r="H269" s="103" t="e">
        <f t="shared" ref="H269:H315" si="31">E269-G269</f>
        <v>#VALUE!</v>
      </c>
      <c r="I269" s="103" t="e">
        <f t="shared" ref="I269:I315" si="32">D269-H269</f>
        <v>#VALUE!</v>
      </c>
      <c r="J269" s="287" t="e">
        <f t="shared" si="28"/>
        <v>#VALUE!</v>
      </c>
      <c r="K269" s="287" t="e">
        <f t="shared" si="29"/>
        <v>#VALUE!</v>
      </c>
      <c r="L269" s="67"/>
      <c r="M269" s="67"/>
      <c r="N269" s="67"/>
      <c r="O269" s="288"/>
      <c r="P269" s="67"/>
      <c r="Q269" s="67"/>
      <c r="R269" s="67"/>
      <c r="S269" s="67"/>
      <c r="T269" s="67"/>
      <c r="U269" s="91"/>
    </row>
    <row r="270" spans="2:21">
      <c r="B270" s="90"/>
      <c r="C270" s="284" t="e">
        <f t="shared" si="27"/>
        <v>#VALUE!</v>
      </c>
      <c r="D270" s="103" t="e">
        <f t="shared" ref="D270:D315" si="33">IF(I269&lt;0,"FIN DU PRET",I269)</f>
        <v>#VALUE!</v>
      </c>
      <c r="E270" s="285" t="e">
        <f>IF(D270="FIN DU PRÊT","FIN DU PRET",IF('Coûts et rendement'!$D$14="Oui",PMT($D$9,$D$7,$D$5)*-1,0))</f>
        <v>#VALUE!</v>
      </c>
      <c r="F270" s="286" t="e">
        <f>E270+'Coûts et rendement'!$J$16</f>
        <v>#VALUE!</v>
      </c>
      <c r="G270" s="103" t="e">
        <f t="shared" si="30"/>
        <v>#VALUE!</v>
      </c>
      <c r="H270" s="103" t="e">
        <f t="shared" si="31"/>
        <v>#VALUE!</v>
      </c>
      <c r="I270" s="103" t="e">
        <f t="shared" si="32"/>
        <v>#VALUE!</v>
      </c>
      <c r="J270" s="287" t="e">
        <f t="shared" si="28"/>
        <v>#VALUE!</v>
      </c>
      <c r="K270" s="287" t="e">
        <f t="shared" si="29"/>
        <v>#VALUE!</v>
      </c>
      <c r="L270" s="67"/>
      <c r="M270" s="67"/>
      <c r="N270" s="67"/>
      <c r="O270" s="288"/>
      <c r="P270" s="67"/>
      <c r="Q270" s="67"/>
      <c r="R270" s="67"/>
      <c r="S270" s="67"/>
      <c r="T270" s="67"/>
      <c r="U270" s="91"/>
    </row>
    <row r="271" spans="2:21">
      <c r="B271" s="90"/>
      <c r="C271" s="284" t="e">
        <f t="shared" ref="C271:C315" si="34">IF(C270=($D$6*12+1),"FIN DU PRET",C270+1)</f>
        <v>#VALUE!</v>
      </c>
      <c r="D271" s="103" t="e">
        <f t="shared" si="33"/>
        <v>#VALUE!</v>
      </c>
      <c r="E271" s="285" t="e">
        <f>IF(D271="FIN DU PRÊT","FIN DU PRET",IF('Coûts et rendement'!$D$14="Oui",PMT($D$9,$D$7,$D$5)*-1,0))</f>
        <v>#VALUE!</v>
      </c>
      <c r="F271" s="286" t="e">
        <f>E271+'Coûts et rendement'!$J$16</f>
        <v>#VALUE!</v>
      </c>
      <c r="G271" s="103" t="e">
        <f t="shared" si="30"/>
        <v>#VALUE!</v>
      </c>
      <c r="H271" s="103" t="e">
        <f t="shared" si="31"/>
        <v>#VALUE!</v>
      </c>
      <c r="I271" s="103" t="e">
        <f t="shared" si="32"/>
        <v>#VALUE!</v>
      </c>
      <c r="J271" s="287" t="e">
        <f t="shared" si="28"/>
        <v>#VALUE!</v>
      </c>
      <c r="K271" s="287" t="e">
        <f t="shared" si="29"/>
        <v>#VALUE!</v>
      </c>
      <c r="L271" s="67"/>
      <c r="M271" s="67"/>
      <c r="N271" s="67"/>
      <c r="O271" s="288"/>
      <c r="P271" s="67"/>
      <c r="Q271" s="67"/>
      <c r="R271" s="67"/>
      <c r="S271" s="67"/>
      <c r="T271" s="67"/>
      <c r="U271" s="91"/>
    </row>
    <row r="272" spans="2:21">
      <c r="B272" s="90"/>
      <c r="C272" s="284" t="e">
        <f t="shared" si="34"/>
        <v>#VALUE!</v>
      </c>
      <c r="D272" s="103" t="e">
        <f t="shared" si="33"/>
        <v>#VALUE!</v>
      </c>
      <c r="E272" s="285" t="e">
        <f>IF(D272="FIN DU PRÊT","FIN DU PRET",IF('Coûts et rendement'!$D$14="Oui",PMT($D$9,$D$7,$D$5)*-1,0))</f>
        <v>#VALUE!</v>
      </c>
      <c r="F272" s="286" t="e">
        <f>E272+'Coûts et rendement'!$J$16</f>
        <v>#VALUE!</v>
      </c>
      <c r="G272" s="103" t="e">
        <f t="shared" si="30"/>
        <v>#VALUE!</v>
      </c>
      <c r="H272" s="103" t="e">
        <f t="shared" si="31"/>
        <v>#VALUE!</v>
      </c>
      <c r="I272" s="103" t="e">
        <f t="shared" si="32"/>
        <v>#VALUE!</v>
      </c>
      <c r="J272" s="287" t="e">
        <f t="shared" si="28"/>
        <v>#VALUE!</v>
      </c>
      <c r="K272" s="287" t="e">
        <f t="shared" si="29"/>
        <v>#VALUE!</v>
      </c>
      <c r="L272" s="67"/>
      <c r="M272" s="67"/>
      <c r="N272" s="67"/>
      <c r="O272" s="288"/>
      <c r="P272" s="67"/>
      <c r="Q272" s="67"/>
      <c r="R272" s="67"/>
      <c r="S272" s="67"/>
      <c r="T272" s="67"/>
      <c r="U272" s="91"/>
    </row>
    <row r="273" spans="2:21">
      <c r="B273" s="90"/>
      <c r="C273" s="284" t="e">
        <f t="shared" si="34"/>
        <v>#VALUE!</v>
      </c>
      <c r="D273" s="103" t="e">
        <f t="shared" si="33"/>
        <v>#VALUE!</v>
      </c>
      <c r="E273" s="285" t="e">
        <f>IF(D273="FIN DU PRÊT","FIN DU PRET",IF('Coûts et rendement'!$D$14="Oui",PMT($D$9,$D$7,$D$5)*-1,0))</f>
        <v>#VALUE!</v>
      </c>
      <c r="F273" s="286" t="e">
        <f>E273+'Coûts et rendement'!$J$16</f>
        <v>#VALUE!</v>
      </c>
      <c r="G273" s="103" t="e">
        <f t="shared" si="30"/>
        <v>#VALUE!</v>
      </c>
      <c r="H273" s="103" t="e">
        <f t="shared" si="31"/>
        <v>#VALUE!</v>
      </c>
      <c r="I273" s="103" t="e">
        <f t="shared" si="32"/>
        <v>#VALUE!</v>
      </c>
      <c r="J273" s="287" t="e">
        <f t="shared" si="28"/>
        <v>#VALUE!</v>
      </c>
      <c r="K273" s="287" t="e">
        <f t="shared" si="29"/>
        <v>#VALUE!</v>
      </c>
      <c r="L273" s="67"/>
      <c r="M273" s="67"/>
      <c r="N273" s="67"/>
      <c r="O273" s="288"/>
      <c r="P273" s="67"/>
      <c r="Q273" s="67"/>
      <c r="R273" s="67"/>
      <c r="S273" s="67"/>
      <c r="T273" s="67"/>
      <c r="U273" s="91"/>
    </row>
    <row r="274" spans="2:21">
      <c r="B274" s="90"/>
      <c r="C274" s="284" t="e">
        <f t="shared" si="34"/>
        <v>#VALUE!</v>
      </c>
      <c r="D274" s="103" t="e">
        <f t="shared" si="33"/>
        <v>#VALUE!</v>
      </c>
      <c r="E274" s="285" t="e">
        <f>IF(D274="FIN DU PRÊT","FIN DU PRET",IF('Coûts et rendement'!$D$14="Oui",PMT($D$9,$D$7,$D$5)*-1,0))</f>
        <v>#VALUE!</v>
      </c>
      <c r="F274" s="286" t="e">
        <f>E274+'Coûts et rendement'!$J$16</f>
        <v>#VALUE!</v>
      </c>
      <c r="G274" s="103" t="e">
        <f t="shared" si="30"/>
        <v>#VALUE!</v>
      </c>
      <c r="H274" s="103" t="e">
        <f t="shared" si="31"/>
        <v>#VALUE!</v>
      </c>
      <c r="I274" s="103" t="e">
        <f t="shared" si="32"/>
        <v>#VALUE!</v>
      </c>
      <c r="J274" s="287" t="e">
        <f t="shared" si="28"/>
        <v>#VALUE!</v>
      </c>
      <c r="K274" s="287" t="e">
        <f t="shared" si="29"/>
        <v>#VALUE!</v>
      </c>
      <c r="L274" s="67"/>
      <c r="M274" s="67"/>
      <c r="N274" s="67"/>
      <c r="O274" s="288"/>
      <c r="P274" s="67"/>
      <c r="Q274" s="67"/>
      <c r="R274" s="67"/>
      <c r="S274" s="67"/>
      <c r="T274" s="67"/>
      <c r="U274" s="91"/>
    </row>
    <row r="275" spans="2:21">
      <c r="B275" s="90"/>
      <c r="C275" s="284" t="e">
        <f t="shared" si="34"/>
        <v>#VALUE!</v>
      </c>
      <c r="D275" s="103" t="e">
        <f t="shared" si="33"/>
        <v>#VALUE!</v>
      </c>
      <c r="E275" s="285" t="e">
        <f>IF(D275="FIN DU PRÊT","FIN DU PRET",IF('Coûts et rendement'!$D$14="Oui",PMT($D$9,$D$7,$D$5)*-1,0))</f>
        <v>#VALUE!</v>
      </c>
      <c r="F275" s="286" t="e">
        <f>E275+'Coûts et rendement'!$J$16</f>
        <v>#VALUE!</v>
      </c>
      <c r="G275" s="103" t="e">
        <f t="shared" si="30"/>
        <v>#VALUE!</v>
      </c>
      <c r="H275" s="103" t="e">
        <f t="shared" si="31"/>
        <v>#VALUE!</v>
      </c>
      <c r="I275" s="103" t="e">
        <f t="shared" si="32"/>
        <v>#VALUE!</v>
      </c>
      <c r="J275" s="287" t="e">
        <f t="shared" si="28"/>
        <v>#VALUE!</v>
      </c>
      <c r="K275" s="287" t="e">
        <f t="shared" si="29"/>
        <v>#VALUE!</v>
      </c>
      <c r="L275" s="67"/>
      <c r="M275" s="67"/>
      <c r="N275" s="67"/>
      <c r="O275" s="288"/>
      <c r="P275" s="67"/>
      <c r="Q275" s="67"/>
      <c r="R275" s="67"/>
      <c r="S275" s="67"/>
      <c r="T275" s="67"/>
      <c r="U275" s="91"/>
    </row>
    <row r="276" spans="2:21">
      <c r="B276" s="90"/>
      <c r="C276" s="284" t="e">
        <f t="shared" si="34"/>
        <v>#VALUE!</v>
      </c>
      <c r="D276" s="103" t="e">
        <f t="shared" si="33"/>
        <v>#VALUE!</v>
      </c>
      <c r="E276" s="285" t="e">
        <f>IF(D276="FIN DU PRÊT","FIN DU PRET",IF('Coûts et rendement'!$D$14="Oui",PMT($D$9,$D$7,$D$5)*-1,0))</f>
        <v>#VALUE!</v>
      </c>
      <c r="F276" s="286" t="e">
        <f>E276+'Coûts et rendement'!$J$16</f>
        <v>#VALUE!</v>
      </c>
      <c r="G276" s="103" t="e">
        <f t="shared" si="30"/>
        <v>#VALUE!</v>
      </c>
      <c r="H276" s="103" t="e">
        <f t="shared" si="31"/>
        <v>#VALUE!</v>
      </c>
      <c r="I276" s="103" t="e">
        <f t="shared" si="32"/>
        <v>#VALUE!</v>
      </c>
      <c r="J276" s="287" t="e">
        <f t="shared" si="28"/>
        <v>#VALUE!</v>
      </c>
      <c r="K276" s="287" t="e">
        <f t="shared" si="29"/>
        <v>#VALUE!</v>
      </c>
      <c r="L276" s="67"/>
      <c r="M276" s="67"/>
      <c r="N276" s="67"/>
      <c r="O276" s="288"/>
      <c r="P276" s="67"/>
      <c r="Q276" s="67"/>
      <c r="R276" s="67"/>
      <c r="S276" s="67"/>
      <c r="T276" s="67"/>
      <c r="U276" s="91"/>
    </row>
    <row r="277" spans="2:21">
      <c r="B277" s="90"/>
      <c r="C277" s="284" t="e">
        <f t="shared" si="34"/>
        <v>#VALUE!</v>
      </c>
      <c r="D277" s="103" t="e">
        <f t="shared" si="33"/>
        <v>#VALUE!</v>
      </c>
      <c r="E277" s="285" t="e">
        <f>IF(D277="FIN DU PRÊT","FIN DU PRET",IF('Coûts et rendement'!$D$14="Oui",PMT($D$9,$D$7,$D$5)*-1,0))</f>
        <v>#VALUE!</v>
      </c>
      <c r="F277" s="286" t="e">
        <f>E277+'Coûts et rendement'!$J$16</f>
        <v>#VALUE!</v>
      </c>
      <c r="G277" s="103" t="e">
        <f t="shared" si="30"/>
        <v>#VALUE!</v>
      </c>
      <c r="H277" s="103" t="e">
        <f t="shared" si="31"/>
        <v>#VALUE!</v>
      </c>
      <c r="I277" s="103" t="e">
        <f t="shared" si="32"/>
        <v>#VALUE!</v>
      </c>
      <c r="J277" s="287" t="e">
        <f t="shared" si="28"/>
        <v>#VALUE!</v>
      </c>
      <c r="K277" s="287" t="e">
        <f t="shared" si="29"/>
        <v>#VALUE!</v>
      </c>
      <c r="L277" s="67"/>
      <c r="M277" s="67"/>
      <c r="N277" s="67"/>
      <c r="O277" s="288"/>
      <c r="P277" s="67"/>
      <c r="Q277" s="67"/>
      <c r="R277" s="67"/>
      <c r="S277" s="67"/>
      <c r="T277" s="67"/>
      <c r="U277" s="91"/>
    </row>
    <row r="278" spans="2:21">
      <c r="B278" s="90"/>
      <c r="C278" s="284" t="e">
        <f t="shared" si="34"/>
        <v>#VALUE!</v>
      </c>
      <c r="D278" s="103" t="e">
        <f t="shared" si="33"/>
        <v>#VALUE!</v>
      </c>
      <c r="E278" s="285" t="e">
        <f>IF(D278="FIN DU PRÊT","FIN DU PRET",IF('Coûts et rendement'!$D$14="Oui",PMT($D$9,$D$7,$D$5)*-1,0))</f>
        <v>#VALUE!</v>
      </c>
      <c r="F278" s="286" t="e">
        <f>E278+'Coûts et rendement'!$J$16</f>
        <v>#VALUE!</v>
      </c>
      <c r="G278" s="103" t="e">
        <f t="shared" si="30"/>
        <v>#VALUE!</v>
      </c>
      <c r="H278" s="103" t="e">
        <f t="shared" si="31"/>
        <v>#VALUE!</v>
      </c>
      <c r="I278" s="103" t="e">
        <f t="shared" si="32"/>
        <v>#VALUE!</v>
      </c>
      <c r="J278" s="287" t="e">
        <f t="shared" si="28"/>
        <v>#VALUE!</v>
      </c>
      <c r="K278" s="287" t="e">
        <f t="shared" si="29"/>
        <v>#VALUE!</v>
      </c>
      <c r="L278" s="67"/>
      <c r="M278" s="67"/>
      <c r="N278" s="67"/>
      <c r="O278" s="288"/>
      <c r="P278" s="67"/>
      <c r="Q278" s="67"/>
      <c r="R278" s="67"/>
      <c r="S278" s="67"/>
      <c r="T278" s="67"/>
      <c r="U278" s="91"/>
    </row>
    <row r="279" spans="2:21">
      <c r="B279" s="90"/>
      <c r="C279" s="284" t="e">
        <f t="shared" si="34"/>
        <v>#VALUE!</v>
      </c>
      <c r="D279" s="103" t="e">
        <f t="shared" si="33"/>
        <v>#VALUE!</v>
      </c>
      <c r="E279" s="285" t="e">
        <f>IF(D279="FIN DU PRÊT","FIN DU PRET",IF('Coûts et rendement'!$D$14="Oui",PMT($D$9,$D$7,$D$5)*-1,0))</f>
        <v>#VALUE!</v>
      </c>
      <c r="F279" s="286" t="e">
        <f>E279+'Coûts et rendement'!$J$16</f>
        <v>#VALUE!</v>
      </c>
      <c r="G279" s="103" t="e">
        <f t="shared" si="30"/>
        <v>#VALUE!</v>
      </c>
      <c r="H279" s="103" t="e">
        <f t="shared" si="31"/>
        <v>#VALUE!</v>
      </c>
      <c r="I279" s="103" t="e">
        <f t="shared" si="32"/>
        <v>#VALUE!</v>
      </c>
      <c r="J279" s="287" t="e">
        <f t="shared" si="28"/>
        <v>#VALUE!</v>
      </c>
      <c r="K279" s="287" t="e">
        <f t="shared" si="29"/>
        <v>#VALUE!</v>
      </c>
      <c r="L279" s="67"/>
      <c r="M279" s="67"/>
      <c r="N279" s="67"/>
      <c r="O279" s="288"/>
      <c r="P279" s="67"/>
      <c r="Q279" s="67"/>
      <c r="R279" s="67"/>
      <c r="S279" s="67"/>
      <c r="T279" s="67"/>
      <c r="U279" s="91"/>
    </row>
    <row r="280" spans="2:21">
      <c r="B280" s="90"/>
      <c r="C280" s="284" t="e">
        <f t="shared" si="34"/>
        <v>#VALUE!</v>
      </c>
      <c r="D280" s="103" t="e">
        <f t="shared" si="33"/>
        <v>#VALUE!</v>
      </c>
      <c r="E280" s="285" t="e">
        <f>IF(D280="FIN DU PRÊT","FIN DU PRET",IF('Coûts et rendement'!$D$14="Oui",PMT($D$9,$D$7,$D$5)*-1,0))</f>
        <v>#VALUE!</v>
      </c>
      <c r="F280" s="286" t="e">
        <f>E280+'Coûts et rendement'!$J$16</f>
        <v>#VALUE!</v>
      </c>
      <c r="G280" s="103" t="e">
        <f t="shared" si="30"/>
        <v>#VALUE!</v>
      </c>
      <c r="H280" s="103" t="e">
        <f t="shared" si="31"/>
        <v>#VALUE!</v>
      </c>
      <c r="I280" s="103" t="e">
        <f t="shared" si="32"/>
        <v>#VALUE!</v>
      </c>
      <c r="J280" s="287" t="e">
        <f t="shared" si="28"/>
        <v>#VALUE!</v>
      </c>
      <c r="K280" s="287" t="e">
        <f t="shared" si="29"/>
        <v>#VALUE!</v>
      </c>
      <c r="L280" s="67"/>
      <c r="M280" s="67"/>
      <c r="N280" s="67"/>
      <c r="O280" s="288"/>
      <c r="P280" s="67"/>
      <c r="Q280" s="67"/>
      <c r="R280" s="67"/>
      <c r="S280" s="67"/>
      <c r="T280" s="67"/>
      <c r="U280" s="91"/>
    </row>
    <row r="281" spans="2:21">
      <c r="B281" s="90"/>
      <c r="C281" s="284" t="e">
        <f t="shared" si="34"/>
        <v>#VALUE!</v>
      </c>
      <c r="D281" s="103" t="e">
        <f t="shared" si="33"/>
        <v>#VALUE!</v>
      </c>
      <c r="E281" s="285" t="e">
        <f>IF(D281="FIN DU PRÊT","FIN DU PRET",IF('Coûts et rendement'!$D$14="Oui",PMT($D$9,$D$7,$D$5)*-1,0))</f>
        <v>#VALUE!</v>
      </c>
      <c r="F281" s="286" t="e">
        <f>E281+'Coûts et rendement'!$J$16</f>
        <v>#VALUE!</v>
      </c>
      <c r="G281" s="103" t="e">
        <f t="shared" si="30"/>
        <v>#VALUE!</v>
      </c>
      <c r="H281" s="103" t="e">
        <f t="shared" si="31"/>
        <v>#VALUE!</v>
      </c>
      <c r="I281" s="103" t="e">
        <f t="shared" si="32"/>
        <v>#VALUE!</v>
      </c>
      <c r="J281" s="287" t="e">
        <f t="shared" si="28"/>
        <v>#VALUE!</v>
      </c>
      <c r="K281" s="287" t="e">
        <f t="shared" si="29"/>
        <v>#VALUE!</v>
      </c>
      <c r="L281" s="67"/>
      <c r="M281" s="67"/>
      <c r="N281" s="67"/>
      <c r="O281" s="288"/>
      <c r="P281" s="67"/>
      <c r="Q281" s="67"/>
      <c r="R281" s="67"/>
      <c r="S281" s="67"/>
      <c r="T281" s="67"/>
      <c r="U281" s="91"/>
    </row>
    <row r="282" spans="2:21">
      <c r="B282" s="90"/>
      <c r="C282" s="284" t="e">
        <f t="shared" si="34"/>
        <v>#VALUE!</v>
      </c>
      <c r="D282" s="103" t="e">
        <f t="shared" si="33"/>
        <v>#VALUE!</v>
      </c>
      <c r="E282" s="285" t="e">
        <f>IF(D282="FIN DU PRÊT","FIN DU PRET",IF('Coûts et rendement'!$D$14="Oui",PMT($D$9,$D$7,$D$5)*-1,0))</f>
        <v>#VALUE!</v>
      </c>
      <c r="F282" s="286" t="e">
        <f>E282+'Coûts et rendement'!$J$16</f>
        <v>#VALUE!</v>
      </c>
      <c r="G282" s="103" t="e">
        <f t="shared" si="30"/>
        <v>#VALUE!</v>
      </c>
      <c r="H282" s="103" t="e">
        <f t="shared" si="31"/>
        <v>#VALUE!</v>
      </c>
      <c r="I282" s="103" t="e">
        <f t="shared" si="32"/>
        <v>#VALUE!</v>
      </c>
      <c r="J282" s="287" t="e">
        <f t="shared" si="28"/>
        <v>#VALUE!</v>
      </c>
      <c r="K282" s="287" t="e">
        <f t="shared" si="29"/>
        <v>#VALUE!</v>
      </c>
      <c r="L282" s="67"/>
      <c r="M282" s="67"/>
      <c r="N282" s="67"/>
      <c r="O282" s="288"/>
      <c r="P282" s="67"/>
      <c r="Q282" s="67"/>
      <c r="R282" s="67"/>
      <c r="S282" s="67"/>
      <c r="T282" s="67"/>
      <c r="U282" s="91"/>
    </row>
    <row r="283" spans="2:21">
      <c r="B283" s="90"/>
      <c r="C283" s="284" t="e">
        <f t="shared" si="34"/>
        <v>#VALUE!</v>
      </c>
      <c r="D283" s="103" t="e">
        <f t="shared" si="33"/>
        <v>#VALUE!</v>
      </c>
      <c r="E283" s="285" t="e">
        <f>IF(D283="FIN DU PRÊT","FIN DU PRET",IF('Coûts et rendement'!$D$14="Oui",PMT($D$9,$D$7,$D$5)*-1,0))</f>
        <v>#VALUE!</v>
      </c>
      <c r="F283" s="286" t="e">
        <f>E283+'Coûts et rendement'!$J$16</f>
        <v>#VALUE!</v>
      </c>
      <c r="G283" s="103" t="e">
        <f t="shared" si="30"/>
        <v>#VALUE!</v>
      </c>
      <c r="H283" s="103" t="e">
        <f t="shared" si="31"/>
        <v>#VALUE!</v>
      </c>
      <c r="I283" s="103" t="e">
        <f t="shared" si="32"/>
        <v>#VALUE!</v>
      </c>
      <c r="J283" s="287" t="e">
        <f t="shared" si="28"/>
        <v>#VALUE!</v>
      </c>
      <c r="K283" s="287" t="e">
        <f t="shared" si="29"/>
        <v>#VALUE!</v>
      </c>
      <c r="L283" s="67"/>
      <c r="M283" s="67"/>
      <c r="N283" s="67"/>
      <c r="O283" s="288"/>
      <c r="P283" s="67"/>
      <c r="Q283" s="67"/>
      <c r="R283" s="67"/>
      <c r="S283" s="67"/>
      <c r="T283" s="67"/>
      <c r="U283" s="91"/>
    </row>
    <row r="284" spans="2:21">
      <c r="B284" s="90"/>
      <c r="C284" s="284" t="e">
        <f t="shared" si="34"/>
        <v>#VALUE!</v>
      </c>
      <c r="D284" s="103" t="e">
        <f t="shared" si="33"/>
        <v>#VALUE!</v>
      </c>
      <c r="E284" s="285" t="e">
        <f>IF(D284="FIN DU PRÊT","FIN DU PRET",IF('Coûts et rendement'!$D$14="Oui",PMT($D$9,$D$7,$D$5)*-1,0))</f>
        <v>#VALUE!</v>
      </c>
      <c r="F284" s="286" t="e">
        <f>E284+'Coûts et rendement'!$J$16</f>
        <v>#VALUE!</v>
      </c>
      <c r="G284" s="103" t="e">
        <f t="shared" si="30"/>
        <v>#VALUE!</v>
      </c>
      <c r="H284" s="103" t="e">
        <f t="shared" si="31"/>
        <v>#VALUE!</v>
      </c>
      <c r="I284" s="103" t="e">
        <f t="shared" si="32"/>
        <v>#VALUE!</v>
      </c>
      <c r="J284" s="287" t="e">
        <f t="shared" si="28"/>
        <v>#VALUE!</v>
      </c>
      <c r="K284" s="287" t="e">
        <f t="shared" si="29"/>
        <v>#VALUE!</v>
      </c>
      <c r="L284" s="67"/>
      <c r="M284" s="67"/>
      <c r="N284" s="67"/>
      <c r="O284" s="288"/>
      <c r="P284" s="67"/>
      <c r="Q284" s="67"/>
      <c r="R284" s="67"/>
      <c r="S284" s="67"/>
      <c r="T284" s="67"/>
      <c r="U284" s="91"/>
    </row>
    <row r="285" spans="2:21">
      <c r="B285" s="90"/>
      <c r="C285" s="284" t="e">
        <f t="shared" si="34"/>
        <v>#VALUE!</v>
      </c>
      <c r="D285" s="103" t="e">
        <f t="shared" si="33"/>
        <v>#VALUE!</v>
      </c>
      <c r="E285" s="285" t="e">
        <f>IF(D285="FIN DU PRÊT","FIN DU PRET",IF('Coûts et rendement'!$D$14="Oui",PMT($D$9,$D$7,$D$5)*-1,0))</f>
        <v>#VALUE!</v>
      </c>
      <c r="F285" s="286" t="e">
        <f>E285+'Coûts et rendement'!$J$16</f>
        <v>#VALUE!</v>
      </c>
      <c r="G285" s="103" t="e">
        <f t="shared" si="30"/>
        <v>#VALUE!</v>
      </c>
      <c r="H285" s="103" t="e">
        <f t="shared" si="31"/>
        <v>#VALUE!</v>
      </c>
      <c r="I285" s="103" t="e">
        <f t="shared" si="32"/>
        <v>#VALUE!</v>
      </c>
      <c r="J285" s="287" t="e">
        <f t="shared" ref="J285:J315" si="35">J284+H285</f>
        <v>#VALUE!</v>
      </c>
      <c r="K285" s="287" t="e">
        <f t="shared" ref="K285:K315" si="36">K284+G285</f>
        <v>#VALUE!</v>
      </c>
      <c r="L285" s="67"/>
      <c r="M285" s="67"/>
      <c r="N285" s="67"/>
      <c r="O285" s="288"/>
      <c r="P285" s="67"/>
      <c r="Q285" s="67"/>
      <c r="R285" s="67"/>
      <c r="S285" s="67"/>
      <c r="T285" s="67"/>
      <c r="U285" s="91"/>
    </row>
    <row r="286" spans="2:21">
      <c r="B286" s="90"/>
      <c r="C286" s="284" t="e">
        <f t="shared" si="34"/>
        <v>#VALUE!</v>
      </c>
      <c r="D286" s="103" t="e">
        <f t="shared" si="33"/>
        <v>#VALUE!</v>
      </c>
      <c r="E286" s="285" t="e">
        <f>IF(D286="FIN DU PRÊT","FIN DU PRET",IF('Coûts et rendement'!$D$14="Oui",PMT($D$9,$D$7,$D$5)*-1,0))</f>
        <v>#VALUE!</v>
      </c>
      <c r="F286" s="286" t="e">
        <f>E286+'Coûts et rendement'!$J$16</f>
        <v>#VALUE!</v>
      </c>
      <c r="G286" s="103" t="e">
        <f t="shared" si="30"/>
        <v>#VALUE!</v>
      </c>
      <c r="H286" s="103" t="e">
        <f t="shared" si="31"/>
        <v>#VALUE!</v>
      </c>
      <c r="I286" s="103" t="e">
        <f t="shared" si="32"/>
        <v>#VALUE!</v>
      </c>
      <c r="J286" s="287" t="e">
        <f t="shared" si="35"/>
        <v>#VALUE!</v>
      </c>
      <c r="K286" s="287" t="e">
        <f t="shared" si="36"/>
        <v>#VALUE!</v>
      </c>
      <c r="L286" s="67"/>
      <c r="M286" s="67"/>
      <c r="N286" s="67"/>
      <c r="O286" s="288"/>
      <c r="P286" s="67"/>
      <c r="Q286" s="67"/>
      <c r="R286" s="67"/>
      <c r="S286" s="67"/>
      <c r="T286" s="67"/>
      <c r="U286" s="91"/>
    </row>
    <row r="287" spans="2:21">
      <c r="B287" s="90"/>
      <c r="C287" s="284" t="e">
        <f t="shared" si="34"/>
        <v>#VALUE!</v>
      </c>
      <c r="D287" s="103" t="e">
        <f t="shared" si="33"/>
        <v>#VALUE!</v>
      </c>
      <c r="E287" s="285" t="e">
        <f>IF(D287="FIN DU PRÊT","FIN DU PRET",IF('Coûts et rendement'!$D$14="Oui",PMT($D$9,$D$7,$D$5)*-1,0))</f>
        <v>#VALUE!</v>
      </c>
      <c r="F287" s="286" t="e">
        <f>E287+'Coûts et rendement'!$J$16</f>
        <v>#VALUE!</v>
      </c>
      <c r="G287" s="103" t="e">
        <f t="shared" si="30"/>
        <v>#VALUE!</v>
      </c>
      <c r="H287" s="103" t="e">
        <f t="shared" si="31"/>
        <v>#VALUE!</v>
      </c>
      <c r="I287" s="103" t="e">
        <f t="shared" si="32"/>
        <v>#VALUE!</v>
      </c>
      <c r="J287" s="287" t="e">
        <f t="shared" si="35"/>
        <v>#VALUE!</v>
      </c>
      <c r="K287" s="287" t="e">
        <f t="shared" si="36"/>
        <v>#VALUE!</v>
      </c>
      <c r="L287" s="67"/>
      <c r="M287" s="67"/>
      <c r="N287" s="67"/>
      <c r="O287" s="288"/>
      <c r="P287" s="67"/>
      <c r="Q287" s="67"/>
      <c r="R287" s="67"/>
      <c r="S287" s="67"/>
      <c r="T287" s="67"/>
      <c r="U287" s="91"/>
    </row>
    <row r="288" spans="2:21">
      <c r="B288" s="90"/>
      <c r="C288" s="284" t="e">
        <f t="shared" si="34"/>
        <v>#VALUE!</v>
      </c>
      <c r="D288" s="103" t="e">
        <f t="shared" si="33"/>
        <v>#VALUE!</v>
      </c>
      <c r="E288" s="285" t="e">
        <f>IF(D288="FIN DU PRÊT","FIN DU PRET",IF('Coûts et rendement'!$D$14="Oui",PMT($D$9,$D$7,$D$5)*-1,0))</f>
        <v>#VALUE!</v>
      </c>
      <c r="F288" s="286" t="e">
        <f>E288+'Coûts et rendement'!$J$16</f>
        <v>#VALUE!</v>
      </c>
      <c r="G288" s="103" t="e">
        <f t="shared" si="30"/>
        <v>#VALUE!</v>
      </c>
      <c r="H288" s="103" t="e">
        <f t="shared" si="31"/>
        <v>#VALUE!</v>
      </c>
      <c r="I288" s="103" t="e">
        <f t="shared" si="32"/>
        <v>#VALUE!</v>
      </c>
      <c r="J288" s="287" t="e">
        <f t="shared" si="35"/>
        <v>#VALUE!</v>
      </c>
      <c r="K288" s="287" t="e">
        <f t="shared" si="36"/>
        <v>#VALUE!</v>
      </c>
      <c r="L288" s="67"/>
      <c r="M288" s="67"/>
      <c r="N288" s="67"/>
      <c r="O288" s="288"/>
      <c r="P288" s="67"/>
      <c r="Q288" s="67"/>
      <c r="R288" s="67"/>
      <c r="S288" s="67"/>
      <c r="T288" s="67"/>
      <c r="U288" s="91"/>
    </row>
    <row r="289" spans="2:21">
      <c r="B289" s="90"/>
      <c r="C289" s="284" t="e">
        <f t="shared" si="34"/>
        <v>#VALUE!</v>
      </c>
      <c r="D289" s="103" t="e">
        <f t="shared" si="33"/>
        <v>#VALUE!</v>
      </c>
      <c r="E289" s="285" t="e">
        <f>IF(D289="FIN DU PRÊT","FIN DU PRET",IF('Coûts et rendement'!$D$14="Oui",PMT($D$9,$D$7,$D$5)*-1,0))</f>
        <v>#VALUE!</v>
      </c>
      <c r="F289" s="286" t="e">
        <f>E289+'Coûts et rendement'!$J$16</f>
        <v>#VALUE!</v>
      </c>
      <c r="G289" s="103" t="e">
        <f t="shared" si="30"/>
        <v>#VALUE!</v>
      </c>
      <c r="H289" s="103" t="e">
        <f t="shared" si="31"/>
        <v>#VALUE!</v>
      </c>
      <c r="I289" s="103" t="e">
        <f t="shared" si="32"/>
        <v>#VALUE!</v>
      </c>
      <c r="J289" s="287" t="e">
        <f t="shared" si="35"/>
        <v>#VALUE!</v>
      </c>
      <c r="K289" s="287" t="e">
        <f t="shared" si="36"/>
        <v>#VALUE!</v>
      </c>
      <c r="L289" s="67"/>
      <c r="M289" s="67"/>
      <c r="N289" s="67"/>
      <c r="O289" s="288"/>
      <c r="P289" s="67"/>
      <c r="Q289" s="67"/>
      <c r="R289" s="67"/>
      <c r="S289" s="67"/>
      <c r="T289" s="67"/>
      <c r="U289" s="91"/>
    </row>
    <row r="290" spans="2:21">
      <c r="B290" s="90"/>
      <c r="C290" s="284" t="e">
        <f t="shared" si="34"/>
        <v>#VALUE!</v>
      </c>
      <c r="D290" s="103" t="e">
        <f t="shared" si="33"/>
        <v>#VALUE!</v>
      </c>
      <c r="E290" s="285" t="e">
        <f>IF(D290="FIN DU PRÊT","FIN DU PRET",IF('Coûts et rendement'!$D$14="Oui",PMT($D$9,$D$7,$D$5)*-1,0))</f>
        <v>#VALUE!</v>
      </c>
      <c r="F290" s="286" t="e">
        <f>E290+'Coûts et rendement'!$J$16</f>
        <v>#VALUE!</v>
      </c>
      <c r="G290" s="103" t="e">
        <f t="shared" si="30"/>
        <v>#VALUE!</v>
      </c>
      <c r="H290" s="103" t="e">
        <f t="shared" si="31"/>
        <v>#VALUE!</v>
      </c>
      <c r="I290" s="103" t="e">
        <f t="shared" si="32"/>
        <v>#VALUE!</v>
      </c>
      <c r="J290" s="287" t="e">
        <f t="shared" si="35"/>
        <v>#VALUE!</v>
      </c>
      <c r="K290" s="287" t="e">
        <f t="shared" si="36"/>
        <v>#VALUE!</v>
      </c>
      <c r="L290" s="67"/>
      <c r="M290" s="67"/>
      <c r="N290" s="67"/>
      <c r="O290" s="288"/>
      <c r="P290" s="67"/>
      <c r="Q290" s="67"/>
      <c r="R290" s="67"/>
      <c r="S290" s="67"/>
      <c r="T290" s="67"/>
      <c r="U290" s="91"/>
    </row>
    <row r="291" spans="2:21">
      <c r="B291" s="90"/>
      <c r="C291" s="284" t="e">
        <f t="shared" si="34"/>
        <v>#VALUE!</v>
      </c>
      <c r="D291" s="103" t="e">
        <f t="shared" si="33"/>
        <v>#VALUE!</v>
      </c>
      <c r="E291" s="285" t="e">
        <f>IF(D291="FIN DU PRÊT","FIN DU PRET",IF('Coûts et rendement'!$D$14="Oui",PMT($D$9,$D$7,$D$5)*-1,0))</f>
        <v>#VALUE!</v>
      </c>
      <c r="F291" s="286" t="e">
        <f>E291+'Coûts et rendement'!$J$16</f>
        <v>#VALUE!</v>
      </c>
      <c r="G291" s="103" t="e">
        <f t="shared" si="30"/>
        <v>#VALUE!</v>
      </c>
      <c r="H291" s="103" t="e">
        <f t="shared" si="31"/>
        <v>#VALUE!</v>
      </c>
      <c r="I291" s="103" t="e">
        <f t="shared" si="32"/>
        <v>#VALUE!</v>
      </c>
      <c r="J291" s="287" t="e">
        <f t="shared" si="35"/>
        <v>#VALUE!</v>
      </c>
      <c r="K291" s="287" t="e">
        <f t="shared" si="36"/>
        <v>#VALUE!</v>
      </c>
      <c r="L291" s="67"/>
      <c r="M291" s="67"/>
      <c r="N291" s="67"/>
      <c r="O291" s="288"/>
      <c r="P291" s="67"/>
      <c r="Q291" s="67"/>
      <c r="R291" s="67"/>
      <c r="S291" s="67"/>
      <c r="T291" s="67"/>
      <c r="U291" s="91"/>
    </row>
    <row r="292" spans="2:21">
      <c r="B292" s="90"/>
      <c r="C292" s="284" t="e">
        <f t="shared" si="34"/>
        <v>#VALUE!</v>
      </c>
      <c r="D292" s="103" t="e">
        <f t="shared" si="33"/>
        <v>#VALUE!</v>
      </c>
      <c r="E292" s="285" t="e">
        <f>IF(D292="FIN DU PRÊT","FIN DU PRET",IF('Coûts et rendement'!$D$14="Oui",PMT($D$9,$D$7,$D$5)*-1,0))</f>
        <v>#VALUE!</v>
      </c>
      <c r="F292" s="286" t="e">
        <f>E292+'Coûts et rendement'!$J$16</f>
        <v>#VALUE!</v>
      </c>
      <c r="G292" s="103" t="e">
        <f t="shared" si="30"/>
        <v>#VALUE!</v>
      </c>
      <c r="H292" s="103" t="e">
        <f t="shared" si="31"/>
        <v>#VALUE!</v>
      </c>
      <c r="I292" s="103" t="e">
        <f t="shared" si="32"/>
        <v>#VALUE!</v>
      </c>
      <c r="J292" s="287" t="e">
        <f t="shared" si="35"/>
        <v>#VALUE!</v>
      </c>
      <c r="K292" s="287" t="e">
        <f t="shared" si="36"/>
        <v>#VALUE!</v>
      </c>
      <c r="L292" s="67"/>
      <c r="M292" s="67"/>
      <c r="N292" s="67"/>
      <c r="O292" s="288"/>
      <c r="P292" s="67"/>
      <c r="Q292" s="67"/>
      <c r="R292" s="67"/>
      <c r="S292" s="67"/>
      <c r="T292" s="67"/>
      <c r="U292" s="91"/>
    </row>
    <row r="293" spans="2:21">
      <c r="B293" s="90"/>
      <c r="C293" s="284" t="e">
        <f t="shared" si="34"/>
        <v>#VALUE!</v>
      </c>
      <c r="D293" s="103" t="e">
        <f t="shared" si="33"/>
        <v>#VALUE!</v>
      </c>
      <c r="E293" s="285" t="e">
        <f>IF(D293="FIN DU PRÊT","FIN DU PRET",IF('Coûts et rendement'!$D$14="Oui",PMT($D$9,$D$7,$D$5)*-1,0))</f>
        <v>#VALUE!</v>
      </c>
      <c r="F293" s="286" t="e">
        <f>E293+'Coûts et rendement'!$J$16</f>
        <v>#VALUE!</v>
      </c>
      <c r="G293" s="103" t="e">
        <f t="shared" si="30"/>
        <v>#VALUE!</v>
      </c>
      <c r="H293" s="103" t="e">
        <f t="shared" si="31"/>
        <v>#VALUE!</v>
      </c>
      <c r="I293" s="103" t="e">
        <f t="shared" si="32"/>
        <v>#VALUE!</v>
      </c>
      <c r="J293" s="287" t="e">
        <f t="shared" si="35"/>
        <v>#VALUE!</v>
      </c>
      <c r="K293" s="287" t="e">
        <f t="shared" si="36"/>
        <v>#VALUE!</v>
      </c>
      <c r="L293" s="67"/>
      <c r="M293" s="67"/>
      <c r="N293" s="67"/>
      <c r="O293" s="288"/>
      <c r="P293" s="67"/>
      <c r="Q293" s="67"/>
      <c r="R293" s="67"/>
      <c r="S293" s="67"/>
      <c r="T293" s="67"/>
      <c r="U293" s="91"/>
    </row>
    <row r="294" spans="2:21">
      <c r="B294" s="90"/>
      <c r="C294" s="284" t="e">
        <f t="shared" si="34"/>
        <v>#VALUE!</v>
      </c>
      <c r="D294" s="103" t="e">
        <f t="shared" si="33"/>
        <v>#VALUE!</v>
      </c>
      <c r="E294" s="285" t="e">
        <f>IF(D294="FIN DU PRÊT","FIN DU PRET",IF('Coûts et rendement'!$D$14="Oui",PMT($D$9,$D$7,$D$5)*-1,0))</f>
        <v>#VALUE!</v>
      </c>
      <c r="F294" s="286" t="e">
        <f>E294+'Coûts et rendement'!$J$16</f>
        <v>#VALUE!</v>
      </c>
      <c r="G294" s="103" t="e">
        <f t="shared" si="30"/>
        <v>#VALUE!</v>
      </c>
      <c r="H294" s="103" t="e">
        <f t="shared" si="31"/>
        <v>#VALUE!</v>
      </c>
      <c r="I294" s="103" t="e">
        <f t="shared" si="32"/>
        <v>#VALUE!</v>
      </c>
      <c r="J294" s="287" t="e">
        <f t="shared" si="35"/>
        <v>#VALUE!</v>
      </c>
      <c r="K294" s="287" t="e">
        <f t="shared" si="36"/>
        <v>#VALUE!</v>
      </c>
      <c r="L294" s="67"/>
      <c r="M294" s="67"/>
      <c r="N294" s="67"/>
      <c r="O294" s="288"/>
      <c r="P294" s="67"/>
      <c r="Q294" s="67"/>
      <c r="R294" s="67"/>
      <c r="S294" s="67"/>
      <c r="T294" s="67"/>
      <c r="U294" s="91"/>
    </row>
    <row r="295" spans="2:21">
      <c r="B295" s="90"/>
      <c r="C295" s="284" t="e">
        <f t="shared" si="34"/>
        <v>#VALUE!</v>
      </c>
      <c r="D295" s="103" t="e">
        <f t="shared" si="33"/>
        <v>#VALUE!</v>
      </c>
      <c r="E295" s="285" t="e">
        <f>IF(D295="FIN DU PRÊT","FIN DU PRET",IF('Coûts et rendement'!$D$14="Oui",PMT($D$9,$D$7,$D$5)*-1,0))</f>
        <v>#VALUE!</v>
      </c>
      <c r="F295" s="286" t="e">
        <f>E295+'Coûts et rendement'!$J$16</f>
        <v>#VALUE!</v>
      </c>
      <c r="G295" s="103" t="e">
        <f t="shared" si="30"/>
        <v>#VALUE!</v>
      </c>
      <c r="H295" s="103" t="e">
        <f t="shared" si="31"/>
        <v>#VALUE!</v>
      </c>
      <c r="I295" s="103" t="e">
        <f t="shared" si="32"/>
        <v>#VALUE!</v>
      </c>
      <c r="J295" s="287" t="e">
        <f t="shared" si="35"/>
        <v>#VALUE!</v>
      </c>
      <c r="K295" s="287" t="e">
        <f t="shared" si="36"/>
        <v>#VALUE!</v>
      </c>
      <c r="L295" s="67"/>
      <c r="M295" s="67"/>
      <c r="N295" s="67"/>
      <c r="O295" s="288"/>
      <c r="P295" s="67"/>
      <c r="Q295" s="67"/>
      <c r="R295" s="67"/>
      <c r="S295" s="67"/>
      <c r="T295" s="67"/>
      <c r="U295" s="91"/>
    </row>
    <row r="296" spans="2:21">
      <c r="B296" s="90"/>
      <c r="C296" s="284" t="e">
        <f t="shared" si="34"/>
        <v>#VALUE!</v>
      </c>
      <c r="D296" s="103" t="e">
        <f t="shared" si="33"/>
        <v>#VALUE!</v>
      </c>
      <c r="E296" s="285" t="e">
        <f>IF(D296="FIN DU PRÊT","FIN DU PRET",IF('Coûts et rendement'!$D$14="Oui",PMT($D$9,$D$7,$D$5)*-1,0))</f>
        <v>#VALUE!</v>
      </c>
      <c r="F296" s="286" t="e">
        <f>E296+'Coûts et rendement'!$J$16</f>
        <v>#VALUE!</v>
      </c>
      <c r="G296" s="103" t="e">
        <f t="shared" si="30"/>
        <v>#VALUE!</v>
      </c>
      <c r="H296" s="103" t="e">
        <f t="shared" si="31"/>
        <v>#VALUE!</v>
      </c>
      <c r="I296" s="103" t="e">
        <f t="shared" si="32"/>
        <v>#VALUE!</v>
      </c>
      <c r="J296" s="287" t="e">
        <f t="shared" si="35"/>
        <v>#VALUE!</v>
      </c>
      <c r="K296" s="287" t="e">
        <f t="shared" si="36"/>
        <v>#VALUE!</v>
      </c>
      <c r="L296" s="67"/>
      <c r="M296" s="67"/>
      <c r="N296" s="67"/>
      <c r="O296" s="288"/>
      <c r="P296" s="67"/>
      <c r="Q296" s="67"/>
      <c r="R296" s="67"/>
      <c r="S296" s="67"/>
      <c r="T296" s="67"/>
      <c r="U296" s="91"/>
    </row>
    <row r="297" spans="2:21">
      <c r="B297" s="90"/>
      <c r="C297" s="284" t="e">
        <f t="shared" si="34"/>
        <v>#VALUE!</v>
      </c>
      <c r="D297" s="103" t="e">
        <f t="shared" si="33"/>
        <v>#VALUE!</v>
      </c>
      <c r="E297" s="285" t="e">
        <f>IF(D297="FIN DU PRÊT","FIN DU PRET",IF('Coûts et rendement'!$D$14="Oui",PMT($D$9,$D$7,$D$5)*-1,0))</f>
        <v>#VALUE!</v>
      </c>
      <c r="F297" s="286" t="e">
        <f>E297+'Coûts et rendement'!$J$16</f>
        <v>#VALUE!</v>
      </c>
      <c r="G297" s="103" t="e">
        <f t="shared" si="30"/>
        <v>#VALUE!</v>
      </c>
      <c r="H297" s="103" t="e">
        <f t="shared" si="31"/>
        <v>#VALUE!</v>
      </c>
      <c r="I297" s="103" t="e">
        <f t="shared" si="32"/>
        <v>#VALUE!</v>
      </c>
      <c r="J297" s="287" t="e">
        <f t="shared" si="35"/>
        <v>#VALUE!</v>
      </c>
      <c r="K297" s="287" t="e">
        <f t="shared" si="36"/>
        <v>#VALUE!</v>
      </c>
      <c r="L297" s="67"/>
      <c r="M297" s="67"/>
      <c r="N297" s="67"/>
      <c r="O297" s="288"/>
      <c r="P297" s="67"/>
      <c r="Q297" s="67"/>
      <c r="R297" s="67"/>
      <c r="S297" s="67"/>
      <c r="T297" s="67"/>
      <c r="U297" s="91"/>
    </row>
    <row r="298" spans="2:21">
      <c r="B298" s="90"/>
      <c r="C298" s="284" t="e">
        <f t="shared" si="34"/>
        <v>#VALUE!</v>
      </c>
      <c r="D298" s="103" t="e">
        <f t="shared" si="33"/>
        <v>#VALUE!</v>
      </c>
      <c r="E298" s="285" t="e">
        <f>IF(D298="FIN DU PRÊT","FIN DU PRET",IF('Coûts et rendement'!$D$14="Oui",PMT($D$9,$D$7,$D$5)*-1,0))</f>
        <v>#VALUE!</v>
      </c>
      <c r="F298" s="286" t="e">
        <f>E298+'Coûts et rendement'!$J$16</f>
        <v>#VALUE!</v>
      </c>
      <c r="G298" s="103" t="e">
        <f t="shared" si="30"/>
        <v>#VALUE!</v>
      </c>
      <c r="H298" s="103" t="e">
        <f t="shared" si="31"/>
        <v>#VALUE!</v>
      </c>
      <c r="I298" s="103" t="e">
        <f t="shared" si="32"/>
        <v>#VALUE!</v>
      </c>
      <c r="J298" s="287" t="e">
        <f t="shared" si="35"/>
        <v>#VALUE!</v>
      </c>
      <c r="K298" s="287" t="e">
        <f t="shared" si="36"/>
        <v>#VALUE!</v>
      </c>
      <c r="L298" s="67"/>
      <c r="M298" s="67"/>
      <c r="N298" s="67"/>
      <c r="O298" s="288"/>
      <c r="P298" s="67"/>
      <c r="Q298" s="67"/>
      <c r="R298" s="67"/>
      <c r="S298" s="67"/>
      <c r="T298" s="67"/>
      <c r="U298" s="91"/>
    </row>
    <row r="299" spans="2:21">
      <c r="B299" s="90"/>
      <c r="C299" s="284" t="e">
        <f t="shared" si="34"/>
        <v>#VALUE!</v>
      </c>
      <c r="D299" s="103" t="e">
        <f t="shared" si="33"/>
        <v>#VALUE!</v>
      </c>
      <c r="E299" s="285" t="e">
        <f>IF(D299="FIN DU PRÊT","FIN DU PRET",IF('Coûts et rendement'!$D$14="Oui",PMT($D$9,$D$7,$D$5)*-1,0))</f>
        <v>#VALUE!</v>
      </c>
      <c r="F299" s="286" t="e">
        <f>E299+'Coûts et rendement'!$J$16</f>
        <v>#VALUE!</v>
      </c>
      <c r="G299" s="103" t="e">
        <f t="shared" si="30"/>
        <v>#VALUE!</v>
      </c>
      <c r="H299" s="103" t="e">
        <f t="shared" si="31"/>
        <v>#VALUE!</v>
      </c>
      <c r="I299" s="103" t="e">
        <f t="shared" si="32"/>
        <v>#VALUE!</v>
      </c>
      <c r="J299" s="287" t="e">
        <f t="shared" si="35"/>
        <v>#VALUE!</v>
      </c>
      <c r="K299" s="287" t="e">
        <f t="shared" si="36"/>
        <v>#VALUE!</v>
      </c>
      <c r="L299" s="67"/>
      <c r="M299" s="67"/>
      <c r="N299" s="67"/>
      <c r="O299" s="288"/>
      <c r="P299" s="67"/>
      <c r="Q299" s="67"/>
      <c r="R299" s="67"/>
      <c r="S299" s="67"/>
      <c r="T299" s="67"/>
      <c r="U299" s="91"/>
    </row>
    <row r="300" spans="2:21">
      <c r="B300" s="90"/>
      <c r="C300" s="284" t="e">
        <f t="shared" si="34"/>
        <v>#VALUE!</v>
      </c>
      <c r="D300" s="103" t="e">
        <f t="shared" si="33"/>
        <v>#VALUE!</v>
      </c>
      <c r="E300" s="285" t="e">
        <f>IF(D300="FIN DU PRÊT","FIN DU PRET",IF('Coûts et rendement'!$D$14="Oui",PMT($D$9,$D$7,$D$5)*-1,0))</f>
        <v>#VALUE!</v>
      </c>
      <c r="F300" s="286" t="e">
        <f>E300+'Coûts et rendement'!$J$16</f>
        <v>#VALUE!</v>
      </c>
      <c r="G300" s="103" t="e">
        <f t="shared" si="30"/>
        <v>#VALUE!</v>
      </c>
      <c r="H300" s="103" t="e">
        <f t="shared" si="31"/>
        <v>#VALUE!</v>
      </c>
      <c r="I300" s="103" t="e">
        <f t="shared" si="32"/>
        <v>#VALUE!</v>
      </c>
      <c r="J300" s="287" t="e">
        <f t="shared" si="35"/>
        <v>#VALUE!</v>
      </c>
      <c r="K300" s="287" t="e">
        <f t="shared" si="36"/>
        <v>#VALUE!</v>
      </c>
      <c r="L300" s="67"/>
      <c r="M300" s="67"/>
      <c r="N300" s="67"/>
      <c r="O300" s="288"/>
      <c r="P300" s="67"/>
      <c r="Q300" s="67"/>
      <c r="R300" s="67"/>
      <c r="S300" s="67"/>
      <c r="T300" s="67"/>
      <c r="U300" s="91"/>
    </row>
    <row r="301" spans="2:21">
      <c r="B301" s="90"/>
      <c r="C301" s="284" t="e">
        <f t="shared" si="34"/>
        <v>#VALUE!</v>
      </c>
      <c r="D301" s="103" t="e">
        <f t="shared" si="33"/>
        <v>#VALUE!</v>
      </c>
      <c r="E301" s="285" t="e">
        <f>IF(D301="FIN DU PRÊT","FIN DU PRET",IF('Coûts et rendement'!$D$14="Oui",PMT($D$9,$D$7,$D$5)*-1,0))</f>
        <v>#VALUE!</v>
      </c>
      <c r="F301" s="286" t="e">
        <f>E301+'Coûts et rendement'!$J$16</f>
        <v>#VALUE!</v>
      </c>
      <c r="G301" s="103" t="e">
        <f t="shared" si="30"/>
        <v>#VALUE!</v>
      </c>
      <c r="H301" s="103" t="e">
        <f t="shared" si="31"/>
        <v>#VALUE!</v>
      </c>
      <c r="I301" s="103" t="e">
        <f t="shared" si="32"/>
        <v>#VALUE!</v>
      </c>
      <c r="J301" s="287" t="e">
        <f t="shared" si="35"/>
        <v>#VALUE!</v>
      </c>
      <c r="K301" s="287" t="e">
        <f t="shared" si="36"/>
        <v>#VALUE!</v>
      </c>
      <c r="L301" s="67"/>
      <c r="M301" s="67"/>
      <c r="N301" s="67"/>
      <c r="O301" s="288"/>
      <c r="P301" s="67"/>
      <c r="Q301" s="67"/>
      <c r="R301" s="67"/>
      <c r="S301" s="67"/>
      <c r="T301" s="67"/>
      <c r="U301" s="91"/>
    </row>
    <row r="302" spans="2:21">
      <c r="B302" s="90"/>
      <c r="C302" s="284" t="e">
        <f t="shared" si="34"/>
        <v>#VALUE!</v>
      </c>
      <c r="D302" s="103" t="e">
        <f t="shared" si="33"/>
        <v>#VALUE!</v>
      </c>
      <c r="E302" s="285" t="e">
        <f>IF(D302="FIN DU PRÊT","FIN DU PRET",IF('Coûts et rendement'!$D$14="Oui",PMT($D$9,$D$7,$D$5)*-1,0))</f>
        <v>#VALUE!</v>
      </c>
      <c r="F302" s="286" t="e">
        <f>E302+'Coûts et rendement'!$J$16</f>
        <v>#VALUE!</v>
      </c>
      <c r="G302" s="103" t="e">
        <f t="shared" si="30"/>
        <v>#VALUE!</v>
      </c>
      <c r="H302" s="103" t="e">
        <f t="shared" si="31"/>
        <v>#VALUE!</v>
      </c>
      <c r="I302" s="103" t="e">
        <f t="shared" si="32"/>
        <v>#VALUE!</v>
      </c>
      <c r="J302" s="287" t="e">
        <f t="shared" si="35"/>
        <v>#VALUE!</v>
      </c>
      <c r="K302" s="287" t="e">
        <f t="shared" si="36"/>
        <v>#VALUE!</v>
      </c>
      <c r="L302" s="67"/>
      <c r="M302" s="67"/>
      <c r="N302" s="67"/>
      <c r="O302" s="288"/>
      <c r="P302" s="67"/>
      <c r="Q302" s="67"/>
      <c r="R302" s="67"/>
      <c r="S302" s="67"/>
      <c r="T302" s="67"/>
      <c r="U302" s="91"/>
    </row>
    <row r="303" spans="2:21">
      <c r="B303" s="90"/>
      <c r="C303" s="284" t="e">
        <f t="shared" si="34"/>
        <v>#VALUE!</v>
      </c>
      <c r="D303" s="103" t="e">
        <f t="shared" si="33"/>
        <v>#VALUE!</v>
      </c>
      <c r="E303" s="285" t="e">
        <f>IF(D303="FIN DU PRÊT","FIN DU PRET",IF('Coûts et rendement'!$D$14="Oui",PMT($D$9,$D$7,$D$5)*-1,0))</f>
        <v>#VALUE!</v>
      </c>
      <c r="F303" s="286" t="e">
        <f>E303+'Coûts et rendement'!$J$16</f>
        <v>#VALUE!</v>
      </c>
      <c r="G303" s="103" t="e">
        <f t="shared" si="30"/>
        <v>#VALUE!</v>
      </c>
      <c r="H303" s="103" t="e">
        <f t="shared" si="31"/>
        <v>#VALUE!</v>
      </c>
      <c r="I303" s="103" t="e">
        <f t="shared" si="32"/>
        <v>#VALUE!</v>
      </c>
      <c r="J303" s="287" t="e">
        <f t="shared" si="35"/>
        <v>#VALUE!</v>
      </c>
      <c r="K303" s="287" t="e">
        <f t="shared" si="36"/>
        <v>#VALUE!</v>
      </c>
      <c r="L303" s="67"/>
      <c r="M303" s="67"/>
      <c r="N303" s="67"/>
      <c r="O303" s="288"/>
      <c r="P303" s="67"/>
      <c r="Q303" s="67"/>
      <c r="R303" s="67"/>
      <c r="S303" s="67"/>
      <c r="T303" s="67"/>
      <c r="U303" s="91"/>
    </row>
    <row r="304" spans="2:21">
      <c r="B304" s="90"/>
      <c r="C304" s="284" t="e">
        <f t="shared" si="34"/>
        <v>#VALUE!</v>
      </c>
      <c r="D304" s="103" t="e">
        <f t="shared" si="33"/>
        <v>#VALUE!</v>
      </c>
      <c r="E304" s="285" t="e">
        <f>IF(D304="FIN DU PRÊT","FIN DU PRET",IF('Coûts et rendement'!$D$14="Oui",PMT($D$9,$D$7,$D$5)*-1,0))</f>
        <v>#VALUE!</v>
      </c>
      <c r="F304" s="286" t="e">
        <f>E304+'Coûts et rendement'!$J$16</f>
        <v>#VALUE!</v>
      </c>
      <c r="G304" s="103" t="e">
        <f t="shared" si="30"/>
        <v>#VALUE!</v>
      </c>
      <c r="H304" s="103" t="e">
        <f t="shared" si="31"/>
        <v>#VALUE!</v>
      </c>
      <c r="I304" s="103" t="e">
        <f t="shared" si="32"/>
        <v>#VALUE!</v>
      </c>
      <c r="J304" s="287" t="e">
        <f t="shared" si="35"/>
        <v>#VALUE!</v>
      </c>
      <c r="K304" s="287" t="e">
        <f t="shared" si="36"/>
        <v>#VALUE!</v>
      </c>
      <c r="L304" s="67"/>
      <c r="M304" s="67"/>
      <c r="N304" s="67"/>
      <c r="O304" s="288"/>
      <c r="P304" s="67"/>
      <c r="Q304" s="67"/>
      <c r="R304" s="67"/>
      <c r="S304" s="67"/>
      <c r="T304" s="67"/>
      <c r="U304" s="91"/>
    </row>
    <row r="305" spans="2:21">
      <c r="B305" s="90"/>
      <c r="C305" s="284" t="e">
        <f t="shared" si="34"/>
        <v>#VALUE!</v>
      </c>
      <c r="D305" s="103" t="e">
        <f t="shared" si="33"/>
        <v>#VALUE!</v>
      </c>
      <c r="E305" s="285" t="e">
        <f>IF(D305="FIN DU PRÊT","FIN DU PRET",IF('Coûts et rendement'!$D$14="Oui",PMT($D$9,$D$7,$D$5)*-1,0))</f>
        <v>#VALUE!</v>
      </c>
      <c r="F305" s="286" t="e">
        <f>E305+'Coûts et rendement'!$J$16</f>
        <v>#VALUE!</v>
      </c>
      <c r="G305" s="103" t="e">
        <f t="shared" si="30"/>
        <v>#VALUE!</v>
      </c>
      <c r="H305" s="103" t="e">
        <f t="shared" si="31"/>
        <v>#VALUE!</v>
      </c>
      <c r="I305" s="103" t="e">
        <f t="shared" si="32"/>
        <v>#VALUE!</v>
      </c>
      <c r="J305" s="287" t="e">
        <f t="shared" si="35"/>
        <v>#VALUE!</v>
      </c>
      <c r="K305" s="287" t="e">
        <f t="shared" si="36"/>
        <v>#VALUE!</v>
      </c>
      <c r="L305" s="67"/>
      <c r="M305" s="67"/>
      <c r="N305" s="67"/>
      <c r="O305" s="288"/>
      <c r="P305" s="67"/>
      <c r="Q305" s="67"/>
      <c r="R305" s="67"/>
      <c r="S305" s="67"/>
      <c r="T305" s="67"/>
      <c r="U305" s="91"/>
    </row>
    <row r="306" spans="2:21">
      <c r="B306" s="90"/>
      <c r="C306" s="284" t="e">
        <f t="shared" si="34"/>
        <v>#VALUE!</v>
      </c>
      <c r="D306" s="103" t="e">
        <f t="shared" si="33"/>
        <v>#VALUE!</v>
      </c>
      <c r="E306" s="285" t="e">
        <f>IF(D306="FIN DU PRÊT","FIN DU PRET",IF('Coûts et rendement'!$D$14="Oui",PMT($D$9,$D$7,$D$5)*-1,0))</f>
        <v>#VALUE!</v>
      </c>
      <c r="F306" s="286" t="e">
        <f>E306+'Coûts et rendement'!$J$16</f>
        <v>#VALUE!</v>
      </c>
      <c r="G306" s="103" t="e">
        <f t="shared" si="30"/>
        <v>#VALUE!</v>
      </c>
      <c r="H306" s="103" t="e">
        <f t="shared" si="31"/>
        <v>#VALUE!</v>
      </c>
      <c r="I306" s="103" t="e">
        <f t="shared" si="32"/>
        <v>#VALUE!</v>
      </c>
      <c r="J306" s="287" t="e">
        <f t="shared" si="35"/>
        <v>#VALUE!</v>
      </c>
      <c r="K306" s="287" t="e">
        <f t="shared" si="36"/>
        <v>#VALUE!</v>
      </c>
      <c r="L306" s="67"/>
      <c r="M306" s="67"/>
      <c r="N306" s="67"/>
      <c r="O306" s="288"/>
      <c r="P306" s="67"/>
      <c r="Q306" s="67"/>
      <c r="R306" s="67"/>
      <c r="S306" s="67"/>
      <c r="T306" s="67"/>
      <c r="U306" s="91"/>
    </row>
    <row r="307" spans="2:21">
      <c r="B307" s="90"/>
      <c r="C307" s="284" t="e">
        <f t="shared" si="34"/>
        <v>#VALUE!</v>
      </c>
      <c r="D307" s="103" t="e">
        <f t="shared" si="33"/>
        <v>#VALUE!</v>
      </c>
      <c r="E307" s="285" t="e">
        <f>IF(D307="FIN DU PRÊT","FIN DU PRET",IF('Coûts et rendement'!$D$14="Oui",PMT($D$9,$D$7,$D$5)*-1,0))</f>
        <v>#VALUE!</v>
      </c>
      <c r="F307" s="286" t="e">
        <f>E307+'Coûts et rendement'!$J$16</f>
        <v>#VALUE!</v>
      </c>
      <c r="G307" s="103" t="e">
        <f t="shared" si="30"/>
        <v>#VALUE!</v>
      </c>
      <c r="H307" s="103" t="e">
        <f t="shared" si="31"/>
        <v>#VALUE!</v>
      </c>
      <c r="I307" s="103" t="e">
        <f t="shared" si="32"/>
        <v>#VALUE!</v>
      </c>
      <c r="J307" s="287" t="e">
        <f t="shared" si="35"/>
        <v>#VALUE!</v>
      </c>
      <c r="K307" s="287" t="e">
        <f t="shared" si="36"/>
        <v>#VALUE!</v>
      </c>
      <c r="L307" s="67"/>
      <c r="M307" s="67"/>
      <c r="N307" s="67"/>
      <c r="O307" s="288"/>
      <c r="P307" s="67"/>
      <c r="Q307" s="67"/>
      <c r="R307" s="67"/>
      <c r="S307" s="67"/>
      <c r="T307" s="67"/>
      <c r="U307" s="91"/>
    </row>
    <row r="308" spans="2:21">
      <c r="B308" s="90"/>
      <c r="C308" s="284" t="e">
        <f t="shared" si="34"/>
        <v>#VALUE!</v>
      </c>
      <c r="D308" s="103" t="e">
        <f t="shared" si="33"/>
        <v>#VALUE!</v>
      </c>
      <c r="E308" s="285" t="e">
        <f>IF(D308="FIN DU PRÊT","FIN DU PRET",IF('Coûts et rendement'!$D$14="Oui",PMT($D$9,$D$7,$D$5)*-1,0))</f>
        <v>#VALUE!</v>
      </c>
      <c r="F308" s="286" t="e">
        <f>E308+'Coûts et rendement'!$J$16</f>
        <v>#VALUE!</v>
      </c>
      <c r="G308" s="103" t="e">
        <f t="shared" si="30"/>
        <v>#VALUE!</v>
      </c>
      <c r="H308" s="103" t="e">
        <f t="shared" si="31"/>
        <v>#VALUE!</v>
      </c>
      <c r="I308" s="103" t="e">
        <f t="shared" si="32"/>
        <v>#VALUE!</v>
      </c>
      <c r="J308" s="287" t="e">
        <f t="shared" si="35"/>
        <v>#VALUE!</v>
      </c>
      <c r="K308" s="287" t="e">
        <f t="shared" si="36"/>
        <v>#VALUE!</v>
      </c>
      <c r="L308" s="67"/>
      <c r="M308" s="67"/>
      <c r="N308" s="67"/>
      <c r="O308" s="288"/>
      <c r="P308" s="67"/>
      <c r="Q308" s="67"/>
      <c r="R308" s="67"/>
      <c r="S308" s="67"/>
      <c r="T308" s="67"/>
      <c r="U308" s="91"/>
    </row>
    <row r="309" spans="2:21">
      <c r="B309" s="90"/>
      <c r="C309" s="284" t="e">
        <f t="shared" si="34"/>
        <v>#VALUE!</v>
      </c>
      <c r="D309" s="103" t="e">
        <f t="shared" si="33"/>
        <v>#VALUE!</v>
      </c>
      <c r="E309" s="285" t="e">
        <f>IF(D309="FIN DU PRÊT","FIN DU PRET",IF('Coûts et rendement'!$D$14="Oui",PMT($D$9,$D$7,$D$5)*-1,0))</f>
        <v>#VALUE!</v>
      </c>
      <c r="F309" s="286" t="e">
        <f>E309+'Coûts et rendement'!$J$16</f>
        <v>#VALUE!</v>
      </c>
      <c r="G309" s="103" t="e">
        <f t="shared" si="30"/>
        <v>#VALUE!</v>
      </c>
      <c r="H309" s="103" t="e">
        <f t="shared" si="31"/>
        <v>#VALUE!</v>
      </c>
      <c r="I309" s="103" t="e">
        <f t="shared" si="32"/>
        <v>#VALUE!</v>
      </c>
      <c r="J309" s="287" t="e">
        <f t="shared" si="35"/>
        <v>#VALUE!</v>
      </c>
      <c r="K309" s="287" t="e">
        <f t="shared" si="36"/>
        <v>#VALUE!</v>
      </c>
      <c r="L309" s="67"/>
      <c r="M309" s="67"/>
      <c r="N309" s="67"/>
      <c r="O309" s="288"/>
      <c r="P309" s="67"/>
      <c r="Q309" s="67"/>
      <c r="R309" s="67"/>
      <c r="S309" s="67"/>
      <c r="T309" s="67"/>
      <c r="U309" s="91"/>
    </row>
    <row r="310" spans="2:21">
      <c r="B310" s="90"/>
      <c r="C310" s="284" t="e">
        <f t="shared" si="34"/>
        <v>#VALUE!</v>
      </c>
      <c r="D310" s="103" t="e">
        <f t="shared" si="33"/>
        <v>#VALUE!</v>
      </c>
      <c r="E310" s="285" t="e">
        <f>IF(D310="FIN DU PRÊT","FIN DU PRET",IF('Coûts et rendement'!$D$14="Oui",PMT($D$9,$D$7,$D$5)*-1,0))</f>
        <v>#VALUE!</v>
      </c>
      <c r="F310" s="286" t="e">
        <f>E310+'Coûts et rendement'!$J$16</f>
        <v>#VALUE!</v>
      </c>
      <c r="G310" s="103" t="e">
        <f t="shared" si="30"/>
        <v>#VALUE!</v>
      </c>
      <c r="H310" s="103" t="e">
        <f t="shared" si="31"/>
        <v>#VALUE!</v>
      </c>
      <c r="I310" s="103" t="e">
        <f t="shared" si="32"/>
        <v>#VALUE!</v>
      </c>
      <c r="J310" s="287" t="e">
        <f t="shared" si="35"/>
        <v>#VALUE!</v>
      </c>
      <c r="K310" s="287" t="e">
        <f t="shared" si="36"/>
        <v>#VALUE!</v>
      </c>
      <c r="L310" s="67"/>
      <c r="M310" s="67"/>
      <c r="N310" s="67"/>
      <c r="O310" s="288"/>
      <c r="P310" s="67"/>
      <c r="Q310" s="67"/>
      <c r="R310" s="67"/>
      <c r="S310" s="67"/>
      <c r="T310" s="67"/>
      <c r="U310" s="91"/>
    </row>
    <row r="311" spans="2:21">
      <c r="B311" s="90"/>
      <c r="C311" s="284" t="e">
        <f t="shared" si="34"/>
        <v>#VALUE!</v>
      </c>
      <c r="D311" s="103" t="e">
        <f t="shared" si="33"/>
        <v>#VALUE!</v>
      </c>
      <c r="E311" s="285" t="e">
        <f>IF(D311="FIN DU PRÊT","FIN DU PRET",IF('Coûts et rendement'!$D$14="Oui",PMT($D$9,$D$7,$D$5)*-1,0))</f>
        <v>#VALUE!</v>
      </c>
      <c r="F311" s="286" t="e">
        <f>E311+'Coûts et rendement'!$J$16</f>
        <v>#VALUE!</v>
      </c>
      <c r="G311" s="103" t="e">
        <f t="shared" si="30"/>
        <v>#VALUE!</v>
      </c>
      <c r="H311" s="103" t="e">
        <f t="shared" si="31"/>
        <v>#VALUE!</v>
      </c>
      <c r="I311" s="103" t="e">
        <f t="shared" si="32"/>
        <v>#VALUE!</v>
      </c>
      <c r="J311" s="287" t="e">
        <f t="shared" si="35"/>
        <v>#VALUE!</v>
      </c>
      <c r="K311" s="287" t="e">
        <f t="shared" si="36"/>
        <v>#VALUE!</v>
      </c>
      <c r="L311" s="67"/>
      <c r="M311" s="67"/>
      <c r="N311" s="67"/>
      <c r="O311" s="288"/>
      <c r="P311" s="67"/>
      <c r="Q311" s="67"/>
      <c r="R311" s="67"/>
      <c r="S311" s="67"/>
      <c r="T311" s="67"/>
      <c r="U311" s="91"/>
    </row>
    <row r="312" spans="2:21">
      <c r="B312" s="90"/>
      <c r="C312" s="284" t="e">
        <f t="shared" si="34"/>
        <v>#VALUE!</v>
      </c>
      <c r="D312" s="103" t="e">
        <f t="shared" si="33"/>
        <v>#VALUE!</v>
      </c>
      <c r="E312" s="285" t="e">
        <f>IF(D312="FIN DU PRÊT","FIN DU PRET",IF('Coûts et rendement'!$D$14="Oui",PMT($D$9,$D$7,$D$5)*-1,0))</f>
        <v>#VALUE!</v>
      </c>
      <c r="F312" s="286" t="e">
        <f>E312+'Coûts et rendement'!$J$16</f>
        <v>#VALUE!</v>
      </c>
      <c r="G312" s="103" t="e">
        <f t="shared" si="30"/>
        <v>#VALUE!</v>
      </c>
      <c r="H312" s="103" t="e">
        <f t="shared" si="31"/>
        <v>#VALUE!</v>
      </c>
      <c r="I312" s="103" t="e">
        <f t="shared" si="32"/>
        <v>#VALUE!</v>
      </c>
      <c r="J312" s="287" t="e">
        <f t="shared" si="35"/>
        <v>#VALUE!</v>
      </c>
      <c r="K312" s="287" t="e">
        <f t="shared" si="36"/>
        <v>#VALUE!</v>
      </c>
      <c r="L312" s="67"/>
      <c r="M312" s="67"/>
      <c r="N312" s="67"/>
      <c r="O312" s="288"/>
      <c r="P312" s="67"/>
      <c r="Q312" s="67"/>
      <c r="R312" s="67"/>
      <c r="S312" s="67"/>
      <c r="T312" s="67"/>
      <c r="U312" s="91"/>
    </row>
    <row r="313" spans="2:21">
      <c r="B313" s="90"/>
      <c r="C313" s="284" t="e">
        <f t="shared" si="34"/>
        <v>#VALUE!</v>
      </c>
      <c r="D313" s="103" t="e">
        <f t="shared" si="33"/>
        <v>#VALUE!</v>
      </c>
      <c r="E313" s="285" t="e">
        <f>IF(D313="FIN DU PRÊT","FIN DU PRET",IF('Coûts et rendement'!$D$14="Oui",PMT($D$9,$D$7,$D$5)*-1,0))</f>
        <v>#VALUE!</v>
      </c>
      <c r="F313" s="286" t="e">
        <f>E313+'Coûts et rendement'!$J$16</f>
        <v>#VALUE!</v>
      </c>
      <c r="G313" s="103" t="e">
        <f t="shared" si="30"/>
        <v>#VALUE!</v>
      </c>
      <c r="H313" s="103" t="e">
        <f t="shared" si="31"/>
        <v>#VALUE!</v>
      </c>
      <c r="I313" s="103" t="e">
        <f t="shared" si="32"/>
        <v>#VALUE!</v>
      </c>
      <c r="J313" s="287" t="e">
        <f t="shared" si="35"/>
        <v>#VALUE!</v>
      </c>
      <c r="K313" s="287" t="e">
        <f t="shared" si="36"/>
        <v>#VALUE!</v>
      </c>
      <c r="L313" s="67"/>
      <c r="M313" s="67"/>
      <c r="N313" s="67"/>
      <c r="O313" s="288"/>
      <c r="P313" s="67"/>
      <c r="Q313" s="67"/>
      <c r="R313" s="67"/>
      <c r="S313" s="67"/>
      <c r="T313" s="67"/>
      <c r="U313" s="91"/>
    </row>
    <row r="314" spans="2:21">
      <c r="B314" s="90"/>
      <c r="C314" s="284" t="e">
        <f t="shared" si="34"/>
        <v>#VALUE!</v>
      </c>
      <c r="D314" s="103" t="e">
        <f t="shared" si="33"/>
        <v>#VALUE!</v>
      </c>
      <c r="E314" s="285" t="e">
        <f>IF(D314="FIN DU PRÊT","FIN DU PRET",IF('Coûts et rendement'!$D$14="Oui",PMT($D$9,$D$7,$D$5)*-1,0))</f>
        <v>#VALUE!</v>
      </c>
      <c r="F314" s="286" t="e">
        <f>E314+'Coûts et rendement'!$J$16</f>
        <v>#VALUE!</v>
      </c>
      <c r="G314" s="103" t="e">
        <f t="shared" si="30"/>
        <v>#VALUE!</v>
      </c>
      <c r="H314" s="103" t="e">
        <f t="shared" si="31"/>
        <v>#VALUE!</v>
      </c>
      <c r="I314" s="103" t="e">
        <f t="shared" si="32"/>
        <v>#VALUE!</v>
      </c>
      <c r="J314" s="287" t="e">
        <f t="shared" si="35"/>
        <v>#VALUE!</v>
      </c>
      <c r="K314" s="287" t="e">
        <f t="shared" si="36"/>
        <v>#VALUE!</v>
      </c>
      <c r="L314" s="67"/>
      <c r="M314" s="67"/>
      <c r="N314" s="67"/>
      <c r="O314" s="288"/>
      <c r="P314" s="67"/>
      <c r="Q314" s="67"/>
      <c r="R314" s="67"/>
      <c r="S314" s="67"/>
      <c r="T314" s="67"/>
      <c r="U314" s="91"/>
    </row>
    <row r="315" spans="2:21">
      <c r="B315" s="90"/>
      <c r="C315" s="284" t="e">
        <f t="shared" si="34"/>
        <v>#VALUE!</v>
      </c>
      <c r="D315" s="103" t="e">
        <f t="shared" si="33"/>
        <v>#VALUE!</v>
      </c>
      <c r="E315" s="285" t="e">
        <f>IF(D315="FIN DU PRÊT","FIN DU PRET",IF('Coûts et rendement'!$D$14="Oui",PMT($D$9,$D$7,$D$5)*-1,0))</f>
        <v>#VALUE!</v>
      </c>
      <c r="F315" s="286" t="e">
        <f>E315+'Coûts et rendement'!$J$16</f>
        <v>#VALUE!</v>
      </c>
      <c r="G315" s="103" t="e">
        <f t="shared" si="30"/>
        <v>#VALUE!</v>
      </c>
      <c r="H315" s="103" t="e">
        <f t="shared" si="31"/>
        <v>#VALUE!</v>
      </c>
      <c r="I315" s="103" t="e">
        <f t="shared" si="32"/>
        <v>#VALUE!</v>
      </c>
      <c r="J315" s="287" t="e">
        <f t="shared" si="35"/>
        <v>#VALUE!</v>
      </c>
      <c r="K315" s="287" t="e">
        <f t="shared" si="36"/>
        <v>#VALUE!</v>
      </c>
      <c r="L315" s="67"/>
      <c r="M315" s="67"/>
      <c r="N315" s="67"/>
      <c r="O315" s="288"/>
      <c r="P315" s="67"/>
      <c r="Q315" s="67"/>
      <c r="R315" s="67"/>
      <c r="S315" s="67"/>
      <c r="T315" s="67"/>
      <c r="U315" s="91"/>
    </row>
    <row r="316" spans="2:21">
      <c r="B316" s="93"/>
      <c r="C316" s="292"/>
      <c r="D316" s="293"/>
      <c r="E316" s="293"/>
      <c r="F316" s="293"/>
      <c r="G316" s="293"/>
      <c r="H316" s="293"/>
      <c r="I316" s="94"/>
      <c r="J316" s="94"/>
      <c r="K316" s="94"/>
      <c r="L316" s="94"/>
      <c r="M316" s="94"/>
      <c r="N316" s="94"/>
      <c r="O316" s="294"/>
      <c r="P316" s="94"/>
      <c r="Q316" s="94"/>
      <c r="R316" s="94"/>
      <c r="S316" s="94"/>
      <c r="T316" s="94"/>
      <c r="U316" s="95"/>
    </row>
    <row r="317" spans="2:21">
      <c r="C317" s="52"/>
      <c r="D317" s="34"/>
      <c r="E317" s="34"/>
      <c r="F317" s="34"/>
      <c r="G317" s="34"/>
      <c r="H317" s="34"/>
    </row>
    <row r="318" spans="2:21">
      <c r="C318" s="52"/>
      <c r="D318" s="34"/>
      <c r="E318" s="34"/>
      <c r="F318" s="34"/>
      <c r="G318" s="34"/>
      <c r="H318" s="34"/>
    </row>
    <row r="319" spans="2:21">
      <c r="C319" s="52"/>
      <c r="D319" s="34"/>
      <c r="E319" s="34"/>
      <c r="F319" s="34"/>
      <c r="G319" s="34"/>
      <c r="H319" s="34"/>
    </row>
    <row r="320" spans="2:21">
      <c r="C320" s="52"/>
      <c r="D320" s="34"/>
      <c r="E320" s="34"/>
      <c r="F320" s="34"/>
      <c r="G320" s="34"/>
      <c r="H320" s="34"/>
    </row>
    <row r="321" spans="3:8">
      <c r="C321" s="52"/>
      <c r="D321" s="34"/>
      <c r="E321" s="34"/>
      <c r="F321" s="34"/>
      <c r="G321" s="34"/>
      <c r="H321" s="34"/>
    </row>
    <row r="322" spans="3:8">
      <c r="C322" s="52"/>
      <c r="D322" s="34"/>
      <c r="E322" s="34"/>
      <c r="F322" s="34"/>
      <c r="G322" s="34"/>
      <c r="H322" s="34"/>
    </row>
    <row r="323" spans="3:8">
      <c r="C323" s="52"/>
      <c r="D323" s="34"/>
      <c r="E323" s="34"/>
      <c r="F323" s="34"/>
      <c r="G323" s="34"/>
      <c r="H323" s="34"/>
    </row>
    <row r="324" spans="3:8">
      <c r="C324" s="52"/>
      <c r="D324" s="34"/>
      <c r="E324" s="34"/>
      <c r="F324" s="34"/>
      <c r="G324" s="34"/>
      <c r="H324" s="34"/>
    </row>
    <row r="325" spans="3:8">
      <c r="C325" s="52"/>
      <c r="D325" s="34"/>
      <c r="E325" s="34"/>
      <c r="F325" s="34"/>
      <c r="G325" s="34"/>
      <c r="H325" s="34"/>
    </row>
    <row r="326" spans="3:8">
      <c r="C326" s="52"/>
      <c r="D326" s="34"/>
      <c r="E326" s="34"/>
      <c r="F326" s="34"/>
      <c r="G326" s="34"/>
      <c r="H326" s="34"/>
    </row>
    <row r="327" spans="3:8">
      <c r="C327" s="52"/>
      <c r="D327" s="34"/>
      <c r="E327" s="34"/>
      <c r="F327" s="34"/>
      <c r="G327" s="34"/>
      <c r="H327" s="34"/>
    </row>
    <row r="328" spans="3:8">
      <c r="C328" s="52"/>
      <c r="D328" s="34"/>
      <c r="E328" s="34"/>
      <c r="F328" s="34"/>
      <c r="G328" s="34"/>
      <c r="H328" s="34"/>
    </row>
    <row r="329" spans="3:8">
      <c r="C329" s="52"/>
      <c r="D329" s="34"/>
      <c r="E329" s="34"/>
      <c r="F329" s="34"/>
      <c r="G329" s="34"/>
      <c r="H329" s="34"/>
    </row>
    <row r="330" spans="3:8">
      <c r="C330" s="52"/>
      <c r="D330" s="34"/>
      <c r="E330" s="34"/>
      <c r="F330" s="34"/>
      <c r="G330" s="34"/>
      <c r="H330" s="34"/>
    </row>
    <row r="331" spans="3:8">
      <c r="C331" s="52"/>
      <c r="D331" s="34"/>
      <c r="E331" s="34"/>
      <c r="F331" s="34"/>
      <c r="G331" s="34"/>
      <c r="H331" s="34"/>
    </row>
    <row r="332" spans="3:8">
      <c r="C332" s="52"/>
      <c r="D332" s="34"/>
      <c r="E332" s="34"/>
      <c r="F332" s="34"/>
      <c r="G332" s="34"/>
      <c r="H332" s="34"/>
    </row>
    <row r="333" spans="3:8">
      <c r="C333" s="52"/>
      <c r="D333" s="34"/>
      <c r="E333" s="34"/>
      <c r="F333" s="34"/>
      <c r="G333" s="34"/>
      <c r="H333" s="34"/>
    </row>
    <row r="334" spans="3:8">
      <c r="C334" s="52"/>
      <c r="D334" s="34"/>
      <c r="E334" s="34"/>
      <c r="F334" s="34"/>
      <c r="G334" s="34"/>
      <c r="H334" s="34"/>
    </row>
    <row r="335" spans="3:8">
      <c r="C335" s="52"/>
      <c r="D335" s="34"/>
      <c r="E335" s="34"/>
      <c r="F335" s="34"/>
      <c r="G335" s="34"/>
      <c r="H335" s="34"/>
    </row>
    <row r="336" spans="3:8">
      <c r="C336" s="52"/>
      <c r="D336" s="34"/>
      <c r="E336" s="34"/>
      <c r="F336" s="34"/>
      <c r="G336" s="34"/>
      <c r="H336" s="34"/>
    </row>
    <row r="337" spans="3:8">
      <c r="C337" s="52"/>
      <c r="D337" s="34"/>
      <c r="E337" s="34"/>
      <c r="F337" s="34"/>
      <c r="G337" s="34"/>
      <c r="H337" s="34"/>
    </row>
    <row r="338" spans="3:8">
      <c r="C338" s="34"/>
      <c r="D338" s="34"/>
      <c r="E338" s="34"/>
      <c r="F338" s="34"/>
      <c r="G338" s="34"/>
      <c r="H338" s="34"/>
    </row>
  </sheetData>
  <mergeCells count="2">
    <mergeCell ref="C3:F3"/>
    <mergeCell ref="F6:H6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7">
    <tabColor rgb="FF7030A0"/>
  </sheetPr>
  <dimension ref="A1:V18025"/>
  <sheetViews>
    <sheetView topLeftCell="F1" zoomScale="80" zoomScaleNormal="80" zoomScalePageLayoutView="110" workbookViewId="0"/>
  </sheetViews>
  <sheetFormatPr defaultColWidth="10.75" defaultRowHeight="15"/>
  <cols>
    <col min="1" max="1" width="16.625" style="1" customWidth="1"/>
    <col min="2" max="2" width="23.625" style="1" customWidth="1"/>
    <col min="3" max="3" width="21.625" style="1" customWidth="1"/>
    <col min="4" max="4" width="21.5" style="1" customWidth="1"/>
    <col min="5" max="5" width="21.875" style="1" customWidth="1"/>
    <col min="6" max="6" width="20.125" style="1" customWidth="1"/>
    <col min="7" max="7" width="20" style="1" customWidth="1"/>
    <col min="8" max="8" width="18.375" style="1" customWidth="1"/>
    <col min="9" max="9" width="17" style="12" customWidth="1"/>
    <col min="10" max="10" width="17.375" style="1" customWidth="1"/>
    <col min="11" max="12" width="20.875" style="1" customWidth="1"/>
    <col min="13" max="13" width="20.125" style="1" customWidth="1"/>
    <col min="14" max="14" width="20.25" style="1" customWidth="1"/>
    <col min="15" max="15" width="17.5" style="1" customWidth="1"/>
    <col min="16" max="16" width="19.75" style="1" customWidth="1"/>
    <col min="17" max="17" width="21.125" style="1" customWidth="1"/>
    <col min="18" max="18" width="23.625" style="1" customWidth="1"/>
    <col min="19" max="20" width="15.125" style="1" customWidth="1"/>
    <col min="21" max="21" width="14.875" style="1" customWidth="1"/>
    <col min="22" max="22" width="9.5" style="1" customWidth="1"/>
    <col min="23" max="16384" width="10.75" style="1"/>
  </cols>
  <sheetData>
    <row r="1" spans="1:22">
      <c r="A1" s="9">
        <v>0</v>
      </c>
      <c r="B1" s="2">
        <v>0</v>
      </c>
      <c r="C1" s="2">
        <v>0</v>
      </c>
      <c r="D1" s="3" t="s">
        <v>379</v>
      </c>
      <c r="E1" s="4">
        <v>10</v>
      </c>
      <c r="F1" s="3">
        <v>50</v>
      </c>
      <c r="G1" s="2">
        <v>0</v>
      </c>
      <c r="H1" s="302">
        <v>5</v>
      </c>
      <c r="I1" s="5">
        <v>0</v>
      </c>
      <c r="J1" s="6">
        <v>0</v>
      </c>
      <c r="K1" s="7">
        <v>6.0000000000000001E-3</v>
      </c>
      <c r="L1" s="7">
        <v>5.0000000000000001E-4</v>
      </c>
      <c r="M1" s="8">
        <v>0</v>
      </c>
      <c r="N1" s="8">
        <v>0</v>
      </c>
      <c r="O1" s="8">
        <v>0</v>
      </c>
      <c r="P1" s="8">
        <v>0</v>
      </c>
      <c r="Q1" s="8">
        <v>10</v>
      </c>
      <c r="R1" s="8">
        <v>0</v>
      </c>
      <c r="S1" s="8">
        <v>100</v>
      </c>
      <c r="T1" s="8">
        <v>0</v>
      </c>
      <c r="U1" s="8">
        <v>0</v>
      </c>
      <c r="V1" s="1" t="s">
        <v>380</v>
      </c>
    </row>
    <row r="2" spans="1:22">
      <c r="A2" s="13">
        <v>0.01</v>
      </c>
      <c r="B2" s="2">
        <v>0.05</v>
      </c>
      <c r="C2" s="2">
        <v>0.14000000000000001</v>
      </c>
      <c r="D2" s="3">
        <v>2</v>
      </c>
      <c r="E2" s="4">
        <v>11</v>
      </c>
      <c r="F2" s="3">
        <v>60</v>
      </c>
      <c r="G2" s="2">
        <v>0.01</v>
      </c>
      <c r="H2" s="302">
        <v>6</v>
      </c>
      <c r="I2" s="5">
        <v>500</v>
      </c>
      <c r="J2" s="6">
        <v>100</v>
      </c>
      <c r="K2" s="7">
        <v>6.1000000000000004E-3</v>
      </c>
      <c r="L2" s="7">
        <v>5.9999999999999995E-4</v>
      </c>
      <c r="M2" s="8">
        <v>100</v>
      </c>
      <c r="N2" s="8">
        <v>100</v>
      </c>
      <c r="O2" s="8">
        <v>100</v>
      </c>
      <c r="P2" s="8">
        <v>10</v>
      </c>
      <c r="Q2" s="8">
        <v>20</v>
      </c>
      <c r="R2" s="8">
        <v>100</v>
      </c>
      <c r="S2" s="8">
        <v>200</v>
      </c>
      <c r="T2" s="8">
        <v>100</v>
      </c>
      <c r="U2" s="8">
        <v>100</v>
      </c>
      <c r="V2" s="1" t="s">
        <v>54</v>
      </c>
    </row>
    <row r="3" spans="1:22">
      <c r="A3" s="13">
        <v>1.4999999999999999E-2</v>
      </c>
      <c r="B3" s="2">
        <v>0.06</v>
      </c>
      <c r="C3" s="2">
        <v>0.3</v>
      </c>
      <c r="D3" s="3">
        <v>3</v>
      </c>
      <c r="E3" s="4">
        <v>12</v>
      </c>
      <c r="F3" s="3">
        <v>70</v>
      </c>
      <c r="G3" s="2">
        <v>0.02</v>
      </c>
      <c r="H3" s="302">
        <v>7</v>
      </c>
      <c r="I3" s="5">
        <v>1000</v>
      </c>
      <c r="J3" s="6">
        <v>200</v>
      </c>
      <c r="K3" s="7">
        <v>6.1999999999999998E-3</v>
      </c>
      <c r="L3" s="7">
        <v>6.9999999999999999E-4</v>
      </c>
      <c r="M3" s="8">
        <v>200</v>
      </c>
      <c r="N3" s="8">
        <v>200</v>
      </c>
      <c r="O3" s="8">
        <v>200</v>
      </c>
      <c r="P3" s="8">
        <v>20</v>
      </c>
      <c r="Q3" s="8">
        <v>30</v>
      </c>
      <c r="R3" s="8">
        <v>200</v>
      </c>
      <c r="S3" s="8">
        <v>300</v>
      </c>
      <c r="T3" s="8">
        <v>200</v>
      </c>
      <c r="U3" s="8">
        <v>110</v>
      </c>
    </row>
    <row r="4" spans="1:22">
      <c r="A4" s="13">
        <v>1.6E-2</v>
      </c>
      <c r="B4" s="2">
        <v>7.0000000000000007E-2</v>
      </c>
      <c r="C4" s="2">
        <v>0.41</v>
      </c>
      <c r="D4" s="3">
        <v>4</v>
      </c>
      <c r="E4" s="4">
        <v>13</v>
      </c>
      <c r="F4" s="3">
        <v>80</v>
      </c>
      <c r="G4" s="2">
        <v>0.03</v>
      </c>
      <c r="H4" s="302">
        <v>8</v>
      </c>
      <c r="I4" s="5">
        <v>1500</v>
      </c>
      <c r="J4" s="6">
        <v>300</v>
      </c>
      <c r="K4" s="7">
        <v>6.3E-3</v>
      </c>
      <c r="L4" s="7">
        <v>8.0000000000000004E-4</v>
      </c>
      <c r="M4" s="8">
        <v>300</v>
      </c>
      <c r="N4" s="8">
        <v>300</v>
      </c>
      <c r="O4" s="8">
        <v>300</v>
      </c>
      <c r="P4" s="8">
        <v>30</v>
      </c>
      <c r="Q4" s="8">
        <v>40</v>
      </c>
      <c r="R4" s="8">
        <v>300</v>
      </c>
      <c r="S4" s="8">
        <v>400</v>
      </c>
      <c r="T4" s="8">
        <v>300</v>
      </c>
      <c r="U4" s="8">
        <v>120</v>
      </c>
    </row>
    <row r="5" spans="1:22">
      <c r="A5" s="13">
        <v>1.7000000000000001E-2</v>
      </c>
      <c r="B5" s="2">
        <v>0.08</v>
      </c>
      <c r="C5" s="2">
        <v>0.45</v>
      </c>
      <c r="D5" s="3">
        <v>5</v>
      </c>
      <c r="E5" s="4">
        <v>14</v>
      </c>
      <c r="F5" s="3">
        <v>90</v>
      </c>
      <c r="G5" s="2">
        <v>0.04</v>
      </c>
      <c r="H5" s="302">
        <v>9</v>
      </c>
      <c r="I5" s="5">
        <v>2000</v>
      </c>
      <c r="J5" s="6">
        <v>400</v>
      </c>
      <c r="K5" s="7">
        <v>6.4000000000000003E-3</v>
      </c>
      <c r="L5" s="7">
        <v>8.9999999999999998E-4</v>
      </c>
      <c r="M5" s="8">
        <v>400</v>
      </c>
      <c r="N5" s="8">
        <v>400</v>
      </c>
      <c r="O5" s="8">
        <v>400</v>
      </c>
      <c r="P5" s="8">
        <v>40</v>
      </c>
      <c r="Q5" s="8">
        <v>50</v>
      </c>
      <c r="R5" s="8">
        <v>400</v>
      </c>
      <c r="S5" s="8">
        <v>500</v>
      </c>
      <c r="T5" s="8">
        <v>400</v>
      </c>
      <c r="U5" s="8">
        <v>130</v>
      </c>
    </row>
    <row r="6" spans="1:22">
      <c r="A6" s="13">
        <v>1.7999999999999999E-2</v>
      </c>
      <c r="B6" s="2">
        <v>0.09</v>
      </c>
      <c r="C6" s="302"/>
      <c r="D6" s="3">
        <v>6</v>
      </c>
      <c r="E6" s="4">
        <v>15</v>
      </c>
      <c r="F6" s="3">
        <v>100</v>
      </c>
      <c r="G6" s="2">
        <v>0.05</v>
      </c>
      <c r="H6" s="302">
        <v>10</v>
      </c>
      <c r="I6" s="5">
        <v>2500</v>
      </c>
      <c r="J6" s="6">
        <v>500</v>
      </c>
      <c r="K6" s="7">
        <v>6.4999999999999997E-3</v>
      </c>
      <c r="L6" s="7">
        <v>1E-3</v>
      </c>
      <c r="M6" s="8">
        <v>500</v>
      </c>
      <c r="N6" s="8">
        <v>500</v>
      </c>
      <c r="O6" s="8">
        <v>500</v>
      </c>
      <c r="P6" s="8">
        <v>50</v>
      </c>
      <c r="Q6" s="8">
        <v>60</v>
      </c>
      <c r="R6" s="8">
        <v>500</v>
      </c>
      <c r="S6" s="8">
        <v>600</v>
      </c>
      <c r="T6" s="8">
        <v>500</v>
      </c>
      <c r="U6" s="8">
        <v>140</v>
      </c>
    </row>
    <row r="7" spans="1:22">
      <c r="A7" s="13">
        <v>1.9E-2</v>
      </c>
      <c r="B7" s="2">
        <v>0.1</v>
      </c>
      <c r="C7" s="302"/>
      <c r="D7" s="3">
        <v>7</v>
      </c>
      <c r="E7" s="4">
        <v>16</v>
      </c>
      <c r="F7" s="3">
        <v>110</v>
      </c>
      <c r="G7" s="2">
        <v>0.06</v>
      </c>
      <c r="H7" s="302">
        <v>11</v>
      </c>
      <c r="I7" s="5">
        <v>3000</v>
      </c>
      <c r="J7" s="6">
        <v>600</v>
      </c>
      <c r="K7" s="7">
        <v>6.6E-3</v>
      </c>
      <c r="L7" s="7">
        <v>1.1000000000000001E-3</v>
      </c>
      <c r="M7" s="8">
        <v>600</v>
      </c>
      <c r="N7" s="8">
        <v>600</v>
      </c>
      <c r="O7" s="8">
        <v>600</v>
      </c>
      <c r="P7" s="8">
        <v>60</v>
      </c>
      <c r="Q7" s="8">
        <v>70</v>
      </c>
      <c r="R7" s="8">
        <v>600</v>
      </c>
      <c r="S7" s="8">
        <v>700</v>
      </c>
      <c r="T7" s="8">
        <v>600</v>
      </c>
      <c r="U7" s="8">
        <v>150</v>
      </c>
    </row>
    <row r="8" spans="1:22">
      <c r="A8" s="13">
        <v>0.02</v>
      </c>
      <c r="B8" s="302"/>
      <c r="C8" s="302"/>
      <c r="D8" s="3">
        <v>8</v>
      </c>
      <c r="E8" s="4">
        <v>17</v>
      </c>
      <c r="F8" s="3">
        <v>120</v>
      </c>
      <c r="G8" s="2">
        <v>7.0000000000000007E-2</v>
      </c>
      <c r="H8" s="302">
        <v>12</v>
      </c>
      <c r="I8" s="5">
        <v>3500</v>
      </c>
      <c r="J8" s="6">
        <v>700</v>
      </c>
      <c r="K8" s="7">
        <v>6.7000000000000002E-3</v>
      </c>
      <c r="L8" s="7">
        <v>1.1999999999999999E-3</v>
      </c>
      <c r="M8" s="8">
        <v>700</v>
      </c>
      <c r="N8" s="8">
        <v>700</v>
      </c>
      <c r="O8" s="8">
        <v>700</v>
      </c>
      <c r="P8" s="8">
        <v>70</v>
      </c>
      <c r="Q8" s="8">
        <v>80</v>
      </c>
      <c r="R8" s="8">
        <v>700</v>
      </c>
      <c r="S8" s="8">
        <v>800</v>
      </c>
      <c r="T8" s="8">
        <v>700</v>
      </c>
      <c r="U8" s="8">
        <v>160</v>
      </c>
    </row>
    <row r="9" spans="1:22">
      <c r="A9" s="13">
        <v>2.1000000000000001E-2</v>
      </c>
      <c r="B9" s="354" t="s">
        <v>381</v>
      </c>
      <c r="C9" s="355"/>
      <c r="D9" s="3">
        <v>9</v>
      </c>
      <c r="E9" s="4">
        <v>18</v>
      </c>
      <c r="F9" s="3">
        <v>130</v>
      </c>
      <c r="G9" s="2">
        <v>0.08</v>
      </c>
      <c r="H9" s="302">
        <v>13</v>
      </c>
      <c r="I9" s="5">
        <v>4000</v>
      </c>
      <c r="J9" s="6">
        <v>800</v>
      </c>
      <c r="K9" s="7">
        <v>6.7999999999999996E-3</v>
      </c>
      <c r="L9" s="7">
        <v>1.2999999999999999E-3</v>
      </c>
      <c r="M9" s="8">
        <v>800</v>
      </c>
      <c r="N9" s="8">
        <v>800</v>
      </c>
      <c r="O9" s="8">
        <v>800</v>
      </c>
      <c r="P9" s="8">
        <v>80</v>
      </c>
      <c r="Q9" s="8">
        <v>90</v>
      </c>
      <c r="R9" s="8">
        <v>800</v>
      </c>
      <c r="S9" s="8">
        <v>900</v>
      </c>
      <c r="T9" s="8">
        <v>800</v>
      </c>
      <c r="U9" s="8">
        <v>170</v>
      </c>
    </row>
    <row r="10" spans="1:22">
      <c r="A10" s="13">
        <v>2.1999999999999999E-2</v>
      </c>
      <c r="B10" s="302"/>
      <c r="C10" s="302"/>
      <c r="D10" s="3">
        <v>10</v>
      </c>
      <c r="E10" s="4">
        <v>19</v>
      </c>
      <c r="F10" s="3">
        <v>140</v>
      </c>
      <c r="G10" s="2">
        <v>0.09</v>
      </c>
      <c r="H10" s="302">
        <v>14</v>
      </c>
      <c r="I10" s="5">
        <v>4500</v>
      </c>
      <c r="J10" s="6">
        <v>900</v>
      </c>
      <c r="K10" s="7">
        <v>6.8999999999999999E-3</v>
      </c>
      <c r="L10" s="7">
        <v>1.4E-3</v>
      </c>
      <c r="M10" s="8">
        <v>900</v>
      </c>
      <c r="N10" s="8">
        <v>900</v>
      </c>
      <c r="O10" s="8">
        <v>900</v>
      </c>
      <c r="P10" s="8">
        <v>90</v>
      </c>
      <c r="Q10" s="8">
        <v>100</v>
      </c>
      <c r="R10" s="8">
        <v>900</v>
      </c>
      <c r="S10" s="8">
        <v>1000</v>
      </c>
      <c r="T10" s="8">
        <v>900</v>
      </c>
      <c r="U10" s="8">
        <v>180</v>
      </c>
    </row>
    <row r="11" spans="1:22">
      <c r="A11" s="13">
        <v>2.3E-2</v>
      </c>
      <c r="B11" s="302"/>
      <c r="C11" s="302"/>
      <c r="D11" s="3">
        <v>11</v>
      </c>
      <c r="E11" s="4">
        <v>20</v>
      </c>
      <c r="F11" s="3">
        <v>150</v>
      </c>
      <c r="G11" s="2">
        <v>0.1</v>
      </c>
      <c r="H11" s="302">
        <v>15</v>
      </c>
      <c r="I11" s="5">
        <v>5000</v>
      </c>
      <c r="J11" s="6">
        <v>1000</v>
      </c>
      <c r="K11" s="7">
        <v>7.0000000000000001E-3</v>
      </c>
      <c r="L11" s="7">
        <v>1.5E-3</v>
      </c>
      <c r="M11" s="8">
        <v>1000</v>
      </c>
      <c r="N11" s="8">
        <v>1000</v>
      </c>
      <c r="O11" s="8">
        <v>1000</v>
      </c>
      <c r="P11" s="8">
        <v>100</v>
      </c>
      <c r="Q11" s="8">
        <v>110</v>
      </c>
      <c r="R11" s="8">
        <v>1000</v>
      </c>
      <c r="S11" s="8">
        <v>1100</v>
      </c>
      <c r="T11" s="8">
        <v>1000</v>
      </c>
      <c r="U11" s="8">
        <v>190</v>
      </c>
    </row>
    <row r="12" spans="1:22">
      <c r="A12" s="13">
        <v>2.4E-2</v>
      </c>
      <c r="B12" s="302"/>
      <c r="C12" s="302"/>
      <c r="D12" s="3">
        <v>12</v>
      </c>
      <c r="E12" s="4">
        <v>21</v>
      </c>
      <c r="F12" s="3">
        <v>160</v>
      </c>
      <c r="G12" s="2">
        <v>0.11</v>
      </c>
      <c r="H12" s="302">
        <v>16</v>
      </c>
      <c r="I12" s="5">
        <v>5500</v>
      </c>
      <c r="J12" s="6">
        <v>1100</v>
      </c>
      <c r="K12" s="7">
        <v>7.1000000000000004E-3</v>
      </c>
      <c r="L12" s="7">
        <v>1.6000000000000001E-3</v>
      </c>
      <c r="M12" s="8">
        <v>1100</v>
      </c>
      <c r="N12" s="8">
        <v>1100</v>
      </c>
      <c r="O12" s="8">
        <v>1100</v>
      </c>
      <c r="P12" s="8">
        <v>110</v>
      </c>
      <c r="Q12" s="8">
        <v>120</v>
      </c>
      <c r="R12" s="8">
        <v>1100</v>
      </c>
      <c r="S12" s="8">
        <v>1200</v>
      </c>
      <c r="T12" s="8">
        <v>1100</v>
      </c>
      <c r="U12" s="8">
        <v>200</v>
      </c>
    </row>
    <row r="13" spans="1:22">
      <c r="A13" s="13">
        <v>2.5000000000000001E-2</v>
      </c>
      <c r="B13" s="302"/>
      <c r="C13" s="302"/>
      <c r="D13" s="3">
        <v>13</v>
      </c>
      <c r="E13" s="4">
        <v>22</v>
      </c>
      <c r="F13" s="3">
        <v>170</v>
      </c>
      <c r="G13" s="2">
        <v>0.12</v>
      </c>
      <c r="H13" s="302">
        <v>17</v>
      </c>
      <c r="I13" s="5">
        <v>6000</v>
      </c>
      <c r="J13" s="6">
        <v>1200</v>
      </c>
      <c r="K13" s="7">
        <v>7.1999999999999998E-3</v>
      </c>
      <c r="L13" s="7">
        <v>1.6999999999999999E-3</v>
      </c>
      <c r="M13" s="8">
        <v>1200</v>
      </c>
      <c r="N13" s="8">
        <v>1200</v>
      </c>
      <c r="O13" s="8">
        <v>1200</v>
      </c>
      <c r="P13" s="8">
        <v>120</v>
      </c>
      <c r="Q13" s="8">
        <v>130</v>
      </c>
      <c r="R13" s="8">
        <v>1200</v>
      </c>
      <c r="S13" s="8">
        <v>1300</v>
      </c>
      <c r="T13" s="8">
        <v>1200</v>
      </c>
      <c r="U13" s="8">
        <v>210</v>
      </c>
    </row>
    <row r="14" spans="1:22">
      <c r="A14" s="13">
        <v>2.5999999999999999E-2</v>
      </c>
      <c r="B14" s="302"/>
      <c r="C14" s="302"/>
      <c r="D14" s="3">
        <v>14</v>
      </c>
      <c r="E14" s="4">
        <v>23</v>
      </c>
      <c r="F14" s="3">
        <v>180</v>
      </c>
      <c r="G14" s="2">
        <v>0.13</v>
      </c>
      <c r="H14" s="302">
        <v>18</v>
      </c>
      <c r="I14" s="5">
        <v>6500</v>
      </c>
      <c r="J14" s="6">
        <v>1300</v>
      </c>
      <c r="K14" s="7">
        <v>7.3000000000000001E-3</v>
      </c>
      <c r="L14" s="7">
        <v>1.8E-3</v>
      </c>
      <c r="M14" s="8">
        <v>1300</v>
      </c>
      <c r="N14" s="8">
        <v>1300</v>
      </c>
      <c r="O14" s="8">
        <v>1300</v>
      </c>
      <c r="P14" s="8">
        <v>130</v>
      </c>
      <c r="Q14" s="8">
        <v>140</v>
      </c>
      <c r="R14" s="8">
        <v>1300</v>
      </c>
      <c r="S14" s="8">
        <v>1400</v>
      </c>
      <c r="T14" s="8">
        <v>1300</v>
      </c>
      <c r="U14" s="8">
        <v>220</v>
      </c>
    </row>
    <row r="15" spans="1:22">
      <c r="A15" s="13">
        <v>2.7E-2</v>
      </c>
      <c r="B15" s="302"/>
      <c r="C15" s="302"/>
      <c r="D15" s="3">
        <v>15</v>
      </c>
      <c r="E15" s="4">
        <v>24</v>
      </c>
      <c r="F15" s="3">
        <v>190</v>
      </c>
      <c r="G15" s="2">
        <v>0.14000000000000001</v>
      </c>
      <c r="H15" s="302">
        <v>19</v>
      </c>
      <c r="I15" s="5">
        <v>7000</v>
      </c>
      <c r="J15" s="6">
        <v>1400</v>
      </c>
      <c r="K15" s="7">
        <v>7.4000000000000003E-3</v>
      </c>
      <c r="L15" s="7">
        <v>1.9E-3</v>
      </c>
      <c r="M15" s="8">
        <v>1400</v>
      </c>
      <c r="N15" s="8">
        <v>1400</v>
      </c>
      <c r="O15" s="8">
        <v>1400</v>
      </c>
      <c r="P15" s="8">
        <v>140</v>
      </c>
      <c r="Q15" s="8">
        <v>150</v>
      </c>
      <c r="R15" s="8">
        <v>1400</v>
      </c>
      <c r="S15" s="8">
        <v>1500</v>
      </c>
      <c r="T15" s="8">
        <v>1400</v>
      </c>
      <c r="U15" s="8">
        <v>230</v>
      </c>
    </row>
    <row r="16" spans="1:22">
      <c r="A16" s="13">
        <v>2.8000000000000001E-2</v>
      </c>
      <c r="B16" s="302"/>
      <c r="C16" s="302"/>
      <c r="D16" s="3">
        <v>16</v>
      </c>
      <c r="E16" s="4">
        <v>25</v>
      </c>
      <c r="F16" s="3">
        <v>200</v>
      </c>
      <c r="G16" s="2">
        <v>0.15</v>
      </c>
      <c r="H16" s="302">
        <v>20</v>
      </c>
      <c r="I16" s="5">
        <v>7500</v>
      </c>
      <c r="J16" s="6">
        <v>1500</v>
      </c>
      <c r="K16" s="7">
        <v>7.4999999999999997E-3</v>
      </c>
      <c r="L16" s="7">
        <v>2E-3</v>
      </c>
      <c r="M16" s="8">
        <v>1500</v>
      </c>
      <c r="N16" s="8">
        <v>1500</v>
      </c>
      <c r="O16" s="8">
        <v>1500</v>
      </c>
      <c r="P16" s="8">
        <v>150</v>
      </c>
      <c r="Q16" s="8">
        <v>160</v>
      </c>
      <c r="R16" s="8">
        <v>1500</v>
      </c>
      <c r="S16" s="8">
        <v>1600</v>
      </c>
      <c r="T16" s="8">
        <v>1500</v>
      </c>
      <c r="U16" s="8">
        <v>240</v>
      </c>
    </row>
    <row r="17" spans="1:21">
      <c r="A17" s="13">
        <v>2.9000000000000001E-2</v>
      </c>
      <c r="B17" s="302"/>
      <c r="C17" s="302"/>
      <c r="D17" s="3">
        <v>17</v>
      </c>
      <c r="E17" s="4">
        <v>26</v>
      </c>
      <c r="F17" s="3">
        <v>210</v>
      </c>
      <c r="G17" s="2">
        <v>0.16</v>
      </c>
      <c r="H17" s="302">
        <v>21</v>
      </c>
      <c r="I17" s="5">
        <v>8000</v>
      </c>
      <c r="J17" s="6">
        <v>1600</v>
      </c>
      <c r="K17" s="7">
        <v>7.6E-3</v>
      </c>
      <c r="L17" s="7">
        <v>2.0999999999999999E-3</v>
      </c>
      <c r="M17" s="8">
        <v>1600</v>
      </c>
      <c r="N17" s="8">
        <v>1600</v>
      </c>
      <c r="O17" s="8">
        <v>1600</v>
      </c>
      <c r="P17" s="8">
        <v>160</v>
      </c>
      <c r="Q17" s="8">
        <v>170</v>
      </c>
      <c r="R17" s="8">
        <v>1600</v>
      </c>
      <c r="S17" s="8">
        <v>1700</v>
      </c>
      <c r="T17" s="8">
        <v>1600</v>
      </c>
      <c r="U17" s="8">
        <v>250</v>
      </c>
    </row>
    <row r="18" spans="1:21">
      <c r="A18" s="13">
        <v>0.03</v>
      </c>
      <c r="B18" s="302"/>
      <c r="C18" s="302"/>
      <c r="D18" s="3">
        <v>18</v>
      </c>
      <c r="E18" s="4">
        <v>27</v>
      </c>
      <c r="F18" s="3">
        <v>220</v>
      </c>
      <c r="G18" s="2">
        <v>0.17</v>
      </c>
      <c r="H18" s="302">
        <v>22</v>
      </c>
      <c r="I18" s="5">
        <v>8500</v>
      </c>
      <c r="J18" s="6">
        <v>1700</v>
      </c>
      <c r="K18" s="7">
        <v>7.7000000000000002E-3</v>
      </c>
      <c r="L18" s="7">
        <v>2.2000000000000001E-3</v>
      </c>
      <c r="M18" s="8">
        <v>1700</v>
      </c>
      <c r="N18" s="8">
        <v>1700</v>
      </c>
      <c r="O18" s="8">
        <v>1700</v>
      </c>
      <c r="P18" s="8">
        <v>170</v>
      </c>
      <c r="Q18" s="8">
        <v>180</v>
      </c>
      <c r="R18" s="8">
        <v>1700</v>
      </c>
      <c r="S18" s="8">
        <v>1800</v>
      </c>
      <c r="T18" s="10"/>
      <c r="U18" s="8">
        <v>260</v>
      </c>
    </row>
    <row r="19" spans="1:21">
      <c r="A19" s="13">
        <v>3.1E-2</v>
      </c>
      <c r="B19" s="302"/>
      <c r="C19" s="302"/>
      <c r="D19" s="3">
        <v>19</v>
      </c>
      <c r="E19" s="4">
        <v>28</v>
      </c>
      <c r="F19" s="3">
        <v>230</v>
      </c>
      <c r="G19" s="2">
        <v>0.18</v>
      </c>
      <c r="H19" s="302">
        <v>23</v>
      </c>
      <c r="I19" s="5">
        <v>9000</v>
      </c>
      <c r="J19" s="6">
        <v>1800</v>
      </c>
      <c r="K19" s="7">
        <v>7.7999999999999996E-3</v>
      </c>
      <c r="L19" s="7">
        <v>2.3E-3</v>
      </c>
      <c r="M19" s="8">
        <v>1800</v>
      </c>
      <c r="N19" s="8">
        <v>1800</v>
      </c>
      <c r="O19" s="8">
        <v>1800</v>
      </c>
      <c r="P19" s="8">
        <v>180</v>
      </c>
      <c r="Q19" s="8">
        <v>190</v>
      </c>
      <c r="R19" s="8">
        <v>1800</v>
      </c>
      <c r="S19" s="8">
        <v>1900</v>
      </c>
      <c r="T19" s="10"/>
      <c r="U19" s="8">
        <v>270</v>
      </c>
    </row>
    <row r="20" spans="1:21">
      <c r="A20" s="13">
        <v>3.2000000000000001E-2</v>
      </c>
      <c r="B20" s="302"/>
      <c r="C20" s="302"/>
      <c r="D20" s="3">
        <v>20</v>
      </c>
      <c r="E20" s="4">
        <v>29</v>
      </c>
      <c r="F20" s="3">
        <v>240</v>
      </c>
      <c r="G20" s="2">
        <v>0.19</v>
      </c>
      <c r="H20" s="302">
        <v>24</v>
      </c>
      <c r="I20" s="5">
        <v>9500</v>
      </c>
      <c r="J20" s="6">
        <v>1900</v>
      </c>
      <c r="K20" s="7">
        <v>7.9000000000000008E-3</v>
      </c>
      <c r="L20" s="7">
        <v>2.3999999999999998E-3</v>
      </c>
      <c r="M20" s="8">
        <v>1900</v>
      </c>
      <c r="N20" s="8">
        <v>1900</v>
      </c>
      <c r="O20" s="8">
        <v>1900</v>
      </c>
      <c r="P20" s="8">
        <v>190</v>
      </c>
      <c r="Q20" s="8">
        <v>200</v>
      </c>
      <c r="R20" s="8">
        <v>1900</v>
      </c>
      <c r="S20" s="8">
        <v>2000</v>
      </c>
      <c r="T20" s="10"/>
      <c r="U20" s="8">
        <v>280</v>
      </c>
    </row>
    <row r="21" spans="1:21">
      <c r="A21" s="13">
        <v>3.3000000000000002E-2</v>
      </c>
      <c r="B21" s="302"/>
      <c r="C21" s="302"/>
      <c r="D21" s="3">
        <v>21</v>
      </c>
      <c r="E21" s="4">
        <v>30</v>
      </c>
      <c r="F21" s="3">
        <v>250</v>
      </c>
      <c r="G21" s="2">
        <v>0.2</v>
      </c>
      <c r="H21" s="302">
        <v>25</v>
      </c>
      <c r="I21" s="5">
        <v>10000</v>
      </c>
      <c r="J21" s="6">
        <v>2000</v>
      </c>
      <c r="K21" s="7">
        <v>8.0000000000000002E-3</v>
      </c>
      <c r="L21" s="7">
        <v>2.5000000000000001E-3</v>
      </c>
      <c r="M21" s="8">
        <v>2000</v>
      </c>
      <c r="N21" s="8">
        <v>2000</v>
      </c>
      <c r="O21" s="8">
        <v>2000</v>
      </c>
      <c r="P21" s="8">
        <v>200</v>
      </c>
      <c r="Q21" s="8">
        <v>210</v>
      </c>
      <c r="R21" s="8">
        <v>2000</v>
      </c>
      <c r="S21" s="8">
        <v>2100</v>
      </c>
      <c r="T21" s="10"/>
      <c r="U21" s="8">
        <v>290</v>
      </c>
    </row>
    <row r="22" spans="1:21">
      <c r="A22" s="13">
        <v>3.4000000000000002E-2</v>
      </c>
      <c r="B22" s="302"/>
      <c r="C22" s="302"/>
      <c r="D22" s="3">
        <v>22</v>
      </c>
      <c r="E22" s="4">
        <v>31</v>
      </c>
      <c r="F22" s="3">
        <v>260</v>
      </c>
      <c r="G22" s="2">
        <v>0.21</v>
      </c>
      <c r="H22" s="302">
        <v>26</v>
      </c>
      <c r="I22" s="5">
        <v>10500</v>
      </c>
      <c r="J22" s="6">
        <v>2100</v>
      </c>
      <c r="K22" s="7">
        <v>8.0999999999999996E-3</v>
      </c>
      <c r="L22" s="7">
        <v>2.5999999999999999E-3</v>
      </c>
      <c r="M22" s="8">
        <v>2100</v>
      </c>
      <c r="N22" s="8">
        <v>2100</v>
      </c>
      <c r="O22" s="8">
        <v>2100</v>
      </c>
      <c r="P22" s="8">
        <v>210</v>
      </c>
      <c r="Q22" s="8">
        <v>220</v>
      </c>
      <c r="R22" s="8">
        <v>2100</v>
      </c>
      <c r="S22" s="8">
        <v>2200</v>
      </c>
      <c r="T22" s="10"/>
      <c r="U22" s="10">
        <v>300</v>
      </c>
    </row>
    <row r="23" spans="1:21">
      <c r="A23" s="13">
        <v>3.5000000000000003E-2</v>
      </c>
      <c r="B23" s="302"/>
      <c r="C23" s="302"/>
      <c r="D23" s="3">
        <v>23</v>
      </c>
      <c r="E23" s="4">
        <v>32</v>
      </c>
      <c r="F23" s="3">
        <v>270</v>
      </c>
      <c r="G23" s="2">
        <v>0.22</v>
      </c>
      <c r="H23" s="302">
        <v>27</v>
      </c>
      <c r="I23" s="5">
        <v>11000</v>
      </c>
      <c r="J23" s="6">
        <v>2200</v>
      </c>
      <c r="K23" s="7">
        <v>8.2000000000000007E-3</v>
      </c>
      <c r="L23" s="7">
        <v>2.7000000000000001E-3</v>
      </c>
      <c r="M23" s="8">
        <v>2200</v>
      </c>
      <c r="N23" s="8">
        <v>2200</v>
      </c>
      <c r="O23" s="8">
        <v>2200</v>
      </c>
      <c r="P23" s="8">
        <v>220</v>
      </c>
      <c r="Q23" s="8">
        <v>230</v>
      </c>
      <c r="R23" s="8">
        <v>2200</v>
      </c>
      <c r="S23" s="8">
        <v>2300</v>
      </c>
      <c r="T23" s="10"/>
      <c r="U23" s="10">
        <v>310</v>
      </c>
    </row>
    <row r="24" spans="1:21">
      <c r="A24" s="13"/>
      <c r="B24" s="302"/>
      <c r="C24" s="302"/>
      <c r="D24" s="3">
        <v>24</v>
      </c>
      <c r="E24" s="4">
        <v>33</v>
      </c>
      <c r="F24" s="3">
        <v>280</v>
      </c>
      <c r="G24" s="2">
        <v>0.23</v>
      </c>
      <c r="H24" s="302">
        <v>28</v>
      </c>
      <c r="I24" s="5">
        <v>11500</v>
      </c>
      <c r="J24" s="6">
        <v>2300</v>
      </c>
      <c r="K24" s="7">
        <v>8.3000000000000001E-3</v>
      </c>
      <c r="L24" s="7">
        <v>2.8E-3</v>
      </c>
      <c r="M24" s="8">
        <v>2300</v>
      </c>
      <c r="N24" s="8">
        <v>2300</v>
      </c>
      <c r="O24" s="8">
        <v>2300</v>
      </c>
      <c r="P24" s="8">
        <v>230</v>
      </c>
      <c r="Q24" s="8">
        <v>240</v>
      </c>
      <c r="R24" s="8">
        <v>2300</v>
      </c>
      <c r="S24" s="8">
        <v>2400</v>
      </c>
      <c r="T24" s="10"/>
      <c r="U24" s="10">
        <v>320</v>
      </c>
    </row>
    <row r="25" spans="1:21">
      <c r="A25" s="13"/>
      <c r="B25" s="302"/>
      <c r="C25" s="302"/>
      <c r="D25" s="3">
        <v>25</v>
      </c>
      <c r="E25" s="4">
        <v>34</v>
      </c>
      <c r="F25" s="3">
        <v>290</v>
      </c>
      <c r="G25" s="2">
        <v>0.24</v>
      </c>
      <c r="H25" s="302">
        <v>29</v>
      </c>
      <c r="I25" s="5">
        <v>12000</v>
      </c>
      <c r="J25" s="6">
        <v>2400</v>
      </c>
      <c r="K25" s="7">
        <v>8.3999999999999995E-3</v>
      </c>
      <c r="L25" s="7">
        <v>2.8999999999999998E-3</v>
      </c>
      <c r="M25" s="8">
        <v>2400</v>
      </c>
      <c r="N25" s="8">
        <v>2400</v>
      </c>
      <c r="O25" s="8">
        <v>2400</v>
      </c>
      <c r="P25" s="8">
        <v>240</v>
      </c>
      <c r="Q25" s="8">
        <v>250</v>
      </c>
      <c r="R25" s="8">
        <v>2400</v>
      </c>
      <c r="S25" s="8">
        <v>2500</v>
      </c>
      <c r="T25" s="10"/>
      <c r="U25" s="10">
        <v>330</v>
      </c>
    </row>
    <row r="26" spans="1:21">
      <c r="A26" s="13"/>
      <c r="B26" s="302"/>
      <c r="C26" s="302"/>
      <c r="D26" s="3">
        <v>26</v>
      </c>
      <c r="E26" s="4">
        <v>35</v>
      </c>
      <c r="F26" s="3">
        <v>300</v>
      </c>
      <c r="G26" s="2">
        <v>0.25</v>
      </c>
      <c r="H26" s="302">
        <v>30</v>
      </c>
      <c r="I26" s="5">
        <v>12500</v>
      </c>
      <c r="J26" s="6">
        <v>2500</v>
      </c>
      <c r="K26" s="7">
        <v>8.5000000000000006E-3</v>
      </c>
      <c r="L26" s="7">
        <v>3.0000000000000001E-3</v>
      </c>
      <c r="M26" s="8">
        <v>2500</v>
      </c>
      <c r="N26" s="8">
        <v>2500</v>
      </c>
      <c r="O26" s="8">
        <v>2500</v>
      </c>
      <c r="P26" s="8">
        <v>250</v>
      </c>
      <c r="Q26" s="8">
        <v>260</v>
      </c>
      <c r="R26" s="8">
        <v>2500</v>
      </c>
      <c r="S26" s="8">
        <v>2600</v>
      </c>
      <c r="T26" s="10"/>
      <c r="U26" s="10">
        <v>340</v>
      </c>
    </row>
    <row r="27" spans="1:21">
      <c r="A27" s="13"/>
      <c r="B27" s="302"/>
      <c r="C27" s="302"/>
      <c r="D27" s="3">
        <v>27</v>
      </c>
      <c r="E27" s="4">
        <v>36</v>
      </c>
      <c r="F27" s="3">
        <v>310</v>
      </c>
      <c r="G27" s="2">
        <v>0.26</v>
      </c>
      <c r="H27" s="302">
        <v>31</v>
      </c>
      <c r="I27" s="5">
        <v>13000</v>
      </c>
      <c r="J27" s="6">
        <v>2600</v>
      </c>
      <c r="K27" s="7">
        <v>8.6E-3</v>
      </c>
      <c r="L27" s="7">
        <v>3.0999999999999999E-3</v>
      </c>
      <c r="M27" s="8">
        <v>2600</v>
      </c>
      <c r="N27" s="8">
        <v>2600</v>
      </c>
      <c r="O27" s="8">
        <v>2600</v>
      </c>
      <c r="P27" s="8">
        <v>260</v>
      </c>
      <c r="Q27" s="8">
        <v>270</v>
      </c>
      <c r="R27" s="8">
        <v>2600</v>
      </c>
      <c r="S27" s="8">
        <v>2700</v>
      </c>
      <c r="T27" s="10"/>
      <c r="U27" s="10">
        <v>350</v>
      </c>
    </row>
    <row r="28" spans="1:21">
      <c r="A28" s="13"/>
      <c r="B28" s="302"/>
      <c r="C28" s="302"/>
      <c r="D28" s="3">
        <v>28</v>
      </c>
      <c r="E28" s="4">
        <v>37</v>
      </c>
      <c r="F28" s="3">
        <v>320</v>
      </c>
      <c r="G28" s="2">
        <v>0.27</v>
      </c>
      <c r="H28" s="302">
        <v>32</v>
      </c>
      <c r="I28" s="5">
        <v>13500</v>
      </c>
      <c r="J28" s="6">
        <v>2700</v>
      </c>
      <c r="K28" s="7">
        <v>8.6999999999999994E-3</v>
      </c>
      <c r="L28" s="7">
        <v>3.2000000000000002E-3</v>
      </c>
      <c r="M28" s="8">
        <v>2700</v>
      </c>
      <c r="N28" s="8">
        <v>2700</v>
      </c>
      <c r="O28" s="8">
        <v>2700</v>
      </c>
      <c r="P28" s="8">
        <v>270</v>
      </c>
      <c r="Q28" s="8">
        <v>280</v>
      </c>
      <c r="R28" s="8">
        <v>2700</v>
      </c>
      <c r="S28" s="8">
        <v>2800</v>
      </c>
      <c r="T28" s="10"/>
      <c r="U28" s="10">
        <v>360</v>
      </c>
    </row>
    <row r="29" spans="1:21">
      <c r="A29" s="13"/>
      <c r="B29" s="302"/>
      <c r="C29" s="302"/>
      <c r="D29" s="3">
        <v>29</v>
      </c>
      <c r="E29" s="4">
        <v>38</v>
      </c>
      <c r="F29" s="3">
        <v>330</v>
      </c>
      <c r="G29" s="2">
        <v>0.28000000000000003</v>
      </c>
      <c r="H29" s="302">
        <v>33</v>
      </c>
      <c r="I29" s="5">
        <v>14000</v>
      </c>
      <c r="J29" s="6">
        <v>2800</v>
      </c>
      <c r="K29" s="7">
        <v>8.8000000000000005E-3</v>
      </c>
      <c r="L29" s="7">
        <v>3.3E-3</v>
      </c>
      <c r="M29" s="8">
        <v>2800</v>
      </c>
      <c r="N29" s="8">
        <v>2800</v>
      </c>
      <c r="O29" s="8">
        <v>2800</v>
      </c>
      <c r="P29" s="8">
        <v>280</v>
      </c>
      <c r="Q29" s="8">
        <v>290</v>
      </c>
      <c r="R29" s="8">
        <v>2800</v>
      </c>
      <c r="S29" s="8">
        <v>2900</v>
      </c>
      <c r="T29" s="10"/>
      <c r="U29" s="10">
        <v>370</v>
      </c>
    </row>
    <row r="30" spans="1:21">
      <c r="A30" s="9"/>
      <c r="B30" s="302"/>
      <c r="C30" s="302"/>
      <c r="D30" s="3">
        <v>30</v>
      </c>
      <c r="E30" s="4">
        <v>39</v>
      </c>
      <c r="F30" s="3">
        <v>340</v>
      </c>
      <c r="G30" s="2">
        <v>0.28999999999999998</v>
      </c>
      <c r="H30" s="302">
        <v>34</v>
      </c>
      <c r="I30" s="5">
        <v>14500</v>
      </c>
      <c r="J30" s="6">
        <v>2900</v>
      </c>
      <c r="K30" s="7">
        <v>8.8999999999999999E-3</v>
      </c>
      <c r="L30" s="7">
        <v>3.3999999999999998E-3</v>
      </c>
      <c r="M30" s="8">
        <v>2900</v>
      </c>
      <c r="N30" s="8">
        <v>2900</v>
      </c>
      <c r="O30" s="8">
        <v>2900</v>
      </c>
      <c r="P30" s="8">
        <v>290</v>
      </c>
      <c r="Q30" s="8">
        <v>300</v>
      </c>
      <c r="R30" s="8">
        <v>2900</v>
      </c>
      <c r="S30" s="8">
        <v>3000</v>
      </c>
      <c r="T30" s="10"/>
      <c r="U30" s="10">
        <v>380</v>
      </c>
    </row>
    <row r="31" spans="1:21">
      <c r="A31" s="9"/>
      <c r="B31" s="302"/>
      <c r="C31" s="302"/>
      <c r="D31" s="3">
        <v>31</v>
      </c>
      <c r="E31" s="4">
        <v>40</v>
      </c>
      <c r="F31" s="3">
        <v>350</v>
      </c>
      <c r="G31" s="2">
        <v>0.3</v>
      </c>
      <c r="H31" s="302">
        <v>35</v>
      </c>
      <c r="I31" s="5">
        <v>15000</v>
      </c>
      <c r="J31" s="6">
        <v>3000</v>
      </c>
      <c r="K31" s="7">
        <v>9.0000000000000097E-3</v>
      </c>
      <c r="L31" s="7">
        <v>3.5000000000000001E-3</v>
      </c>
      <c r="M31" s="8">
        <v>3000</v>
      </c>
      <c r="N31" s="8">
        <v>3000</v>
      </c>
      <c r="O31" s="8">
        <v>3000</v>
      </c>
      <c r="P31" s="8">
        <v>300</v>
      </c>
      <c r="Q31" s="8">
        <v>310</v>
      </c>
      <c r="R31" s="8">
        <v>3000</v>
      </c>
      <c r="S31" s="8">
        <v>3100</v>
      </c>
      <c r="T31" s="10"/>
      <c r="U31" s="10">
        <v>390</v>
      </c>
    </row>
    <row r="32" spans="1:21">
      <c r="A32" s="9"/>
      <c r="B32" s="302"/>
      <c r="C32" s="302"/>
      <c r="D32" s="3">
        <v>32</v>
      </c>
      <c r="E32" s="4">
        <v>41</v>
      </c>
      <c r="F32" s="3">
        <v>360</v>
      </c>
      <c r="G32" s="2">
        <v>0.31</v>
      </c>
      <c r="H32" s="302">
        <v>36</v>
      </c>
      <c r="I32" s="5">
        <v>15500</v>
      </c>
      <c r="J32" s="6">
        <v>3100</v>
      </c>
      <c r="K32" s="7">
        <v>9.1000000000000109E-3</v>
      </c>
      <c r="L32" s="7">
        <v>3.5999999999999999E-3</v>
      </c>
      <c r="M32" s="8">
        <v>3100</v>
      </c>
      <c r="N32" s="8">
        <v>3100</v>
      </c>
      <c r="O32" s="8">
        <v>3100</v>
      </c>
      <c r="P32" s="8">
        <v>310</v>
      </c>
      <c r="Q32" s="8">
        <v>320</v>
      </c>
      <c r="R32" s="8">
        <v>3100</v>
      </c>
      <c r="S32" s="8">
        <v>3200</v>
      </c>
      <c r="T32" s="10"/>
      <c r="U32" s="10">
        <v>400</v>
      </c>
    </row>
    <row r="33" spans="1:21">
      <c r="A33" s="9"/>
      <c r="B33" s="302"/>
      <c r="C33" s="302"/>
      <c r="D33" s="3">
        <v>33</v>
      </c>
      <c r="E33" s="4">
        <v>42</v>
      </c>
      <c r="F33" s="3">
        <v>370</v>
      </c>
      <c r="G33" s="2">
        <v>0.32</v>
      </c>
      <c r="H33" s="302">
        <v>37</v>
      </c>
      <c r="I33" s="5">
        <v>16000</v>
      </c>
      <c r="J33" s="6">
        <v>3200</v>
      </c>
      <c r="K33" s="7">
        <v>9.2000000000000103E-3</v>
      </c>
      <c r="L33" s="7">
        <v>3.7000000000000002E-3</v>
      </c>
      <c r="M33" s="8">
        <v>3200</v>
      </c>
      <c r="N33" s="8">
        <v>3200</v>
      </c>
      <c r="O33" s="8">
        <v>3200</v>
      </c>
      <c r="P33" s="8">
        <v>320</v>
      </c>
      <c r="Q33" s="8">
        <v>330</v>
      </c>
      <c r="R33" s="8">
        <v>3200</v>
      </c>
      <c r="S33" s="8">
        <v>3300</v>
      </c>
      <c r="T33" s="10"/>
      <c r="U33" s="10">
        <v>410</v>
      </c>
    </row>
    <row r="34" spans="1:21">
      <c r="A34" s="9"/>
      <c r="B34" s="302"/>
      <c r="C34" s="302"/>
      <c r="D34" s="3">
        <v>34</v>
      </c>
      <c r="E34" s="4">
        <v>43</v>
      </c>
      <c r="F34" s="3">
        <v>380</v>
      </c>
      <c r="G34" s="2">
        <v>0.33</v>
      </c>
      <c r="H34" s="302">
        <v>38</v>
      </c>
      <c r="I34" s="5">
        <v>16500</v>
      </c>
      <c r="J34" s="6">
        <v>3300</v>
      </c>
      <c r="K34" s="7">
        <v>9.3000000000000096E-3</v>
      </c>
      <c r="L34" s="7">
        <v>3.8E-3</v>
      </c>
      <c r="M34" s="8">
        <v>3300</v>
      </c>
      <c r="N34" s="8">
        <v>3300</v>
      </c>
      <c r="O34" s="8">
        <v>3300</v>
      </c>
      <c r="P34" s="8">
        <v>330</v>
      </c>
      <c r="Q34" s="8">
        <v>340</v>
      </c>
      <c r="R34" s="8">
        <v>3300</v>
      </c>
      <c r="S34" s="8">
        <v>3400</v>
      </c>
      <c r="T34" s="10"/>
      <c r="U34" s="10">
        <v>420</v>
      </c>
    </row>
    <row r="35" spans="1:21">
      <c r="A35" s="9"/>
      <c r="B35" s="302"/>
      <c r="C35" s="302"/>
      <c r="D35" s="3">
        <v>35</v>
      </c>
      <c r="E35" s="4">
        <v>44</v>
      </c>
      <c r="F35" s="3">
        <v>390</v>
      </c>
      <c r="G35" s="2">
        <v>0.34</v>
      </c>
      <c r="H35" s="302">
        <v>39</v>
      </c>
      <c r="I35" s="5">
        <v>17000</v>
      </c>
      <c r="J35" s="6">
        <v>3400</v>
      </c>
      <c r="K35" s="7">
        <v>9.4000000000000108E-3</v>
      </c>
      <c r="L35" s="7">
        <v>3.8999999999999998E-3</v>
      </c>
      <c r="M35" s="8">
        <v>3400</v>
      </c>
      <c r="N35" s="8">
        <v>3400</v>
      </c>
      <c r="O35" s="8">
        <v>3400</v>
      </c>
      <c r="P35" s="8">
        <v>340</v>
      </c>
      <c r="Q35" s="8">
        <v>350</v>
      </c>
      <c r="R35" s="8">
        <v>3400</v>
      </c>
      <c r="S35" s="8">
        <v>3500</v>
      </c>
      <c r="T35" s="10"/>
      <c r="U35" s="10">
        <v>430</v>
      </c>
    </row>
    <row r="36" spans="1:21">
      <c r="A36" s="9"/>
      <c r="B36" s="302"/>
      <c r="C36" s="302"/>
      <c r="D36" s="3">
        <v>36</v>
      </c>
      <c r="E36" s="4">
        <v>45</v>
      </c>
      <c r="F36" s="3">
        <v>400</v>
      </c>
      <c r="G36" s="2">
        <v>0.35</v>
      </c>
      <c r="H36" s="302">
        <v>40</v>
      </c>
      <c r="I36" s="5">
        <v>17500</v>
      </c>
      <c r="J36" s="6">
        <v>3500</v>
      </c>
      <c r="K36" s="7">
        <v>9.5000000000000102E-3</v>
      </c>
      <c r="L36" s="7">
        <v>4.0000000000000001E-3</v>
      </c>
      <c r="M36" s="8">
        <v>3500</v>
      </c>
      <c r="N36" s="8">
        <v>3500</v>
      </c>
      <c r="O36" s="8">
        <v>3500</v>
      </c>
      <c r="P36" s="8">
        <v>350</v>
      </c>
      <c r="Q36" s="8">
        <v>360</v>
      </c>
      <c r="R36" s="8">
        <v>3500</v>
      </c>
      <c r="S36" s="8">
        <v>3600</v>
      </c>
      <c r="T36" s="10"/>
      <c r="U36" s="10">
        <v>440</v>
      </c>
    </row>
    <row r="37" spans="1:21">
      <c r="A37" s="9"/>
      <c r="B37" s="302"/>
      <c r="C37" s="302"/>
      <c r="D37" s="3">
        <v>37</v>
      </c>
      <c r="E37" s="4">
        <v>46</v>
      </c>
      <c r="F37" s="3">
        <v>410</v>
      </c>
      <c r="G37" s="2">
        <v>0.36</v>
      </c>
      <c r="H37" s="302">
        <v>41</v>
      </c>
      <c r="I37" s="5">
        <v>18000</v>
      </c>
      <c r="J37" s="6">
        <v>3600</v>
      </c>
      <c r="K37" s="7">
        <v>9.6000000000000096E-3</v>
      </c>
      <c r="L37" s="7">
        <v>4.1000000000000003E-3</v>
      </c>
      <c r="M37" s="8">
        <v>3600</v>
      </c>
      <c r="N37" s="8">
        <v>3600</v>
      </c>
      <c r="O37" s="8">
        <v>3600</v>
      </c>
      <c r="P37" s="8">
        <v>360</v>
      </c>
      <c r="Q37" s="8">
        <v>370</v>
      </c>
      <c r="R37" s="8">
        <v>3600</v>
      </c>
      <c r="S37" s="8">
        <v>3700</v>
      </c>
      <c r="T37" s="10"/>
      <c r="U37" s="10">
        <v>450</v>
      </c>
    </row>
    <row r="38" spans="1:21">
      <c r="A38" s="9"/>
      <c r="B38" s="302"/>
      <c r="C38" s="302"/>
      <c r="D38" s="3">
        <v>38</v>
      </c>
      <c r="E38" s="4">
        <v>47</v>
      </c>
      <c r="F38" s="3">
        <v>420</v>
      </c>
      <c r="G38" s="2">
        <v>0.37</v>
      </c>
      <c r="H38" s="302">
        <v>42</v>
      </c>
      <c r="I38" s="5">
        <v>18500</v>
      </c>
      <c r="J38" s="6">
        <v>3700</v>
      </c>
      <c r="K38" s="7">
        <v>9.7000000000000107E-3</v>
      </c>
      <c r="L38" s="7">
        <v>4.1999999999999997E-3</v>
      </c>
      <c r="M38" s="8">
        <v>3700</v>
      </c>
      <c r="N38" s="8">
        <v>3700</v>
      </c>
      <c r="O38" s="8">
        <v>3700</v>
      </c>
      <c r="P38" s="8">
        <v>370</v>
      </c>
      <c r="Q38" s="8">
        <v>380</v>
      </c>
      <c r="R38" s="8">
        <v>3700</v>
      </c>
      <c r="S38" s="8">
        <v>3800</v>
      </c>
      <c r="T38" s="10"/>
      <c r="U38" s="10">
        <v>460</v>
      </c>
    </row>
    <row r="39" spans="1:21">
      <c r="A39" s="9"/>
      <c r="B39" s="302"/>
      <c r="C39" s="302"/>
      <c r="D39" s="3">
        <v>39</v>
      </c>
      <c r="E39" s="4">
        <v>48</v>
      </c>
      <c r="F39" s="3">
        <v>430</v>
      </c>
      <c r="G39" s="2">
        <v>0.38</v>
      </c>
      <c r="H39" s="302">
        <v>43</v>
      </c>
      <c r="I39" s="5">
        <v>19000</v>
      </c>
      <c r="J39" s="6">
        <v>3800</v>
      </c>
      <c r="K39" s="7">
        <v>9.8000000000000101E-3</v>
      </c>
      <c r="L39" s="7">
        <v>4.3E-3</v>
      </c>
      <c r="M39" s="8">
        <v>3800</v>
      </c>
      <c r="N39" s="8">
        <v>3800</v>
      </c>
      <c r="O39" s="8">
        <v>3800</v>
      </c>
      <c r="P39" s="8">
        <v>380</v>
      </c>
      <c r="Q39" s="8">
        <v>390</v>
      </c>
      <c r="R39" s="8">
        <v>3800</v>
      </c>
      <c r="S39" s="8">
        <v>3900</v>
      </c>
      <c r="T39" s="10"/>
      <c r="U39" s="10">
        <v>470</v>
      </c>
    </row>
    <row r="40" spans="1:21">
      <c r="A40" s="9"/>
      <c r="B40" s="302"/>
      <c r="C40" s="302"/>
      <c r="D40" s="3">
        <v>40</v>
      </c>
      <c r="E40" s="4">
        <v>49</v>
      </c>
      <c r="F40" s="3">
        <v>440</v>
      </c>
      <c r="G40" s="2">
        <v>0.39</v>
      </c>
      <c r="H40" s="302">
        <v>44</v>
      </c>
      <c r="I40" s="5">
        <v>19500</v>
      </c>
      <c r="J40" s="6">
        <v>3900</v>
      </c>
      <c r="K40" s="7">
        <v>9.9000000000000095E-3</v>
      </c>
      <c r="L40" s="7">
        <v>4.4000000000000003E-3</v>
      </c>
      <c r="M40" s="8">
        <v>3900</v>
      </c>
      <c r="N40" s="8">
        <v>3900</v>
      </c>
      <c r="O40" s="8">
        <v>3900</v>
      </c>
      <c r="P40" s="8">
        <v>390</v>
      </c>
      <c r="Q40" s="8">
        <v>400</v>
      </c>
      <c r="R40" s="8">
        <v>3900</v>
      </c>
      <c r="S40" s="8">
        <v>4000</v>
      </c>
      <c r="T40" s="10"/>
      <c r="U40" s="10">
        <v>480</v>
      </c>
    </row>
    <row r="41" spans="1:21">
      <c r="A41" s="302"/>
      <c r="B41" s="302"/>
      <c r="C41" s="302"/>
      <c r="D41" s="3">
        <v>41</v>
      </c>
      <c r="E41" s="4">
        <v>50</v>
      </c>
      <c r="F41" s="3">
        <v>450</v>
      </c>
      <c r="G41" s="2">
        <v>0.4</v>
      </c>
      <c r="H41" s="302">
        <v>45</v>
      </c>
      <c r="I41" s="5">
        <v>20000</v>
      </c>
      <c r="J41" s="6">
        <v>4000</v>
      </c>
      <c r="K41" s="7">
        <v>0.01</v>
      </c>
      <c r="L41" s="7">
        <v>4.4999999999999997E-3</v>
      </c>
      <c r="M41" s="8">
        <v>4000</v>
      </c>
      <c r="N41" s="8">
        <v>4000</v>
      </c>
      <c r="O41" s="8">
        <v>4000</v>
      </c>
      <c r="P41" s="8">
        <v>400</v>
      </c>
      <c r="Q41" s="8">
        <v>410</v>
      </c>
      <c r="R41" s="8">
        <v>4000</v>
      </c>
      <c r="S41" s="8">
        <v>4100</v>
      </c>
      <c r="T41" s="10"/>
      <c r="U41" s="10">
        <v>490</v>
      </c>
    </row>
    <row r="42" spans="1:21">
      <c r="A42" s="302"/>
      <c r="B42" s="302"/>
      <c r="C42" s="302"/>
      <c r="D42" s="3">
        <v>42</v>
      </c>
      <c r="E42" s="4">
        <v>51</v>
      </c>
      <c r="F42" s="3">
        <v>460</v>
      </c>
      <c r="G42" s="2">
        <v>0.41</v>
      </c>
      <c r="H42" s="302">
        <v>46</v>
      </c>
      <c r="I42" s="5">
        <v>20500</v>
      </c>
      <c r="J42" s="6">
        <v>4100</v>
      </c>
      <c r="K42" s="7">
        <v>1.01E-2</v>
      </c>
      <c r="L42" s="7">
        <v>4.5999999999999999E-3</v>
      </c>
      <c r="M42" s="8">
        <v>4100</v>
      </c>
      <c r="N42" s="8">
        <v>4100</v>
      </c>
      <c r="O42" s="8">
        <v>4100</v>
      </c>
      <c r="P42" s="8">
        <v>410</v>
      </c>
      <c r="Q42" s="8">
        <v>420</v>
      </c>
      <c r="R42" s="8">
        <v>4100</v>
      </c>
      <c r="S42" s="8">
        <v>4200</v>
      </c>
      <c r="T42" s="10"/>
      <c r="U42" s="10">
        <v>500</v>
      </c>
    </row>
    <row r="43" spans="1:21">
      <c r="A43" s="302"/>
      <c r="B43" s="302"/>
      <c r="C43" s="302"/>
      <c r="D43" s="3">
        <v>43</v>
      </c>
      <c r="E43" s="4">
        <v>52</v>
      </c>
      <c r="F43" s="3">
        <v>470</v>
      </c>
      <c r="G43" s="2">
        <v>0.42</v>
      </c>
      <c r="H43" s="302">
        <v>47</v>
      </c>
      <c r="I43" s="5">
        <v>21000</v>
      </c>
      <c r="J43" s="6">
        <v>4200</v>
      </c>
      <c r="K43" s="7">
        <v>1.0200000000000001E-2</v>
      </c>
      <c r="L43" s="7">
        <v>4.7000000000000002E-3</v>
      </c>
      <c r="M43" s="8">
        <v>4200</v>
      </c>
      <c r="N43" s="8">
        <v>4200</v>
      </c>
      <c r="O43" s="8">
        <v>4200</v>
      </c>
      <c r="P43" s="8">
        <v>420</v>
      </c>
      <c r="Q43" s="8">
        <v>430</v>
      </c>
      <c r="R43" s="8">
        <v>4200</v>
      </c>
      <c r="S43" s="8">
        <v>4300</v>
      </c>
      <c r="T43" s="10"/>
      <c r="U43" s="10">
        <v>510</v>
      </c>
    </row>
    <row r="44" spans="1:21">
      <c r="A44" s="302"/>
      <c r="B44" s="302"/>
      <c r="C44" s="302"/>
      <c r="D44" s="3">
        <v>44</v>
      </c>
      <c r="E44" s="4">
        <v>53</v>
      </c>
      <c r="F44" s="3">
        <v>480</v>
      </c>
      <c r="G44" s="2">
        <v>0.43</v>
      </c>
      <c r="H44" s="302">
        <v>48</v>
      </c>
      <c r="I44" s="5">
        <v>21500</v>
      </c>
      <c r="J44" s="6">
        <v>4300</v>
      </c>
      <c r="K44" s="7">
        <v>1.03E-2</v>
      </c>
      <c r="L44" s="7">
        <v>4.7999999999999996E-3</v>
      </c>
      <c r="M44" s="8">
        <v>4300</v>
      </c>
      <c r="N44" s="8">
        <v>4300</v>
      </c>
      <c r="O44" s="8">
        <v>4300</v>
      </c>
      <c r="P44" s="8">
        <v>430</v>
      </c>
      <c r="Q44" s="8">
        <v>440</v>
      </c>
      <c r="R44" s="8">
        <v>4300</v>
      </c>
      <c r="S44" s="8">
        <v>4400</v>
      </c>
      <c r="T44" s="10"/>
      <c r="U44" s="10">
        <v>520</v>
      </c>
    </row>
    <row r="45" spans="1:21">
      <c r="A45" s="302"/>
      <c r="B45" s="302"/>
      <c r="C45" s="302"/>
      <c r="D45" s="3">
        <v>45</v>
      </c>
      <c r="E45" s="4">
        <v>54</v>
      </c>
      <c r="F45" s="3">
        <v>490</v>
      </c>
      <c r="G45" s="2">
        <v>0.44</v>
      </c>
      <c r="H45" s="302">
        <v>49</v>
      </c>
      <c r="I45" s="5">
        <v>22000</v>
      </c>
      <c r="J45" s="6">
        <v>4400</v>
      </c>
      <c r="K45" s="7">
        <v>1.04E-2</v>
      </c>
      <c r="L45" s="7">
        <v>4.8999999999999998E-3</v>
      </c>
      <c r="M45" s="8">
        <v>4400</v>
      </c>
      <c r="N45" s="8">
        <v>4400</v>
      </c>
      <c r="O45" s="8">
        <v>4400</v>
      </c>
      <c r="P45" s="8">
        <v>440</v>
      </c>
      <c r="Q45" s="8">
        <v>450</v>
      </c>
      <c r="R45" s="8">
        <v>4400</v>
      </c>
      <c r="S45" s="8">
        <v>4500</v>
      </c>
      <c r="T45" s="10"/>
      <c r="U45" s="10">
        <v>530</v>
      </c>
    </row>
    <row r="46" spans="1:21">
      <c r="A46" s="302"/>
      <c r="B46" s="302"/>
      <c r="C46" s="302"/>
      <c r="D46" s="3">
        <v>46</v>
      </c>
      <c r="E46" s="4">
        <v>55</v>
      </c>
      <c r="F46" s="3">
        <v>500</v>
      </c>
      <c r="G46" s="2">
        <v>0.45</v>
      </c>
      <c r="H46" s="302">
        <v>50</v>
      </c>
      <c r="I46" s="5">
        <v>22500</v>
      </c>
      <c r="J46" s="6">
        <v>4500</v>
      </c>
      <c r="K46" s="7">
        <v>1.0500000000000001E-2</v>
      </c>
      <c r="L46" s="7">
        <v>5.0000000000000001E-3</v>
      </c>
      <c r="M46" s="8">
        <v>4500</v>
      </c>
      <c r="N46" s="8">
        <v>4500</v>
      </c>
      <c r="O46" s="8">
        <v>4500</v>
      </c>
      <c r="P46" s="8">
        <v>450</v>
      </c>
      <c r="Q46" s="8">
        <v>460</v>
      </c>
      <c r="R46" s="8">
        <v>4500</v>
      </c>
      <c r="S46" s="8">
        <v>4600</v>
      </c>
      <c r="T46" s="10"/>
      <c r="U46" s="10">
        <v>540</v>
      </c>
    </row>
    <row r="47" spans="1:21">
      <c r="A47" s="302"/>
      <c r="B47" s="302"/>
      <c r="C47" s="302"/>
      <c r="D47" s="3">
        <v>47</v>
      </c>
      <c r="E47" s="4">
        <v>56</v>
      </c>
      <c r="F47" s="3">
        <v>510</v>
      </c>
      <c r="G47" s="2">
        <v>0.46</v>
      </c>
      <c r="H47" s="302">
        <v>51</v>
      </c>
      <c r="I47" s="5">
        <v>23000</v>
      </c>
      <c r="J47" s="6">
        <v>4600</v>
      </c>
      <c r="K47" s="7">
        <v>1.06E-2</v>
      </c>
      <c r="L47" s="7">
        <v>5.1000000000000004E-3</v>
      </c>
      <c r="M47" s="8">
        <v>4600</v>
      </c>
      <c r="N47" s="8">
        <v>4600</v>
      </c>
      <c r="O47" s="8">
        <v>4600</v>
      </c>
      <c r="P47" s="8">
        <v>460</v>
      </c>
      <c r="Q47" s="8">
        <v>470</v>
      </c>
      <c r="R47" s="8">
        <v>4600</v>
      </c>
      <c r="S47" s="8">
        <v>4700</v>
      </c>
      <c r="T47" s="10"/>
      <c r="U47" s="10">
        <v>550</v>
      </c>
    </row>
    <row r="48" spans="1:21">
      <c r="A48" s="302"/>
      <c r="B48" s="302"/>
      <c r="C48" s="302"/>
      <c r="D48" s="3">
        <v>48</v>
      </c>
      <c r="E48" s="4">
        <v>57</v>
      </c>
      <c r="F48" s="3">
        <v>520</v>
      </c>
      <c r="G48" s="2">
        <v>0.47</v>
      </c>
      <c r="H48" s="302">
        <v>52</v>
      </c>
      <c r="I48" s="5">
        <v>23500</v>
      </c>
      <c r="J48" s="6">
        <v>4700</v>
      </c>
      <c r="K48" s="7">
        <v>1.0699999999999999E-2</v>
      </c>
      <c r="L48" s="7">
        <v>5.1999999999999998E-3</v>
      </c>
      <c r="M48" s="8">
        <v>4700</v>
      </c>
      <c r="N48" s="8">
        <v>4700</v>
      </c>
      <c r="O48" s="8">
        <v>4700</v>
      </c>
      <c r="P48" s="8">
        <v>470</v>
      </c>
      <c r="Q48" s="8">
        <v>480</v>
      </c>
      <c r="R48" s="8">
        <v>4700</v>
      </c>
      <c r="S48" s="8">
        <v>4800</v>
      </c>
      <c r="T48" s="10"/>
      <c r="U48" s="10">
        <v>560</v>
      </c>
    </row>
    <row r="49" spans="1:21">
      <c r="A49" s="302"/>
      <c r="B49" s="302"/>
      <c r="C49" s="302"/>
      <c r="D49" s="3">
        <v>49</v>
      </c>
      <c r="E49" s="4">
        <v>58</v>
      </c>
      <c r="F49" s="3">
        <v>530</v>
      </c>
      <c r="G49" s="2">
        <v>0.48</v>
      </c>
      <c r="H49" s="302">
        <v>53</v>
      </c>
      <c r="I49" s="5">
        <v>24000</v>
      </c>
      <c r="J49" s="6">
        <v>4800</v>
      </c>
      <c r="K49" s="7">
        <v>1.0800000000000001E-2</v>
      </c>
      <c r="L49" s="7">
        <v>5.3E-3</v>
      </c>
      <c r="M49" s="8">
        <v>4800</v>
      </c>
      <c r="N49" s="8">
        <v>4800</v>
      </c>
      <c r="O49" s="8">
        <v>4800</v>
      </c>
      <c r="P49" s="8">
        <v>480</v>
      </c>
      <c r="Q49" s="8">
        <v>490</v>
      </c>
      <c r="R49" s="8">
        <v>4800</v>
      </c>
      <c r="S49" s="8">
        <v>4900</v>
      </c>
      <c r="T49" s="10"/>
      <c r="U49" s="10">
        <v>570</v>
      </c>
    </row>
    <row r="50" spans="1:21">
      <c r="A50" s="302"/>
      <c r="B50" s="302"/>
      <c r="C50" s="302"/>
      <c r="D50" s="3">
        <v>50</v>
      </c>
      <c r="E50" s="4">
        <v>59</v>
      </c>
      <c r="F50" s="3">
        <v>540</v>
      </c>
      <c r="G50" s="2">
        <v>0.49</v>
      </c>
      <c r="H50" s="302">
        <v>54</v>
      </c>
      <c r="I50" s="5">
        <v>24500</v>
      </c>
      <c r="J50" s="6">
        <v>4900</v>
      </c>
      <c r="K50" s="7">
        <v>1.09E-2</v>
      </c>
      <c r="L50" s="7">
        <v>5.4000000000000003E-3</v>
      </c>
      <c r="M50" s="8">
        <v>4900</v>
      </c>
      <c r="N50" s="8">
        <v>4900</v>
      </c>
      <c r="O50" s="8">
        <v>4900</v>
      </c>
      <c r="P50" s="8">
        <v>490</v>
      </c>
      <c r="Q50" s="8">
        <v>500</v>
      </c>
      <c r="R50" s="8">
        <v>4900</v>
      </c>
      <c r="S50" s="8">
        <v>5000</v>
      </c>
      <c r="T50" s="10"/>
      <c r="U50" s="10">
        <v>580</v>
      </c>
    </row>
    <row r="51" spans="1:21">
      <c r="A51" s="302"/>
      <c r="B51" s="302"/>
      <c r="C51" s="302"/>
      <c r="D51" s="3">
        <v>51</v>
      </c>
      <c r="E51" s="4">
        <v>60</v>
      </c>
      <c r="F51" s="3">
        <v>550</v>
      </c>
      <c r="G51" s="2">
        <v>0.5</v>
      </c>
      <c r="H51" s="302">
        <v>55</v>
      </c>
      <c r="I51" s="5">
        <v>25000</v>
      </c>
      <c r="J51" s="6">
        <v>5000</v>
      </c>
      <c r="K51" s="7">
        <v>1.0999999999999999E-2</v>
      </c>
      <c r="L51" s="7">
        <v>5.4999999999999997E-3</v>
      </c>
      <c r="M51" s="8">
        <v>5000</v>
      </c>
      <c r="N51" s="8">
        <v>5000</v>
      </c>
      <c r="O51" s="8">
        <v>5000</v>
      </c>
      <c r="P51" s="8">
        <v>500</v>
      </c>
      <c r="Q51" s="8">
        <v>510</v>
      </c>
      <c r="R51" s="8">
        <v>5000</v>
      </c>
      <c r="S51" s="8">
        <v>5100</v>
      </c>
      <c r="T51" s="10"/>
      <c r="U51" s="10">
        <v>590</v>
      </c>
    </row>
    <row r="52" spans="1:21">
      <c r="A52" s="302"/>
      <c r="B52" s="302"/>
      <c r="C52" s="302"/>
      <c r="D52" s="3">
        <v>52</v>
      </c>
      <c r="E52" s="4">
        <v>61</v>
      </c>
      <c r="F52" s="3">
        <v>560</v>
      </c>
      <c r="G52" s="302"/>
      <c r="H52" s="302">
        <v>56</v>
      </c>
      <c r="I52" s="5">
        <v>25500</v>
      </c>
      <c r="J52" s="6">
        <v>5100</v>
      </c>
      <c r="K52" s="7">
        <v>1.11E-2</v>
      </c>
      <c r="L52" s="7">
        <v>5.5999999999999999E-3</v>
      </c>
      <c r="M52" s="8">
        <v>5100</v>
      </c>
      <c r="N52" s="8">
        <v>5100</v>
      </c>
      <c r="O52" s="8">
        <v>5100</v>
      </c>
      <c r="P52" s="8">
        <v>510</v>
      </c>
      <c r="Q52" s="8">
        <v>520</v>
      </c>
      <c r="R52" s="8">
        <v>5100</v>
      </c>
      <c r="S52" s="8">
        <v>5200</v>
      </c>
      <c r="T52" s="10"/>
      <c r="U52" s="10">
        <v>600</v>
      </c>
    </row>
    <row r="53" spans="1:21">
      <c r="A53" s="302"/>
      <c r="B53" s="302"/>
      <c r="C53" s="302"/>
      <c r="D53" s="3">
        <v>53</v>
      </c>
      <c r="E53" s="4">
        <v>62</v>
      </c>
      <c r="F53" s="3">
        <v>570</v>
      </c>
      <c r="G53" s="302"/>
      <c r="H53" s="302">
        <v>57</v>
      </c>
      <c r="I53" s="5">
        <v>26000</v>
      </c>
      <c r="J53" s="6">
        <v>5200</v>
      </c>
      <c r="K53" s="7">
        <v>1.12E-2</v>
      </c>
      <c r="L53" s="7">
        <v>5.7000000000000002E-3</v>
      </c>
      <c r="M53" s="8">
        <v>5200</v>
      </c>
      <c r="N53" s="8">
        <v>5200</v>
      </c>
      <c r="O53" s="8">
        <v>5200</v>
      </c>
      <c r="P53" s="8">
        <v>520</v>
      </c>
      <c r="Q53" s="8">
        <v>530</v>
      </c>
      <c r="R53" s="8">
        <v>5200</v>
      </c>
      <c r="S53" s="8">
        <v>5300</v>
      </c>
      <c r="T53" s="10"/>
      <c r="U53" s="10">
        <v>610</v>
      </c>
    </row>
    <row r="54" spans="1:21">
      <c r="A54" s="302"/>
      <c r="B54" s="302"/>
      <c r="C54" s="302"/>
      <c r="D54" s="3">
        <v>54</v>
      </c>
      <c r="E54" s="4">
        <v>63</v>
      </c>
      <c r="F54" s="3">
        <v>580</v>
      </c>
      <c r="G54" s="302"/>
      <c r="H54" s="302">
        <v>58</v>
      </c>
      <c r="I54" s="5">
        <v>26500</v>
      </c>
      <c r="J54" s="6">
        <v>5300</v>
      </c>
      <c r="K54" s="7">
        <v>1.1299999999999999E-2</v>
      </c>
      <c r="L54" s="7">
        <v>5.7999999999999996E-3</v>
      </c>
      <c r="M54" s="8">
        <v>5300</v>
      </c>
      <c r="N54" s="8">
        <v>5300</v>
      </c>
      <c r="O54" s="8">
        <v>5300</v>
      </c>
      <c r="P54" s="8">
        <v>530</v>
      </c>
      <c r="Q54" s="8">
        <v>540</v>
      </c>
      <c r="R54" s="8">
        <v>5300</v>
      </c>
      <c r="S54" s="8">
        <v>5400</v>
      </c>
      <c r="T54" s="10"/>
      <c r="U54" s="10">
        <v>620</v>
      </c>
    </row>
    <row r="55" spans="1:21">
      <c r="A55" s="302"/>
      <c r="B55" s="302"/>
      <c r="C55" s="302"/>
      <c r="D55" s="3">
        <v>55</v>
      </c>
      <c r="E55" s="4">
        <v>64</v>
      </c>
      <c r="F55" s="3">
        <v>590</v>
      </c>
      <c r="G55" s="302"/>
      <c r="H55" s="302">
        <v>59</v>
      </c>
      <c r="I55" s="5">
        <v>27000</v>
      </c>
      <c r="J55" s="6">
        <v>5400</v>
      </c>
      <c r="K55" s="7">
        <v>1.14E-2</v>
      </c>
      <c r="L55" s="7">
        <v>5.8999999999999999E-3</v>
      </c>
      <c r="M55" s="8">
        <v>5400</v>
      </c>
      <c r="N55" s="8">
        <v>5400</v>
      </c>
      <c r="O55" s="8">
        <v>5400</v>
      </c>
      <c r="P55" s="8">
        <v>540</v>
      </c>
      <c r="Q55" s="8">
        <v>550</v>
      </c>
      <c r="R55" s="8">
        <v>5400</v>
      </c>
      <c r="S55" s="8">
        <v>5500</v>
      </c>
      <c r="T55" s="10"/>
      <c r="U55" s="10">
        <v>630</v>
      </c>
    </row>
    <row r="56" spans="1:21">
      <c r="A56" s="302"/>
      <c r="B56" s="302"/>
      <c r="C56" s="302"/>
      <c r="D56" s="3">
        <v>56</v>
      </c>
      <c r="E56" s="4">
        <v>65</v>
      </c>
      <c r="F56" s="3">
        <v>600</v>
      </c>
      <c r="G56" s="302"/>
      <c r="H56" s="302">
        <v>60</v>
      </c>
      <c r="I56" s="5">
        <v>27500</v>
      </c>
      <c r="J56" s="6">
        <v>5500</v>
      </c>
      <c r="K56" s="7">
        <v>1.15E-2</v>
      </c>
      <c r="L56" s="7">
        <v>6.0000000000000001E-3</v>
      </c>
      <c r="M56" s="8">
        <v>5500</v>
      </c>
      <c r="N56" s="8">
        <v>5500</v>
      </c>
      <c r="O56" s="8">
        <v>5500</v>
      </c>
      <c r="P56" s="8">
        <v>550</v>
      </c>
      <c r="Q56" s="8">
        <v>560</v>
      </c>
      <c r="R56" s="8">
        <v>5500</v>
      </c>
      <c r="S56" s="8">
        <v>5600</v>
      </c>
      <c r="T56" s="10"/>
      <c r="U56" s="10">
        <v>640</v>
      </c>
    </row>
    <row r="57" spans="1:21">
      <c r="A57" s="302"/>
      <c r="B57" s="302"/>
      <c r="C57" s="302"/>
      <c r="D57" s="3">
        <v>57</v>
      </c>
      <c r="E57" s="4">
        <v>66</v>
      </c>
      <c r="F57" s="3">
        <v>610</v>
      </c>
      <c r="G57" s="302"/>
      <c r="H57" s="302">
        <v>61</v>
      </c>
      <c r="I57" s="5">
        <v>28000</v>
      </c>
      <c r="J57" s="6">
        <v>5600</v>
      </c>
      <c r="K57" s="7">
        <v>1.1599999999999999E-2</v>
      </c>
      <c r="L57" s="7">
        <v>6.1000000000000004E-3</v>
      </c>
      <c r="M57" s="8">
        <v>5600</v>
      </c>
      <c r="N57" s="8">
        <v>5600</v>
      </c>
      <c r="O57" s="8">
        <v>5600</v>
      </c>
      <c r="P57" s="8">
        <v>560</v>
      </c>
      <c r="Q57" s="8">
        <v>570</v>
      </c>
      <c r="R57" s="8">
        <v>5600</v>
      </c>
      <c r="S57" s="8">
        <v>5700</v>
      </c>
      <c r="T57" s="10"/>
      <c r="U57" s="10">
        <v>650</v>
      </c>
    </row>
    <row r="58" spans="1:21">
      <c r="A58" s="302"/>
      <c r="B58" s="302"/>
      <c r="C58" s="302"/>
      <c r="D58" s="3">
        <v>58</v>
      </c>
      <c r="E58" s="4">
        <v>67</v>
      </c>
      <c r="F58" s="3">
        <v>620</v>
      </c>
      <c r="G58" s="302"/>
      <c r="H58" s="302">
        <v>62</v>
      </c>
      <c r="I58" s="5">
        <v>28500</v>
      </c>
      <c r="J58" s="6">
        <v>5700</v>
      </c>
      <c r="K58" s="7">
        <v>1.17E-2</v>
      </c>
      <c r="L58" s="7">
        <v>6.1999999999999998E-3</v>
      </c>
      <c r="M58" s="8">
        <v>5700</v>
      </c>
      <c r="N58" s="8">
        <v>5700</v>
      </c>
      <c r="O58" s="8">
        <v>5700</v>
      </c>
      <c r="P58" s="8">
        <v>570</v>
      </c>
      <c r="Q58" s="8">
        <v>580</v>
      </c>
      <c r="R58" s="8">
        <v>5700</v>
      </c>
      <c r="S58" s="8">
        <v>5800</v>
      </c>
      <c r="T58" s="10"/>
      <c r="U58" s="10">
        <v>660</v>
      </c>
    </row>
    <row r="59" spans="1:21">
      <c r="A59" s="302"/>
      <c r="B59" s="302"/>
      <c r="C59" s="302"/>
      <c r="D59" s="3">
        <v>59</v>
      </c>
      <c r="E59" s="4">
        <v>68</v>
      </c>
      <c r="F59" s="3">
        <v>630</v>
      </c>
      <c r="G59" s="302"/>
      <c r="H59" s="302">
        <v>63</v>
      </c>
      <c r="I59" s="5">
        <v>29000</v>
      </c>
      <c r="J59" s="6">
        <v>5800</v>
      </c>
      <c r="K59" s="7">
        <v>1.18E-2</v>
      </c>
      <c r="L59" s="7">
        <v>6.3E-3</v>
      </c>
      <c r="M59" s="8">
        <v>5800</v>
      </c>
      <c r="N59" s="8">
        <v>5800</v>
      </c>
      <c r="O59" s="8">
        <v>5800</v>
      </c>
      <c r="P59" s="8">
        <v>580</v>
      </c>
      <c r="Q59" s="8">
        <v>590</v>
      </c>
      <c r="R59" s="8">
        <v>5800</v>
      </c>
      <c r="S59" s="8">
        <v>5900</v>
      </c>
      <c r="T59" s="10"/>
      <c r="U59" s="10">
        <v>670</v>
      </c>
    </row>
    <row r="60" spans="1:21">
      <c r="A60" s="302"/>
      <c r="B60" s="302"/>
      <c r="C60" s="302"/>
      <c r="D60" s="3">
        <v>60</v>
      </c>
      <c r="E60" s="4">
        <v>69</v>
      </c>
      <c r="F60" s="3">
        <v>640</v>
      </c>
      <c r="G60" s="302"/>
      <c r="H60" s="302">
        <v>64</v>
      </c>
      <c r="I60" s="5">
        <v>29500</v>
      </c>
      <c r="J60" s="6">
        <v>5900</v>
      </c>
      <c r="K60" s="7">
        <v>1.1900000000000001E-2</v>
      </c>
      <c r="L60" s="7">
        <v>6.4000000000000003E-3</v>
      </c>
      <c r="M60" s="8">
        <v>5900</v>
      </c>
      <c r="N60" s="8">
        <v>5900</v>
      </c>
      <c r="O60" s="8">
        <v>5900</v>
      </c>
      <c r="P60" s="8">
        <v>590</v>
      </c>
      <c r="Q60" s="8">
        <v>600</v>
      </c>
      <c r="R60" s="8">
        <v>5900</v>
      </c>
      <c r="S60" s="8">
        <v>6000</v>
      </c>
      <c r="T60" s="10"/>
      <c r="U60" s="10">
        <v>680</v>
      </c>
    </row>
    <row r="61" spans="1:21">
      <c r="A61" s="302"/>
      <c r="B61" s="302"/>
      <c r="C61" s="302"/>
      <c r="D61" s="3">
        <v>61</v>
      </c>
      <c r="E61" s="4">
        <v>70</v>
      </c>
      <c r="F61" s="3">
        <v>650</v>
      </c>
      <c r="G61" s="302"/>
      <c r="H61" s="302">
        <v>65</v>
      </c>
      <c r="I61" s="5">
        <v>30000</v>
      </c>
      <c r="J61" s="6">
        <v>6000</v>
      </c>
      <c r="K61" s="7">
        <v>1.2E-2</v>
      </c>
      <c r="L61" s="7">
        <v>6.4999999999999997E-3</v>
      </c>
      <c r="M61" s="8">
        <v>6000</v>
      </c>
      <c r="N61" s="8">
        <v>6000</v>
      </c>
      <c r="O61" s="8">
        <v>6000</v>
      </c>
      <c r="P61" s="8">
        <v>600</v>
      </c>
      <c r="Q61" s="8">
        <v>610</v>
      </c>
      <c r="R61" s="8">
        <v>6000</v>
      </c>
      <c r="S61" s="8">
        <v>6100</v>
      </c>
      <c r="T61" s="10"/>
      <c r="U61" s="10">
        <v>690</v>
      </c>
    </row>
    <row r="62" spans="1:21">
      <c r="A62" s="302"/>
      <c r="B62" s="302"/>
      <c r="C62" s="302"/>
      <c r="D62" s="3">
        <v>62</v>
      </c>
      <c r="E62" s="4">
        <v>71</v>
      </c>
      <c r="F62" s="3">
        <v>660</v>
      </c>
      <c r="G62" s="302"/>
      <c r="H62" s="302">
        <v>66</v>
      </c>
      <c r="I62" s="5">
        <v>30500</v>
      </c>
      <c r="J62" s="6">
        <v>6100</v>
      </c>
      <c r="K62" s="7">
        <v>1.21E-2</v>
      </c>
      <c r="L62" s="7">
        <v>6.6E-3</v>
      </c>
      <c r="M62" s="8">
        <v>6100</v>
      </c>
      <c r="N62" s="8">
        <v>6100</v>
      </c>
      <c r="O62" s="8">
        <v>6100</v>
      </c>
      <c r="P62" s="8">
        <v>610</v>
      </c>
      <c r="Q62" s="8">
        <v>620</v>
      </c>
      <c r="R62" s="8">
        <v>6100</v>
      </c>
      <c r="S62" s="8">
        <v>6200</v>
      </c>
      <c r="T62" s="10"/>
      <c r="U62" s="10">
        <v>700</v>
      </c>
    </row>
    <row r="63" spans="1:21">
      <c r="A63" s="302"/>
      <c r="B63" s="302"/>
      <c r="C63" s="302"/>
      <c r="D63" s="3">
        <v>63</v>
      </c>
      <c r="E63" s="4">
        <v>72</v>
      </c>
      <c r="F63" s="3">
        <v>670</v>
      </c>
      <c r="G63" s="302"/>
      <c r="H63" s="302">
        <v>67</v>
      </c>
      <c r="I63" s="5">
        <v>31000</v>
      </c>
      <c r="J63" s="6">
        <v>6200</v>
      </c>
      <c r="K63" s="7">
        <v>1.2200000000000001E-2</v>
      </c>
      <c r="L63" s="7">
        <v>6.7000000000000002E-3</v>
      </c>
      <c r="M63" s="8">
        <v>6200</v>
      </c>
      <c r="N63" s="8">
        <v>6200</v>
      </c>
      <c r="O63" s="8">
        <v>6200</v>
      </c>
      <c r="P63" s="8">
        <v>620</v>
      </c>
      <c r="Q63" s="8">
        <v>630</v>
      </c>
      <c r="R63" s="8">
        <v>6200</v>
      </c>
      <c r="S63" s="8">
        <v>6300</v>
      </c>
      <c r="T63" s="10"/>
      <c r="U63" s="10">
        <v>710</v>
      </c>
    </row>
    <row r="64" spans="1:21">
      <c r="A64" s="302"/>
      <c r="B64" s="302"/>
      <c r="C64" s="302"/>
      <c r="D64" s="3">
        <v>64</v>
      </c>
      <c r="E64" s="4">
        <v>73</v>
      </c>
      <c r="F64" s="3">
        <v>680</v>
      </c>
      <c r="G64" s="302"/>
      <c r="H64" s="302">
        <v>68</v>
      </c>
      <c r="I64" s="5">
        <v>31500</v>
      </c>
      <c r="J64" s="6">
        <v>6300</v>
      </c>
      <c r="K64" s="7">
        <v>1.23E-2</v>
      </c>
      <c r="L64" s="7">
        <v>6.7999999999999996E-3</v>
      </c>
      <c r="M64" s="8">
        <v>6300</v>
      </c>
      <c r="N64" s="8">
        <v>6300</v>
      </c>
      <c r="O64" s="8">
        <v>6300</v>
      </c>
      <c r="P64" s="8">
        <v>630</v>
      </c>
      <c r="Q64" s="8">
        <v>640</v>
      </c>
      <c r="R64" s="8">
        <v>6300</v>
      </c>
      <c r="S64" s="8">
        <v>6400</v>
      </c>
      <c r="T64" s="10"/>
      <c r="U64" s="10">
        <v>720</v>
      </c>
    </row>
    <row r="65" spans="1:21">
      <c r="A65" s="302"/>
      <c r="B65" s="302"/>
      <c r="C65" s="302"/>
      <c r="D65" s="3">
        <v>65</v>
      </c>
      <c r="E65" s="4">
        <v>74</v>
      </c>
      <c r="F65" s="3">
        <v>690</v>
      </c>
      <c r="G65" s="302"/>
      <c r="H65" s="302">
        <v>69</v>
      </c>
      <c r="I65" s="5">
        <v>32000</v>
      </c>
      <c r="J65" s="6">
        <v>6400</v>
      </c>
      <c r="K65" s="7">
        <v>1.24E-2</v>
      </c>
      <c r="L65" s="7">
        <v>6.8999999999999999E-3</v>
      </c>
      <c r="M65" s="8">
        <v>6400</v>
      </c>
      <c r="N65" s="8">
        <v>6400</v>
      </c>
      <c r="O65" s="8">
        <v>6400</v>
      </c>
      <c r="P65" s="8">
        <v>640</v>
      </c>
      <c r="Q65" s="8">
        <v>650</v>
      </c>
      <c r="R65" s="8">
        <v>6400</v>
      </c>
      <c r="S65" s="8">
        <v>6500</v>
      </c>
      <c r="T65" s="10"/>
      <c r="U65" s="10">
        <v>730</v>
      </c>
    </row>
    <row r="66" spans="1:21">
      <c r="A66" s="302"/>
      <c r="B66" s="302"/>
      <c r="C66" s="302"/>
      <c r="D66" s="3">
        <v>66</v>
      </c>
      <c r="E66" s="4">
        <v>75</v>
      </c>
      <c r="F66" s="3">
        <v>700</v>
      </c>
      <c r="G66" s="302"/>
      <c r="H66" s="302">
        <v>70</v>
      </c>
      <c r="I66" s="5">
        <v>32500</v>
      </c>
      <c r="J66" s="6">
        <v>6500</v>
      </c>
      <c r="K66" s="7">
        <v>1.2500000000000001E-2</v>
      </c>
      <c r="L66" s="7">
        <v>7.0000000000000001E-3</v>
      </c>
      <c r="M66" s="8">
        <v>6500</v>
      </c>
      <c r="N66" s="8">
        <v>6500</v>
      </c>
      <c r="O66" s="8">
        <v>6500</v>
      </c>
      <c r="P66" s="8">
        <v>650</v>
      </c>
      <c r="Q66" s="8">
        <v>660</v>
      </c>
      <c r="R66" s="8">
        <v>6500</v>
      </c>
      <c r="S66" s="8">
        <v>6600</v>
      </c>
      <c r="T66" s="10"/>
      <c r="U66" s="10">
        <v>740</v>
      </c>
    </row>
    <row r="67" spans="1:21">
      <c r="A67" s="302"/>
      <c r="B67" s="302"/>
      <c r="C67" s="302"/>
      <c r="D67" s="3">
        <v>67</v>
      </c>
      <c r="E67" s="4">
        <v>76</v>
      </c>
      <c r="F67" s="3">
        <v>710</v>
      </c>
      <c r="G67" s="302"/>
      <c r="H67" s="302">
        <v>71</v>
      </c>
      <c r="I67" s="5">
        <v>33000</v>
      </c>
      <c r="J67" s="6">
        <v>6600</v>
      </c>
      <c r="K67" s="7">
        <v>1.26E-2</v>
      </c>
      <c r="L67" s="7">
        <v>7.1000000000000004E-3</v>
      </c>
      <c r="M67" s="8">
        <v>6600</v>
      </c>
      <c r="N67" s="8">
        <v>6600</v>
      </c>
      <c r="O67" s="8">
        <v>6600</v>
      </c>
      <c r="P67" s="8">
        <v>660</v>
      </c>
      <c r="Q67" s="8">
        <v>670</v>
      </c>
      <c r="R67" s="8">
        <v>6600</v>
      </c>
      <c r="S67" s="8">
        <v>6700</v>
      </c>
      <c r="T67" s="10"/>
      <c r="U67" s="10">
        <v>750</v>
      </c>
    </row>
    <row r="68" spans="1:21">
      <c r="A68" s="302"/>
      <c r="B68" s="302"/>
      <c r="C68" s="302"/>
      <c r="D68" s="3">
        <v>68</v>
      </c>
      <c r="E68" s="4">
        <v>77</v>
      </c>
      <c r="F68" s="3">
        <v>720</v>
      </c>
      <c r="G68" s="302"/>
      <c r="H68" s="302">
        <v>72</v>
      </c>
      <c r="I68" s="5">
        <v>33500</v>
      </c>
      <c r="J68" s="6">
        <v>6700</v>
      </c>
      <c r="K68" s="7">
        <v>1.2699999999999999E-2</v>
      </c>
      <c r="L68" s="7">
        <v>7.1999999999999998E-3</v>
      </c>
      <c r="M68" s="8">
        <v>6700</v>
      </c>
      <c r="N68" s="8">
        <v>6700</v>
      </c>
      <c r="O68" s="8">
        <v>6700</v>
      </c>
      <c r="P68" s="8">
        <v>670</v>
      </c>
      <c r="Q68" s="8">
        <v>680</v>
      </c>
      <c r="R68" s="8">
        <v>6700</v>
      </c>
      <c r="S68" s="8">
        <v>6800</v>
      </c>
      <c r="T68" s="10"/>
      <c r="U68" s="10">
        <v>760</v>
      </c>
    </row>
    <row r="69" spans="1:21">
      <c r="A69" s="302"/>
      <c r="B69" s="302"/>
      <c r="C69" s="302"/>
      <c r="D69" s="3">
        <v>69</v>
      </c>
      <c r="E69" s="4">
        <v>78</v>
      </c>
      <c r="F69" s="3">
        <v>730</v>
      </c>
      <c r="G69" s="302"/>
      <c r="H69" s="302"/>
      <c r="I69" s="5">
        <v>34000</v>
      </c>
      <c r="J69" s="6">
        <v>6800</v>
      </c>
      <c r="K69" s="7">
        <v>1.2800000000000001E-2</v>
      </c>
      <c r="L69" s="7">
        <v>7.3000000000000001E-3</v>
      </c>
      <c r="M69" s="8">
        <v>6800</v>
      </c>
      <c r="N69" s="8">
        <v>6800</v>
      </c>
      <c r="O69" s="8">
        <v>6800</v>
      </c>
      <c r="P69" s="8">
        <v>680</v>
      </c>
      <c r="Q69" s="8">
        <v>690</v>
      </c>
      <c r="R69" s="8">
        <v>6800</v>
      </c>
      <c r="S69" s="8">
        <v>6900</v>
      </c>
      <c r="T69" s="10"/>
      <c r="U69" s="10">
        <v>770</v>
      </c>
    </row>
    <row r="70" spans="1:21">
      <c r="A70" s="302"/>
      <c r="B70" s="302"/>
      <c r="C70" s="302"/>
      <c r="D70" s="3">
        <v>70</v>
      </c>
      <c r="E70" s="4">
        <v>79</v>
      </c>
      <c r="F70" s="3">
        <v>740</v>
      </c>
      <c r="G70" s="302"/>
      <c r="H70" s="302"/>
      <c r="I70" s="5">
        <v>34500</v>
      </c>
      <c r="J70" s="6">
        <v>6900</v>
      </c>
      <c r="K70" s="7">
        <v>1.29E-2</v>
      </c>
      <c r="L70" s="7">
        <v>7.4000000000000003E-3</v>
      </c>
      <c r="M70" s="8">
        <v>6900</v>
      </c>
      <c r="N70" s="8">
        <v>6900</v>
      </c>
      <c r="O70" s="8">
        <v>6900</v>
      </c>
      <c r="P70" s="8">
        <v>690</v>
      </c>
      <c r="Q70" s="8">
        <v>700</v>
      </c>
      <c r="R70" s="8">
        <v>6900</v>
      </c>
      <c r="S70" s="8">
        <v>7000</v>
      </c>
      <c r="T70" s="10"/>
      <c r="U70" s="10">
        <v>780</v>
      </c>
    </row>
    <row r="71" spans="1:21">
      <c r="A71" s="302"/>
      <c r="B71" s="302"/>
      <c r="C71" s="302"/>
      <c r="D71" s="3">
        <v>71</v>
      </c>
      <c r="E71" s="4">
        <v>80</v>
      </c>
      <c r="F71" s="3">
        <v>750</v>
      </c>
      <c r="G71" s="302"/>
      <c r="H71" s="302"/>
      <c r="I71" s="5">
        <v>35000</v>
      </c>
      <c r="J71" s="6">
        <v>7000</v>
      </c>
      <c r="K71" s="7">
        <v>1.2999999999999999E-2</v>
      </c>
      <c r="L71" s="7">
        <v>7.4999999999999997E-3</v>
      </c>
      <c r="M71" s="8">
        <v>7000</v>
      </c>
      <c r="N71" s="8">
        <v>7000</v>
      </c>
      <c r="O71" s="8">
        <v>7000</v>
      </c>
      <c r="P71" s="8">
        <v>700</v>
      </c>
      <c r="Q71" s="8">
        <v>710</v>
      </c>
      <c r="R71" s="8">
        <v>7000</v>
      </c>
      <c r="S71" s="8">
        <v>7100</v>
      </c>
      <c r="T71" s="10"/>
      <c r="U71" s="10">
        <v>790</v>
      </c>
    </row>
    <row r="72" spans="1:21">
      <c r="A72" s="302"/>
      <c r="B72" s="302"/>
      <c r="C72" s="302"/>
      <c r="D72" s="3">
        <v>72</v>
      </c>
      <c r="E72" s="4">
        <v>81</v>
      </c>
      <c r="F72" s="3">
        <v>760</v>
      </c>
      <c r="G72" s="302"/>
      <c r="H72" s="302"/>
      <c r="I72" s="5">
        <v>35500</v>
      </c>
      <c r="J72" s="6">
        <v>7100</v>
      </c>
      <c r="K72" s="7">
        <v>1.3100000000000001E-2</v>
      </c>
      <c r="L72" s="7">
        <v>7.6E-3</v>
      </c>
      <c r="M72" s="8">
        <v>7100</v>
      </c>
      <c r="N72" s="8">
        <v>7100</v>
      </c>
      <c r="O72" s="8">
        <v>7100</v>
      </c>
      <c r="P72" s="8">
        <v>710</v>
      </c>
      <c r="Q72" s="8">
        <v>720</v>
      </c>
      <c r="R72" s="8">
        <v>7100</v>
      </c>
      <c r="S72" s="8">
        <v>7200</v>
      </c>
      <c r="T72" s="10"/>
      <c r="U72" s="10">
        <v>800</v>
      </c>
    </row>
    <row r="73" spans="1:21">
      <c r="A73" s="302"/>
      <c r="B73" s="302"/>
      <c r="C73" s="302"/>
      <c r="D73" s="3">
        <v>73</v>
      </c>
      <c r="E73" s="4">
        <v>82</v>
      </c>
      <c r="F73" s="3">
        <v>770</v>
      </c>
      <c r="G73" s="302"/>
      <c r="H73" s="302"/>
      <c r="I73" s="5">
        <v>36000</v>
      </c>
      <c r="J73" s="6">
        <v>7200</v>
      </c>
      <c r="K73" s="7">
        <v>1.32E-2</v>
      </c>
      <c r="L73" s="7">
        <v>7.7000000000000002E-3</v>
      </c>
      <c r="M73" s="8">
        <v>7200</v>
      </c>
      <c r="N73" s="8">
        <v>7200</v>
      </c>
      <c r="O73" s="8">
        <v>7200</v>
      </c>
      <c r="P73" s="8">
        <v>720</v>
      </c>
      <c r="Q73" s="8">
        <v>730</v>
      </c>
      <c r="R73" s="8">
        <v>7200</v>
      </c>
      <c r="S73" s="8">
        <v>7300</v>
      </c>
      <c r="T73" s="10"/>
      <c r="U73" s="10">
        <v>810</v>
      </c>
    </row>
    <row r="74" spans="1:21">
      <c r="A74" s="302"/>
      <c r="B74" s="302"/>
      <c r="C74" s="302"/>
      <c r="D74" s="3">
        <v>74</v>
      </c>
      <c r="E74" s="4">
        <v>83</v>
      </c>
      <c r="F74" s="3">
        <v>780</v>
      </c>
      <c r="G74" s="302"/>
      <c r="H74" s="302"/>
      <c r="I74" s="5">
        <v>36500</v>
      </c>
      <c r="J74" s="6">
        <v>7300</v>
      </c>
      <c r="K74" s="7">
        <v>1.3299999999999999E-2</v>
      </c>
      <c r="L74" s="7">
        <v>7.7999999999999996E-3</v>
      </c>
      <c r="M74" s="8">
        <v>7300</v>
      </c>
      <c r="N74" s="8">
        <v>7300</v>
      </c>
      <c r="O74" s="8">
        <v>7300</v>
      </c>
      <c r="P74" s="8">
        <v>730</v>
      </c>
      <c r="Q74" s="8">
        <v>740</v>
      </c>
      <c r="R74" s="8">
        <v>7300</v>
      </c>
      <c r="S74" s="8">
        <v>7400</v>
      </c>
      <c r="T74" s="10"/>
      <c r="U74" s="10">
        <v>820</v>
      </c>
    </row>
    <row r="75" spans="1:21">
      <c r="A75" s="302"/>
      <c r="B75" s="302"/>
      <c r="C75" s="302"/>
      <c r="D75" s="3">
        <v>75</v>
      </c>
      <c r="E75" s="4">
        <v>84</v>
      </c>
      <c r="F75" s="3">
        <v>790</v>
      </c>
      <c r="G75" s="302"/>
      <c r="H75" s="302"/>
      <c r="I75" s="5">
        <v>37000</v>
      </c>
      <c r="J75" s="6">
        <v>7400</v>
      </c>
      <c r="K75" s="7">
        <v>1.34E-2</v>
      </c>
      <c r="L75" s="7">
        <v>7.9000000000000008E-3</v>
      </c>
      <c r="M75" s="8">
        <v>7400</v>
      </c>
      <c r="N75" s="8">
        <v>7400</v>
      </c>
      <c r="O75" s="8"/>
      <c r="P75" s="8">
        <v>740</v>
      </c>
      <c r="Q75" s="8">
        <v>750</v>
      </c>
      <c r="R75" s="8">
        <v>7400</v>
      </c>
      <c r="S75" s="8">
        <v>7500</v>
      </c>
      <c r="T75" s="10"/>
      <c r="U75" s="10">
        <v>830</v>
      </c>
    </row>
    <row r="76" spans="1:21">
      <c r="A76" s="302"/>
      <c r="B76" s="302"/>
      <c r="C76" s="302"/>
      <c r="D76" s="3">
        <v>76</v>
      </c>
      <c r="E76" s="4">
        <v>85</v>
      </c>
      <c r="F76" s="3">
        <v>800</v>
      </c>
      <c r="G76" s="302"/>
      <c r="H76" s="302"/>
      <c r="I76" s="5">
        <v>37500</v>
      </c>
      <c r="J76" s="6">
        <v>7500</v>
      </c>
      <c r="K76" s="7">
        <v>1.35E-2</v>
      </c>
      <c r="L76" s="7">
        <v>8.0000000000000002E-3</v>
      </c>
      <c r="M76" s="8">
        <v>7500</v>
      </c>
      <c r="N76" s="8">
        <v>7500</v>
      </c>
      <c r="O76" s="8"/>
      <c r="P76" s="8">
        <v>750</v>
      </c>
      <c r="Q76" s="8">
        <v>760</v>
      </c>
      <c r="R76" s="8">
        <v>7500</v>
      </c>
      <c r="S76" s="8">
        <v>7600</v>
      </c>
      <c r="T76" s="10"/>
      <c r="U76" s="10">
        <v>840</v>
      </c>
    </row>
    <row r="77" spans="1:21">
      <c r="A77" s="302"/>
      <c r="B77" s="302"/>
      <c r="C77" s="302"/>
      <c r="D77" s="3">
        <v>77</v>
      </c>
      <c r="E77" s="4">
        <v>86</v>
      </c>
      <c r="F77" s="3">
        <v>810</v>
      </c>
      <c r="G77" s="302"/>
      <c r="H77" s="302"/>
      <c r="I77" s="5">
        <v>38000</v>
      </c>
      <c r="J77" s="6">
        <v>7600</v>
      </c>
      <c r="K77" s="7">
        <v>1.3599999999999999E-2</v>
      </c>
      <c r="L77" s="7">
        <v>8.0999999999999996E-3</v>
      </c>
      <c r="M77" s="8">
        <v>7600</v>
      </c>
      <c r="N77" s="8">
        <v>7600</v>
      </c>
      <c r="O77" s="8"/>
      <c r="P77" s="8">
        <v>760</v>
      </c>
      <c r="Q77" s="8">
        <v>770</v>
      </c>
      <c r="R77" s="8">
        <v>7600</v>
      </c>
      <c r="S77" s="8">
        <v>7700</v>
      </c>
      <c r="T77" s="10"/>
      <c r="U77" s="10">
        <v>850</v>
      </c>
    </row>
    <row r="78" spans="1:21">
      <c r="A78" s="302"/>
      <c r="B78" s="302"/>
      <c r="C78" s="302"/>
      <c r="D78" s="3">
        <v>78</v>
      </c>
      <c r="E78" s="4">
        <v>87</v>
      </c>
      <c r="F78" s="3">
        <v>820</v>
      </c>
      <c r="G78" s="302"/>
      <c r="H78" s="302"/>
      <c r="I78" s="5">
        <v>38500</v>
      </c>
      <c r="J78" s="6">
        <v>7700</v>
      </c>
      <c r="K78" s="7">
        <v>1.37E-2</v>
      </c>
      <c r="L78" s="7">
        <v>8.2000000000000007E-3</v>
      </c>
      <c r="M78" s="8">
        <v>7700</v>
      </c>
      <c r="N78" s="8">
        <v>7700</v>
      </c>
      <c r="O78" s="8"/>
      <c r="P78" s="8">
        <v>770</v>
      </c>
      <c r="Q78" s="8">
        <v>780</v>
      </c>
      <c r="R78" s="8">
        <v>7700</v>
      </c>
      <c r="S78" s="8">
        <v>7800</v>
      </c>
      <c r="T78" s="10"/>
      <c r="U78" s="10">
        <v>860</v>
      </c>
    </row>
    <row r="79" spans="1:21">
      <c r="A79" s="302"/>
      <c r="B79" s="302"/>
      <c r="C79" s="302"/>
      <c r="D79" s="3">
        <v>79</v>
      </c>
      <c r="E79" s="4">
        <v>88</v>
      </c>
      <c r="F79" s="3">
        <v>830</v>
      </c>
      <c r="G79" s="302"/>
      <c r="H79" s="302"/>
      <c r="I79" s="5">
        <v>39000</v>
      </c>
      <c r="J79" s="6">
        <v>7800</v>
      </c>
      <c r="K79" s="7">
        <v>1.38E-2</v>
      </c>
      <c r="L79" s="7">
        <v>8.3000000000000001E-3</v>
      </c>
      <c r="M79" s="8">
        <v>7800</v>
      </c>
      <c r="N79" s="8">
        <v>7800</v>
      </c>
      <c r="O79" s="8"/>
      <c r="P79" s="8">
        <v>780</v>
      </c>
      <c r="Q79" s="8">
        <v>790</v>
      </c>
      <c r="R79" s="8">
        <v>7800</v>
      </c>
      <c r="S79" s="8">
        <v>7900</v>
      </c>
      <c r="T79" s="10"/>
      <c r="U79" s="10">
        <v>870</v>
      </c>
    </row>
    <row r="80" spans="1:21">
      <c r="A80" s="302"/>
      <c r="B80" s="302"/>
      <c r="C80" s="302"/>
      <c r="D80" s="3">
        <v>80</v>
      </c>
      <c r="E80" s="4">
        <v>89</v>
      </c>
      <c r="F80" s="3">
        <v>840</v>
      </c>
      <c r="G80" s="302"/>
      <c r="H80" s="302"/>
      <c r="I80" s="5">
        <v>39500</v>
      </c>
      <c r="J80" s="6">
        <v>7900</v>
      </c>
      <c r="K80" s="7">
        <v>1.3899999999999999E-2</v>
      </c>
      <c r="L80" s="7">
        <v>8.3999999999999995E-3</v>
      </c>
      <c r="M80" s="8">
        <v>7900</v>
      </c>
      <c r="N80" s="8">
        <v>7900</v>
      </c>
      <c r="O80" s="8"/>
      <c r="P80" s="8">
        <v>790</v>
      </c>
      <c r="Q80" s="8">
        <v>800</v>
      </c>
      <c r="R80" s="8">
        <v>7900</v>
      </c>
      <c r="S80" s="8">
        <v>8000</v>
      </c>
      <c r="T80" s="10"/>
      <c r="U80" s="10">
        <v>880</v>
      </c>
    </row>
    <row r="81" spans="1:21">
      <c r="A81" s="302"/>
      <c r="B81" s="302"/>
      <c r="C81" s="302"/>
      <c r="D81" s="3">
        <v>81</v>
      </c>
      <c r="E81" s="4">
        <v>90</v>
      </c>
      <c r="F81" s="3">
        <v>850</v>
      </c>
      <c r="G81" s="302"/>
      <c r="H81" s="302"/>
      <c r="I81" s="5">
        <v>40000</v>
      </c>
      <c r="J81" s="6">
        <v>8000</v>
      </c>
      <c r="K81" s="7">
        <v>1.4E-2</v>
      </c>
      <c r="L81" s="7">
        <v>8.4999999999999902E-3</v>
      </c>
      <c r="M81" s="8">
        <v>8000</v>
      </c>
      <c r="N81" s="8">
        <v>8000</v>
      </c>
      <c r="O81" s="8"/>
      <c r="P81" s="8">
        <v>800</v>
      </c>
      <c r="Q81" s="8">
        <v>810</v>
      </c>
      <c r="R81" s="8">
        <v>8000</v>
      </c>
      <c r="S81" s="8">
        <v>8100</v>
      </c>
      <c r="T81" s="10"/>
      <c r="U81" s="10">
        <v>890</v>
      </c>
    </row>
    <row r="82" spans="1:21">
      <c r="A82" s="302"/>
      <c r="B82" s="302"/>
      <c r="C82" s="302"/>
      <c r="D82" s="3">
        <v>82</v>
      </c>
      <c r="E82" s="4">
        <v>91</v>
      </c>
      <c r="F82" s="3">
        <v>860</v>
      </c>
      <c r="G82" s="302"/>
      <c r="H82" s="302"/>
      <c r="I82" s="5">
        <v>40500</v>
      </c>
      <c r="J82" s="6">
        <v>8100</v>
      </c>
      <c r="K82" s="7">
        <v>1.41E-2</v>
      </c>
      <c r="L82" s="7">
        <v>8.5999999999999896E-3</v>
      </c>
      <c r="M82" s="8">
        <v>8100</v>
      </c>
      <c r="N82" s="8">
        <v>8100</v>
      </c>
      <c r="O82" s="8"/>
      <c r="P82" s="8">
        <v>810</v>
      </c>
      <c r="Q82" s="8">
        <v>820</v>
      </c>
      <c r="R82" s="8">
        <v>8100</v>
      </c>
      <c r="S82" s="8">
        <v>8200</v>
      </c>
      <c r="T82" s="10"/>
      <c r="U82" s="10">
        <v>900</v>
      </c>
    </row>
    <row r="83" spans="1:21">
      <c r="A83" s="302"/>
      <c r="B83" s="302"/>
      <c r="C83" s="302"/>
      <c r="D83" s="3">
        <v>83</v>
      </c>
      <c r="E83" s="4">
        <v>92</v>
      </c>
      <c r="F83" s="3">
        <v>870</v>
      </c>
      <c r="G83" s="302"/>
      <c r="H83" s="302"/>
      <c r="I83" s="5">
        <v>41000</v>
      </c>
      <c r="J83" s="6">
        <v>8200</v>
      </c>
      <c r="K83" s="7">
        <v>1.4200000000000001E-2</v>
      </c>
      <c r="L83" s="7">
        <v>8.6999999999999994E-3</v>
      </c>
      <c r="M83" s="8">
        <v>8200</v>
      </c>
      <c r="N83" s="8">
        <v>8200</v>
      </c>
      <c r="O83" s="8"/>
      <c r="P83" s="8">
        <v>820</v>
      </c>
      <c r="Q83" s="8">
        <v>830</v>
      </c>
      <c r="R83" s="8">
        <v>8200</v>
      </c>
      <c r="S83" s="8">
        <v>8300</v>
      </c>
      <c r="T83" s="10"/>
      <c r="U83" s="10">
        <v>910</v>
      </c>
    </row>
    <row r="84" spans="1:21">
      <c r="A84" s="302"/>
      <c r="B84" s="302"/>
      <c r="C84" s="302"/>
      <c r="D84" s="3">
        <v>84</v>
      </c>
      <c r="E84" s="4">
        <v>93</v>
      </c>
      <c r="F84" s="3">
        <v>880</v>
      </c>
      <c r="G84" s="302"/>
      <c r="H84" s="302"/>
      <c r="I84" s="5">
        <v>41500</v>
      </c>
      <c r="J84" s="6">
        <v>8300</v>
      </c>
      <c r="K84" s="7">
        <v>1.43E-2</v>
      </c>
      <c r="L84" s="7">
        <v>8.7999999999999901E-3</v>
      </c>
      <c r="M84" s="8">
        <v>8300</v>
      </c>
      <c r="N84" s="8">
        <v>8300</v>
      </c>
      <c r="O84" s="8"/>
      <c r="P84" s="8">
        <v>830</v>
      </c>
      <c r="Q84" s="8">
        <v>840</v>
      </c>
      <c r="R84" s="8">
        <v>8300</v>
      </c>
      <c r="S84" s="8">
        <v>8400</v>
      </c>
      <c r="T84" s="10"/>
      <c r="U84" s="10">
        <v>920</v>
      </c>
    </row>
    <row r="85" spans="1:21">
      <c r="A85" s="302"/>
      <c r="B85" s="302"/>
      <c r="C85" s="302"/>
      <c r="D85" s="3">
        <v>85</v>
      </c>
      <c r="E85" s="4">
        <v>94</v>
      </c>
      <c r="F85" s="3">
        <v>890</v>
      </c>
      <c r="G85" s="302"/>
      <c r="H85" s="302"/>
      <c r="I85" s="5">
        <v>42000</v>
      </c>
      <c r="J85" s="6">
        <v>8400</v>
      </c>
      <c r="K85" s="7">
        <v>1.44E-2</v>
      </c>
      <c r="L85" s="7">
        <v>8.8999999999999895E-3</v>
      </c>
      <c r="M85" s="8">
        <v>8400</v>
      </c>
      <c r="N85" s="8">
        <v>8400</v>
      </c>
      <c r="O85" s="8"/>
      <c r="P85" s="8">
        <v>840</v>
      </c>
      <c r="Q85" s="8">
        <v>850</v>
      </c>
      <c r="R85" s="8">
        <v>8400</v>
      </c>
      <c r="S85" s="8">
        <v>8500</v>
      </c>
      <c r="T85" s="10"/>
      <c r="U85" s="10">
        <v>930</v>
      </c>
    </row>
    <row r="86" spans="1:21">
      <c r="A86" s="302"/>
      <c r="B86" s="302"/>
      <c r="C86" s="302"/>
      <c r="D86" s="3">
        <v>86</v>
      </c>
      <c r="E86" s="4">
        <v>95</v>
      </c>
      <c r="F86" s="3">
        <v>900</v>
      </c>
      <c r="G86" s="302"/>
      <c r="H86" s="302"/>
      <c r="I86" s="5">
        <v>42500</v>
      </c>
      <c r="J86" s="6">
        <v>8500</v>
      </c>
      <c r="K86" s="7">
        <v>1.4500000000000001E-2</v>
      </c>
      <c r="L86" s="7">
        <v>8.9999999999999993E-3</v>
      </c>
      <c r="M86" s="8">
        <v>8500</v>
      </c>
      <c r="N86" s="8">
        <v>8500</v>
      </c>
      <c r="O86" s="8"/>
      <c r="P86" s="8">
        <v>850</v>
      </c>
      <c r="Q86" s="8">
        <v>860</v>
      </c>
      <c r="R86" s="8">
        <v>8500</v>
      </c>
      <c r="S86" s="8">
        <v>8600</v>
      </c>
      <c r="T86" s="10"/>
      <c r="U86" s="10">
        <v>940</v>
      </c>
    </row>
    <row r="87" spans="1:21">
      <c r="A87" s="302"/>
      <c r="B87" s="302"/>
      <c r="C87" s="302"/>
      <c r="D87" s="3">
        <v>87</v>
      </c>
      <c r="E87" s="4">
        <v>96</v>
      </c>
      <c r="F87" s="3">
        <v>910</v>
      </c>
      <c r="G87" s="302"/>
      <c r="H87" s="302"/>
      <c r="I87" s="5">
        <v>43000</v>
      </c>
      <c r="J87" s="6">
        <v>8600</v>
      </c>
      <c r="K87" s="7">
        <v>1.46E-2</v>
      </c>
      <c r="L87" s="7">
        <v>9.09999999999999E-3</v>
      </c>
      <c r="M87" s="8">
        <v>8600</v>
      </c>
      <c r="N87" s="8">
        <v>8600</v>
      </c>
      <c r="O87" s="8"/>
      <c r="P87" s="8">
        <v>860</v>
      </c>
      <c r="Q87" s="8">
        <v>870</v>
      </c>
      <c r="R87" s="8">
        <v>8600</v>
      </c>
      <c r="S87" s="8">
        <v>8700</v>
      </c>
      <c r="T87" s="10"/>
      <c r="U87" s="10">
        <v>950</v>
      </c>
    </row>
    <row r="88" spans="1:21">
      <c r="A88" s="302"/>
      <c r="B88" s="302"/>
      <c r="C88" s="302"/>
      <c r="D88" s="3">
        <v>88</v>
      </c>
      <c r="E88" s="4">
        <v>97</v>
      </c>
      <c r="F88" s="3">
        <v>920</v>
      </c>
      <c r="G88" s="302"/>
      <c r="H88" s="302"/>
      <c r="I88" s="5">
        <v>43500</v>
      </c>
      <c r="J88" s="6">
        <v>8700</v>
      </c>
      <c r="K88" s="7">
        <v>1.47E-2</v>
      </c>
      <c r="L88" s="7">
        <v>9.1999999999999894E-3</v>
      </c>
      <c r="M88" s="8">
        <v>8700</v>
      </c>
      <c r="N88" s="8">
        <v>8700</v>
      </c>
      <c r="O88" s="8"/>
      <c r="P88" s="8">
        <v>870</v>
      </c>
      <c r="Q88" s="8">
        <v>880</v>
      </c>
      <c r="R88" s="8">
        <v>8700</v>
      </c>
      <c r="S88" s="8">
        <v>8800</v>
      </c>
      <c r="T88" s="10"/>
      <c r="U88" s="10">
        <v>960</v>
      </c>
    </row>
    <row r="89" spans="1:21">
      <c r="A89" s="302"/>
      <c r="B89" s="302"/>
      <c r="C89" s="302"/>
      <c r="D89" s="3">
        <v>89</v>
      </c>
      <c r="E89" s="4">
        <v>98</v>
      </c>
      <c r="F89" s="3">
        <v>930</v>
      </c>
      <c r="G89" s="302"/>
      <c r="H89" s="302"/>
      <c r="I89" s="5">
        <v>44000</v>
      </c>
      <c r="J89" s="6">
        <v>8800</v>
      </c>
      <c r="K89" s="7">
        <v>1.4800000000000001E-2</v>
      </c>
      <c r="L89" s="7">
        <v>9.2999999999999992E-3</v>
      </c>
      <c r="M89" s="8">
        <v>8800</v>
      </c>
      <c r="N89" s="8">
        <v>8800</v>
      </c>
      <c r="O89" s="8"/>
      <c r="P89" s="8">
        <v>880</v>
      </c>
      <c r="Q89" s="8">
        <v>890</v>
      </c>
      <c r="R89" s="8">
        <v>8800</v>
      </c>
      <c r="S89" s="8">
        <v>8900</v>
      </c>
      <c r="T89" s="10"/>
      <c r="U89" s="10">
        <v>970</v>
      </c>
    </row>
    <row r="90" spans="1:21">
      <c r="A90" s="302"/>
      <c r="B90" s="302"/>
      <c r="C90" s="302"/>
      <c r="D90" s="3">
        <v>90</v>
      </c>
      <c r="E90" s="4">
        <v>99</v>
      </c>
      <c r="F90" s="3">
        <v>940</v>
      </c>
      <c r="G90" s="302"/>
      <c r="H90" s="302"/>
      <c r="I90" s="5">
        <v>44500</v>
      </c>
      <c r="J90" s="6">
        <v>8900</v>
      </c>
      <c r="K90" s="7">
        <v>1.49E-2</v>
      </c>
      <c r="L90" s="7">
        <v>9.39999999999999E-3</v>
      </c>
      <c r="M90" s="8">
        <v>8900</v>
      </c>
      <c r="N90" s="8">
        <v>8900</v>
      </c>
      <c r="O90" s="8"/>
      <c r="P90" s="8">
        <v>890</v>
      </c>
      <c r="Q90" s="8">
        <v>900</v>
      </c>
      <c r="R90" s="8">
        <v>8900</v>
      </c>
      <c r="S90" s="8">
        <v>9000</v>
      </c>
      <c r="T90" s="10"/>
      <c r="U90" s="10">
        <v>980</v>
      </c>
    </row>
    <row r="91" spans="1:21">
      <c r="A91" s="302"/>
      <c r="B91" s="302"/>
      <c r="C91" s="302"/>
      <c r="D91" s="3">
        <v>91</v>
      </c>
      <c r="E91" s="4">
        <v>100</v>
      </c>
      <c r="F91" s="3">
        <v>950</v>
      </c>
      <c r="G91" s="302"/>
      <c r="H91" s="302"/>
      <c r="I91" s="5">
        <v>45000</v>
      </c>
      <c r="J91" s="6">
        <v>9000</v>
      </c>
      <c r="K91" s="7">
        <v>1.4999999999999999E-2</v>
      </c>
      <c r="L91" s="7">
        <v>9.4999999999999894E-3</v>
      </c>
      <c r="M91" s="8">
        <v>9000</v>
      </c>
      <c r="N91" s="8">
        <v>9000</v>
      </c>
      <c r="O91" s="8"/>
      <c r="P91" s="8">
        <v>900</v>
      </c>
      <c r="Q91" s="8">
        <v>910</v>
      </c>
      <c r="R91" s="8">
        <v>9000</v>
      </c>
      <c r="S91" s="8">
        <v>9100</v>
      </c>
      <c r="T91" s="10"/>
      <c r="U91" s="10">
        <v>990</v>
      </c>
    </row>
    <row r="92" spans="1:21">
      <c r="A92" s="302"/>
      <c r="B92" s="302"/>
      <c r="C92" s="302"/>
      <c r="D92" s="3">
        <v>92</v>
      </c>
      <c r="E92" s="4">
        <v>101</v>
      </c>
      <c r="F92" s="3">
        <v>960</v>
      </c>
      <c r="G92" s="302"/>
      <c r="H92" s="302"/>
      <c r="I92" s="5">
        <v>45500</v>
      </c>
      <c r="J92" s="6">
        <v>9100</v>
      </c>
      <c r="K92" s="7">
        <v>1.5100000000000001E-2</v>
      </c>
      <c r="L92" s="7">
        <v>9.5999999999999905E-3</v>
      </c>
      <c r="M92" s="8">
        <v>9100</v>
      </c>
      <c r="N92" s="8">
        <v>9100</v>
      </c>
      <c r="O92" s="8"/>
      <c r="P92" s="8">
        <v>910</v>
      </c>
      <c r="Q92" s="8">
        <v>920</v>
      </c>
      <c r="R92" s="8">
        <v>9100</v>
      </c>
      <c r="S92" s="8">
        <v>9200</v>
      </c>
      <c r="T92" s="10"/>
      <c r="U92" s="10">
        <v>1000</v>
      </c>
    </row>
    <row r="93" spans="1:21">
      <c r="A93" s="302"/>
      <c r="B93" s="302"/>
      <c r="C93" s="302"/>
      <c r="D93" s="3">
        <v>93</v>
      </c>
      <c r="E93" s="4">
        <v>102</v>
      </c>
      <c r="F93" s="3">
        <v>970</v>
      </c>
      <c r="G93" s="302"/>
      <c r="H93" s="302"/>
      <c r="I93" s="5">
        <v>46000</v>
      </c>
      <c r="J93" s="6">
        <v>9200</v>
      </c>
      <c r="K93" s="7">
        <v>1.52E-2</v>
      </c>
      <c r="L93" s="7">
        <v>9.6999999999999899E-3</v>
      </c>
      <c r="M93" s="8">
        <v>9200</v>
      </c>
      <c r="N93" s="8">
        <v>9200</v>
      </c>
      <c r="O93" s="8"/>
      <c r="P93" s="8">
        <v>920</v>
      </c>
      <c r="Q93" s="8">
        <v>930</v>
      </c>
      <c r="R93" s="8">
        <v>9200</v>
      </c>
      <c r="S93" s="8">
        <v>9300</v>
      </c>
      <c r="T93" s="10"/>
      <c r="U93" s="10">
        <v>1010</v>
      </c>
    </row>
    <row r="94" spans="1:21">
      <c r="A94" s="302"/>
      <c r="B94" s="302"/>
      <c r="C94" s="302"/>
      <c r="D94" s="3">
        <v>94</v>
      </c>
      <c r="E94" s="4">
        <v>103</v>
      </c>
      <c r="F94" s="3">
        <v>980</v>
      </c>
      <c r="G94" s="302"/>
      <c r="H94" s="302"/>
      <c r="I94" s="5">
        <v>46500</v>
      </c>
      <c r="J94" s="6">
        <v>9300</v>
      </c>
      <c r="K94" s="7">
        <v>1.5299999999999999E-2</v>
      </c>
      <c r="L94" s="7">
        <v>9.7999999999999893E-3</v>
      </c>
      <c r="M94" s="8">
        <v>9300</v>
      </c>
      <c r="N94" s="8">
        <v>9300</v>
      </c>
      <c r="O94" s="8"/>
      <c r="P94" s="8">
        <v>930</v>
      </c>
      <c r="Q94" s="8">
        <v>940</v>
      </c>
      <c r="R94" s="8">
        <v>9300</v>
      </c>
      <c r="S94" s="8">
        <v>9400</v>
      </c>
      <c r="T94" s="10"/>
      <c r="U94" s="10">
        <v>1020</v>
      </c>
    </row>
    <row r="95" spans="1:21">
      <c r="A95" s="302"/>
      <c r="B95" s="302"/>
      <c r="C95" s="302"/>
      <c r="D95" s="3">
        <v>95</v>
      </c>
      <c r="E95" s="4">
        <v>104</v>
      </c>
      <c r="F95" s="3">
        <v>990</v>
      </c>
      <c r="G95" s="302"/>
      <c r="H95" s="302"/>
      <c r="I95" s="5">
        <v>47000</v>
      </c>
      <c r="J95" s="6">
        <v>9400</v>
      </c>
      <c r="K95" s="7">
        <v>1.54E-2</v>
      </c>
      <c r="L95" s="7">
        <v>9.8999999999999904E-3</v>
      </c>
      <c r="M95" s="8">
        <v>9400</v>
      </c>
      <c r="N95" s="8">
        <v>9400</v>
      </c>
      <c r="O95" s="8"/>
      <c r="P95" s="8">
        <v>940</v>
      </c>
      <c r="Q95" s="8">
        <v>950</v>
      </c>
      <c r="R95" s="8">
        <v>9400</v>
      </c>
      <c r="S95" s="8">
        <v>9500</v>
      </c>
      <c r="T95" s="10"/>
      <c r="U95" s="10">
        <v>1030</v>
      </c>
    </row>
    <row r="96" spans="1:21">
      <c r="A96" s="302"/>
      <c r="B96" s="302"/>
      <c r="C96" s="302"/>
      <c r="D96" s="3">
        <v>96</v>
      </c>
      <c r="E96" s="4">
        <v>105</v>
      </c>
      <c r="F96" s="3">
        <v>1000</v>
      </c>
      <c r="G96" s="302"/>
      <c r="H96" s="302"/>
      <c r="I96" s="5">
        <v>47500</v>
      </c>
      <c r="J96" s="6">
        <v>9500</v>
      </c>
      <c r="K96" s="7">
        <v>1.55E-2</v>
      </c>
      <c r="L96" s="7">
        <v>9.9999999999999898E-3</v>
      </c>
      <c r="M96" s="8">
        <v>9500</v>
      </c>
      <c r="N96" s="8">
        <v>9500</v>
      </c>
      <c r="O96" s="8"/>
      <c r="P96" s="8">
        <v>950</v>
      </c>
      <c r="Q96" s="8">
        <v>960</v>
      </c>
      <c r="R96" s="8">
        <v>9500</v>
      </c>
      <c r="S96" s="8">
        <v>9600</v>
      </c>
      <c r="T96" s="10"/>
      <c r="U96" s="10">
        <v>1040</v>
      </c>
    </row>
    <row r="97" spans="1:21">
      <c r="A97" s="302"/>
      <c r="B97" s="302"/>
      <c r="C97" s="302"/>
      <c r="D97" s="3">
        <v>97</v>
      </c>
      <c r="E97" s="4">
        <v>106</v>
      </c>
      <c r="F97" s="3">
        <v>1010</v>
      </c>
      <c r="G97" s="302"/>
      <c r="H97" s="302"/>
      <c r="I97" s="5">
        <v>48000</v>
      </c>
      <c r="J97" s="6">
        <v>9600</v>
      </c>
      <c r="K97" s="7">
        <v>1.5599999999999999E-2</v>
      </c>
      <c r="L97" s="7">
        <v>1.01E-2</v>
      </c>
      <c r="M97" s="8">
        <v>9600</v>
      </c>
      <c r="N97" s="8">
        <v>9600</v>
      </c>
      <c r="O97" s="8"/>
      <c r="P97" s="8">
        <v>960</v>
      </c>
      <c r="Q97" s="8">
        <v>970</v>
      </c>
      <c r="R97" s="8">
        <v>9600</v>
      </c>
      <c r="S97" s="8">
        <v>9700</v>
      </c>
      <c r="T97" s="10"/>
      <c r="U97" s="10">
        <v>1050</v>
      </c>
    </row>
    <row r="98" spans="1:21">
      <c r="A98" s="302"/>
      <c r="B98" s="302"/>
      <c r="C98" s="302"/>
      <c r="D98" s="3">
        <v>98</v>
      </c>
      <c r="E98" s="4">
        <v>107</v>
      </c>
      <c r="F98" s="3">
        <v>1020</v>
      </c>
      <c r="G98" s="302"/>
      <c r="H98" s="302"/>
      <c r="I98" s="5">
        <v>48500</v>
      </c>
      <c r="J98" s="6">
        <v>9700</v>
      </c>
      <c r="K98" s="7">
        <v>1.5699999999999999E-2</v>
      </c>
      <c r="L98" s="7">
        <v>1.0200000000000001E-2</v>
      </c>
      <c r="M98" s="8">
        <v>9700</v>
      </c>
      <c r="N98" s="8">
        <v>9700</v>
      </c>
      <c r="O98" s="8"/>
      <c r="P98" s="8">
        <v>970</v>
      </c>
      <c r="Q98" s="8">
        <v>980</v>
      </c>
      <c r="R98" s="8">
        <v>9700</v>
      </c>
      <c r="S98" s="8">
        <v>9800</v>
      </c>
      <c r="T98" s="10"/>
      <c r="U98" s="10">
        <v>1060</v>
      </c>
    </row>
    <row r="99" spans="1:21">
      <c r="A99" s="302"/>
      <c r="B99" s="302"/>
      <c r="C99" s="302"/>
      <c r="D99" s="3">
        <v>99</v>
      </c>
      <c r="E99" s="4">
        <v>108</v>
      </c>
      <c r="F99" s="3">
        <v>1030</v>
      </c>
      <c r="G99" s="302"/>
      <c r="H99" s="302"/>
      <c r="I99" s="5">
        <v>49000</v>
      </c>
      <c r="J99" s="6">
        <v>9800</v>
      </c>
      <c r="K99" s="7">
        <v>1.5800000000000002E-2</v>
      </c>
      <c r="L99" s="7">
        <v>1.03E-2</v>
      </c>
      <c r="M99" s="8">
        <v>9800</v>
      </c>
      <c r="N99" s="8">
        <v>9800</v>
      </c>
      <c r="O99" s="8"/>
      <c r="P99" s="8">
        <v>980</v>
      </c>
      <c r="Q99" s="8">
        <v>990</v>
      </c>
      <c r="R99" s="8">
        <v>9800</v>
      </c>
      <c r="S99" s="8">
        <v>9900</v>
      </c>
      <c r="T99" s="10"/>
      <c r="U99" s="10">
        <v>1070</v>
      </c>
    </row>
    <row r="100" spans="1:21">
      <c r="A100" s="302"/>
      <c r="B100" s="302"/>
      <c r="C100" s="302"/>
      <c r="D100" s="3">
        <v>100</v>
      </c>
      <c r="E100" s="4">
        <v>109</v>
      </c>
      <c r="F100" s="3">
        <v>1040</v>
      </c>
      <c r="G100" s="302"/>
      <c r="H100" s="302"/>
      <c r="I100" s="5">
        <v>49500</v>
      </c>
      <c r="J100" s="6">
        <v>9900</v>
      </c>
      <c r="K100" s="7">
        <v>1.5900000000000001E-2</v>
      </c>
      <c r="L100" s="7">
        <v>1.04E-2</v>
      </c>
      <c r="M100" s="8">
        <v>9900</v>
      </c>
      <c r="N100" s="8">
        <v>9900</v>
      </c>
      <c r="O100" s="8"/>
      <c r="P100" s="8">
        <v>990</v>
      </c>
      <c r="Q100" s="8">
        <v>1000</v>
      </c>
      <c r="R100" s="8">
        <v>9900</v>
      </c>
      <c r="S100" s="8">
        <v>10000</v>
      </c>
      <c r="T100" s="10"/>
      <c r="U100" s="10">
        <v>1080</v>
      </c>
    </row>
    <row r="101" spans="1:21">
      <c r="A101" s="302"/>
      <c r="B101" s="302"/>
      <c r="C101" s="302"/>
      <c r="D101" s="3">
        <v>101</v>
      </c>
      <c r="E101" s="4">
        <v>110</v>
      </c>
      <c r="F101" s="3">
        <v>1050</v>
      </c>
      <c r="G101" s="302"/>
      <c r="H101" s="302"/>
      <c r="I101" s="5">
        <v>50000</v>
      </c>
      <c r="J101" s="6">
        <v>10000</v>
      </c>
      <c r="K101" s="7">
        <v>1.6E-2</v>
      </c>
      <c r="L101" s="7">
        <v>1.0500000000000001E-2</v>
      </c>
      <c r="M101" s="8">
        <v>10000</v>
      </c>
      <c r="N101" s="8">
        <v>10000</v>
      </c>
      <c r="O101" s="8"/>
      <c r="P101" s="8">
        <v>1000</v>
      </c>
      <c r="Q101" s="8">
        <v>1010</v>
      </c>
      <c r="R101" s="8">
        <v>10000</v>
      </c>
      <c r="S101" s="8">
        <v>10100</v>
      </c>
      <c r="T101" s="10"/>
      <c r="U101" s="10">
        <v>1090</v>
      </c>
    </row>
    <row r="102" spans="1:21">
      <c r="A102" s="302"/>
      <c r="B102" s="302"/>
      <c r="C102" s="302"/>
      <c r="D102" s="3">
        <v>102</v>
      </c>
      <c r="E102" s="4">
        <v>111</v>
      </c>
      <c r="F102" s="3">
        <v>1060</v>
      </c>
      <c r="G102" s="302"/>
      <c r="H102" s="302"/>
      <c r="I102" s="5">
        <v>50500</v>
      </c>
      <c r="J102" s="6">
        <v>10100</v>
      </c>
      <c r="K102" s="7">
        <v>1.61E-2</v>
      </c>
      <c r="L102" s="7">
        <v>1.06E-2</v>
      </c>
      <c r="M102" s="8">
        <v>10100</v>
      </c>
      <c r="N102" s="8">
        <v>10100</v>
      </c>
      <c r="O102" s="8"/>
      <c r="P102" s="8">
        <v>1010</v>
      </c>
      <c r="Q102" s="8">
        <v>1020</v>
      </c>
      <c r="R102" s="8">
        <v>10100</v>
      </c>
      <c r="S102" s="8">
        <v>10200</v>
      </c>
      <c r="T102" s="10"/>
      <c r="U102" s="10">
        <v>1100</v>
      </c>
    </row>
    <row r="103" spans="1:21">
      <c r="A103" s="302"/>
      <c r="B103" s="302"/>
      <c r="C103" s="302"/>
      <c r="D103" s="3">
        <v>103</v>
      </c>
      <c r="E103" s="4">
        <v>112</v>
      </c>
      <c r="F103" s="3">
        <v>1070</v>
      </c>
      <c r="G103" s="302"/>
      <c r="H103" s="302"/>
      <c r="I103" s="5">
        <v>51000</v>
      </c>
      <c r="J103" s="6">
        <v>10200</v>
      </c>
      <c r="K103" s="7">
        <v>1.6199999999999999E-2</v>
      </c>
      <c r="L103" s="7">
        <v>1.0699999999999999E-2</v>
      </c>
      <c r="M103" s="8">
        <v>10200</v>
      </c>
      <c r="N103" s="8">
        <v>10200</v>
      </c>
      <c r="O103" s="8"/>
      <c r="P103" s="8">
        <v>1020</v>
      </c>
      <c r="Q103" s="8">
        <v>1030</v>
      </c>
      <c r="R103" s="8">
        <v>10200</v>
      </c>
      <c r="S103" s="8">
        <v>10300</v>
      </c>
      <c r="T103" s="10"/>
      <c r="U103" s="10">
        <v>1110</v>
      </c>
    </row>
    <row r="104" spans="1:21">
      <c r="A104" s="302"/>
      <c r="B104" s="302"/>
      <c r="C104" s="302"/>
      <c r="D104" s="3">
        <v>104</v>
      </c>
      <c r="E104" s="4">
        <v>113</v>
      </c>
      <c r="F104" s="3">
        <v>1080</v>
      </c>
      <c r="G104" s="302"/>
      <c r="H104" s="302"/>
      <c r="I104" s="5">
        <v>51500</v>
      </c>
      <c r="J104" s="6">
        <v>10300</v>
      </c>
      <c r="K104" s="7">
        <v>1.6299999999999999E-2</v>
      </c>
      <c r="L104" s="7">
        <v>1.0800000000000001E-2</v>
      </c>
      <c r="M104" s="8">
        <v>10300</v>
      </c>
      <c r="N104" s="8">
        <v>10300</v>
      </c>
      <c r="O104" s="8"/>
      <c r="P104" s="8">
        <v>1030</v>
      </c>
      <c r="Q104" s="8">
        <v>1040</v>
      </c>
      <c r="R104" s="8">
        <v>10300</v>
      </c>
      <c r="S104" s="8">
        <v>10400</v>
      </c>
      <c r="T104" s="10"/>
      <c r="U104" s="10">
        <v>1120</v>
      </c>
    </row>
    <row r="105" spans="1:21">
      <c r="A105" s="302"/>
      <c r="B105" s="302"/>
      <c r="C105" s="302"/>
      <c r="D105" s="3">
        <v>105</v>
      </c>
      <c r="E105" s="4">
        <v>114</v>
      </c>
      <c r="F105" s="3">
        <v>1090</v>
      </c>
      <c r="G105" s="302"/>
      <c r="H105" s="302"/>
      <c r="I105" s="5">
        <v>52000</v>
      </c>
      <c r="J105" s="6">
        <v>10400</v>
      </c>
      <c r="K105" s="7">
        <v>1.6400000000000001E-2</v>
      </c>
      <c r="L105" s="7">
        <v>1.09E-2</v>
      </c>
      <c r="M105" s="8">
        <v>10400</v>
      </c>
      <c r="N105" s="8">
        <v>10400</v>
      </c>
      <c r="O105" s="8"/>
      <c r="P105" s="8">
        <v>1040</v>
      </c>
      <c r="Q105" s="8">
        <v>1050</v>
      </c>
      <c r="R105" s="8">
        <v>10400</v>
      </c>
      <c r="S105" s="8">
        <v>10500</v>
      </c>
      <c r="T105" s="10"/>
      <c r="U105" s="10">
        <v>1130</v>
      </c>
    </row>
    <row r="106" spans="1:21">
      <c r="A106" s="302"/>
      <c r="B106" s="302"/>
      <c r="C106" s="302"/>
      <c r="D106" s="3">
        <v>106</v>
      </c>
      <c r="E106" s="4">
        <v>115</v>
      </c>
      <c r="F106" s="3">
        <v>1100</v>
      </c>
      <c r="G106" s="302"/>
      <c r="H106" s="302"/>
      <c r="I106" s="5">
        <v>52500</v>
      </c>
      <c r="J106" s="6">
        <v>10500</v>
      </c>
      <c r="K106" s="7">
        <v>1.6500000000000001E-2</v>
      </c>
      <c r="L106" s="7">
        <v>1.0999999999999999E-2</v>
      </c>
      <c r="M106" s="8">
        <v>10500</v>
      </c>
      <c r="N106" s="8">
        <v>10500</v>
      </c>
      <c r="O106" s="8"/>
      <c r="P106" s="8">
        <v>1050</v>
      </c>
      <c r="Q106" s="8">
        <v>1060</v>
      </c>
      <c r="R106" s="8">
        <v>10500</v>
      </c>
      <c r="S106" s="8">
        <v>10600</v>
      </c>
      <c r="T106" s="10"/>
      <c r="U106" s="10">
        <v>1140</v>
      </c>
    </row>
    <row r="107" spans="1:21">
      <c r="A107" s="302"/>
      <c r="B107" s="302"/>
      <c r="C107" s="302"/>
      <c r="D107" s="3">
        <v>107</v>
      </c>
      <c r="E107" s="4">
        <v>116</v>
      </c>
      <c r="F107" s="3">
        <v>1110</v>
      </c>
      <c r="G107" s="302"/>
      <c r="H107" s="302"/>
      <c r="I107" s="5">
        <v>53000</v>
      </c>
      <c r="J107" s="6">
        <v>10600</v>
      </c>
      <c r="K107" s="7">
        <v>1.66E-2</v>
      </c>
      <c r="L107" s="7">
        <v>1.11E-2</v>
      </c>
      <c r="M107" s="8">
        <v>10600</v>
      </c>
      <c r="N107" s="8">
        <v>10600</v>
      </c>
      <c r="O107" s="8"/>
      <c r="P107" s="8">
        <v>1060</v>
      </c>
      <c r="Q107" s="8">
        <v>1070</v>
      </c>
      <c r="R107" s="8">
        <v>10600</v>
      </c>
      <c r="S107" s="8">
        <v>10700</v>
      </c>
      <c r="T107" s="10"/>
      <c r="U107" s="10">
        <v>1150</v>
      </c>
    </row>
    <row r="108" spans="1:21">
      <c r="A108" s="302"/>
      <c r="B108" s="302"/>
      <c r="C108" s="302"/>
      <c r="D108" s="3">
        <v>108</v>
      </c>
      <c r="E108" s="4">
        <v>117</v>
      </c>
      <c r="F108" s="3">
        <v>1120</v>
      </c>
      <c r="G108" s="302"/>
      <c r="H108" s="302"/>
      <c r="I108" s="5">
        <v>53500</v>
      </c>
      <c r="J108" s="6">
        <v>10700</v>
      </c>
      <c r="K108" s="7">
        <v>1.67E-2</v>
      </c>
      <c r="L108" s="7">
        <v>1.12E-2</v>
      </c>
      <c r="M108" s="8">
        <v>10700</v>
      </c>
      <c r="N108" s="8">
        <v>10700</v>
      </c>
      <c r="O108" s="8"/>
      <c r="P108" s="8">
        <v>1070</v>
      </c>
      <c r="Q108" s="8">
        <v>1080</v>
      </c>
      <c r="R108" s="8">
        <v>10700</v>
      </c>
      <c r="S108" s="10"/>
      <c r="T108" s="10"/>
      <c r="U108" s="10">
        <v>1160</v>
      </c>
    </row>
    <row r="109" spans="1:21">
      <c r="A109" s="302"/>
      <c r="B109" s="302"/>
      <c r="C109" s="302"/>
      <c r="D109" s="3">
        <v>109</v>
      </c>
      <c r="E109" s="4">
        <v>118</v>
      </c>
      <c r="F109" s="3">
        <v>1130</v>
      </c>
      <c r="G109" s="302"/>
      <c r="H109" s="302"/>
      <c r="I109" s="5">
        <v>54000</v>
      </c>
      <c r="J109" s="6">
        <v>10800</v>
      </c>
      <c r="K109" s="7">
        <v>1.6799999999999999E-2</v>
      </c>
      <c r="L109" s="7">
        <v>1.1299999999999999E-2</v>
      </c>
      <c r="M109" s="8">
        <v>10800</v>
      </c>
      <c r="N109" s="8">
        <v>10800</v>
      </c>
      <c r="O109" s="8"/>
      <c r="P109" s="8">
        <v>1080</v>
      </c>
      <c r="Q109" s="8">
        <v>1090</v>
      </c>
      <c r="R109" s="8">
        <v>10800</v>
      </c>
      <c r="S109" s="10"/>
      <c r="T109" s="10"/>
      <c r="U109" s="10">
        <v>1170</v>
      </c>
    </row>
    <row r="110" spans="1:21">
      <c r="A110" s="302"/>
      <c r="B110" s="302"/>
      <c r="C110" s="302"/>
      <c r="D110" s="3">
        <v>110</v>
      </c>
      <c r="E110" s="4">
        <v>119</v>
      </c>
      <c r="F110" s="3">
        <v>1140</v>
      </c>
      <c r="G110" s="302"/>
      <c r="H110" s="302"/>
      <c r="I110" s="5">
        <v>54500</v>
      </c>
      <c r="J110" s="6">
        <v>10900</v>
      </c>
      <c r="K110" s="7">
        <v>1.6899999999999998E-2</v>
      </c>
      <c r="L110" s="7">
        <v>1.14E-2</v>
      </c>
      <c r="M110" s="8">
        <v>10900</v>
      </c>
      <c r="N110" s="8">
        <v>10900</v>
      </c>
      <c r="O110" s="8"/>
      <c r="P110" s="8">
        <v>1090</v>
      </c>
      <c r="Q110" s="8">
        <v>1100</v>
      </c>
      <c r="R110" s="8">
        <v>10900</v>
      </c>
      <c r="S110" s="10"/>
      <c r="T110" s="10"/>
      <c r="U110" s="10">
        <v>1180</v>
      </c>
    </row>
    <row r="111" spans="1:21">
      <c r="A111" s="302"/>
      <c r="B111" s="302"/>
      <c r="C111" s="302"/>
      <c r="D111" s="3">
        <v>111</v>
      </c>
      <c r="E111" s="4">
        <v>120</v>
      </c>
      <c r="F111" s="3">
        <v>1150</v>
      </c>
      <c r="G111" s="302"/>
      <c r="H111" s="302"/>
      <c r="I111" s="5">
        <v>55000</v>
      </c>
      <c r="J111" s="6">
        <v>11000</v>
      </c>
      <c r="K111" s="7">
        <v>1.7000000000000001E-2</v>
      </c>
      <c r="L111" s="7">
        <v>1.15E-2</v>
      </c>
      <c r="M111" s="8">
        <v>11000</v>
      </c>
      <c r="N111" s="8">
        <v>11000</v>
      </c>
      <c r="O111" s="8"/>
      <c r="P111" s="8">
        <v>1100</v>
      </c>
      <c r="Q111" s="8">
        <v>1110</v>
      </c>
      <c r="R111" s="8">
        <v>11000</v>
      </c>
      <c r="S111" s="10"/>
      <c r="T111" s="10"/>
      <c r="U111" s="10">
        <v>1190</v>
      </c>
    </row>
    <row r="112" spans="1:21">
      <c r="A112" s="302"/>
      <c r="B112" s="302"/>
      <c r="C112" s="302"/>
      <c r="D112" s="3">
        <v>112</v>
      </c>
      <c r="E112" s="4">
        <v>121</v>
      </c>
      <c r="F112" s="3">
        <v>1160</v>
      </c>
      <c r="G112" s="302"/>
      <c r="H112" s="302"/>
      <c r="I112" s="5">
        <v>55500</v>
      </c>
      <c r="J112" s="6">
        <v>11100</v>
      </c>
      <c r="K112" s="7">
        <v>1.7100000000000001E-2</v>
      </c>
      <c r="L112" s="7">
        <v>1.1599999999999999E-2</v>
      </c>
      <c r="M112" s="8">
        <v>11100</v>
      </c>
      <c r="N112" s="8">
        <v>11100</v>
      </c>
      <c r="O112" s="8"/>
      <c r="P112" s="8">
        <v>1110</v>
      </c>
      <c r="Q112" s="8">
        <v>1120</v>
      </c>
      <c r="R112" s="8">
        <v>11100</v>
      </c>
      <c r="S112" s="10"/>
      <c r="T112" s="10"/>
      <c r="U112" s="10">
        <v>1200</v>
      </c>
    </row>
    <row r="113" spans="1:21">
      <c r="A113" s="302"/>
      <c r="B113" s="302"/>
      <c r="C113" s="302"/>
      <c r="D113" s="3">
        <v>113</v>
      </c>
      <c r="E113" s="4">
        <v>122</v>
      </c>
      <c r="F113" s="3">
        <v>1170</v>
      </c>
      <c r="G113" s="302"/>
      <c r="H113" s="302"/>
      <c r="I113" s="5">
        <v>56000</v>
      </c>
      <c r="J113" s="6">
        <v>11200</v>
      </c>
      <c r="K113" s="7">
        <v>1.72E-2</v>
      </c>
      <c r="L113" s="7">
        <v>1.17E-2</v>
      </c>
      <c r="M113" s="8">
        <v>11200</v>
      </c>
      <c r="N113" s="8">
        <v>11200</v>
      </c>
      <c r="O113" s="8"/>
      <c r="P113" s="8">
        <v>1120</v>
      </c>
      <c r="Q113" s="8">
        <v>1130</v>
      </c>
      <c r="R113" s="8">
        <v>11200</v>
      </c>
      <c r="S113" s="10"/>
      <c r="T113" s="10"/>
      <c r="U113" s="10">
        <v>1210</v>
      </c>
    </row>
    <row r="114" spans="1:21">
      <c r="A114" s="302"/>
      <c r="B114" s="302"/>
      <c r="C114" s="302"/>
      <c r="D114" s="3">
        <v>114</v>
      </c>
      <c r="E114" s="4">
        <v>123</v>
      </c>
      <c r="F114" s="3">
        <v>1180</v>
      </c>
      <c r="G114" s="302"/>
      <c r="H114" s="302"/>
      <c r="I114" s="5">
        <v>56500</v>
      </c>
      <c r="J114" s="6">
        <v>11300</v>
      </c>
      <c r="K114" s="7">
        <v>1.7299999999999999E-2</v>
      </c>
      <c r="L114" s="7">
        <v>1.18E-2</v>
      </c>
      <c r="M114" s="8">
        <v>11300</v>
      </c>
      <c r="N114" s="8">
        <v>11300</v>
      </c>
      <c r="O114" s="8"/>
      <c r="P114" s="8">
        <v>1130</v>
      </c>
      <c r="Q114" s="8">
        <v>1140</v>
      </c>
      <c r="R114" s="8">
        <v>11300</v>
      </c>
      <c r="S114" s="10"/>
      <c r="T114" s="10"/>
      <c r="U114" s="10">
        <v>1220</v>
      </c>
    </row>
    <row r="115" spans="1:21">
      <c r="A115" s="302"/>
      <c r="B115" s="302"/>
      <c r="C115" s="302"/>
      <c r="D115" s="3">
        <v>115</v>
      </c>
      <c r="E115" s="4">
        <v>124</v>
      </c>
      <c r="F115" s="3">
        <v>1190</v>
      </c>
      <c r="G115" s="302"/>
      <c r="H115" s="302"/>
      <c r="I115" s="5">
        <v>57000</v>
      </c>
      <c r="J115" s="6">
        <v>11400</v>
      </c>
      <c r="K115" s="7">
        <v>1.7399999999999999E-2</v>
      </c>
      <c r="L115" s="7">
        <v>1.1900000000000001E-2</v>
      </c>
      <c r="M115" s="8">
        <v>11400</v>
      </c>
      <c r="N115" s="8">
        <v>11400</v>
      </c>
      <c r="O115" s="8"/>
      <c r="P115" s="8">
        <v>1140</v>
      </c>
      <c r="Q115" s="8">
        <v>1150</v>
      </c>
      <c r="R115" s="8">
        <v>11400</v>
      </c>
      <c r="S115" s="10"/>
      <c r="T115" s="10"/>
      <c r="U115" s="10">
        <v>1230</v>
      </c>
    </row>
    <row r="116" spans="1:21">
      <c r="A116" s="302"/>
      <c r="B116" s="302"/>
      <c r="C116" s="302"/>
      <c r="D116" s="3">
        <v>116</v>
      </c>
      <c r="E116" s="4">
        <v>125</v>
      </c>
      <c r="F116" s="3">
        <v>1200</v>
      </c>
      <c r="G116" s="302"/>
      <c r="H116" s="302"/>
      <c r="I116" s="5">
        <v>57500</v>
      </c>
      <c r="J116" s="6">
        <v>11500</v>
      </c>
      <c r="K116" s="7">
        <v>1.7500000000000002E-2</v>
      </c>
      <c r="L116" s="7">
        <v>1.2E-2</v>
      </c>
      <c r="M116" s="8">
        <v>11500</v>
      </c>
      <c r="N116" s="8">
        <v>11500</v>
      </c>
      <c r="O116" s="8"/>
      <c r="P116" s="8">
        <v>1150</v>
      </c>
      <c r="Q116" s="8">
        <v>1160</v>
      </c>
      <c r="R116" s="8">
        <v>11500</v>
      </c>
      <c r="S116" s="10"/>
      <c r="T116" s="10"/>
      <c r="U116" s="10">
        <v>1240</v>
      </c>
    </row>
    <row r="117" spans="1:21">
      <c r="A117" s="302"/>
      <c r="B117" s="302"/>
      <c r="C117" s="302"/>
      <c r="D117" s="3">
        <v>117</v>
      </c>
      <c r="E117" s="4">
        <v>126</v>
      </c>
      <c r="F117" s="3">
        <v>1210</v>
      </c>
      <c r="G117" s="302"/>
      <c r="H117" s="302"/>
      <c r="I117" s="5">
        <v>58000</v>
      </c>
      <c r="J117" s="6">
        <v>11600</v>
      </c>
      <c r="K117" s="7">
        <v>1.7600000000000001E-2</v>
      </c>
      <c r="L117" s="7">
        <v>1.21E-2</v>
      </c>
      <c r="M117" s="8">
        <v>11600</v>
      </c>
      <c r="N117" s="8">
        <v>11600</v>
      </c>
      <c r="O117" s="8"/>
      <c r="P117" s="8">
        <v>1160</v>
      </c>
      <c r="Q117" s="8">
        <v>1170</v>
      </c>
      <c r="R117" s="8">
        <v>11600</v>
      </c>
      <c r="S117" s="10"/>
      <c r="T117" s="10"/>
      <c r="U117" s="10">
        <v>1250</v>
      </c>
    </row>
    <row r="118" spans="1:21">
      <c r="A118" s="302"/>
      <c r="B118" s="302"/>
      <c r="C118" s="302"/>
      <c r="D118" s="3">
        <v>118</v>
      </c>
      <c r="E118" s="4">
        <v>127</v>
      </c>
      <c r="F118" s="3">
        <v>1220</v>
      </c>
      <c r="G118" s="302"/>
      <c r="H118" s="302"/>
      <c r="I118" s="5">
        <v>58500</v>
      </c>
      <c r="J118" s="6">
        <v>11700</v>
      </c>
      <c r="K118" s="7">
        <v>1.77E-2</v>
      </c>
      <c r="L118" s="7">
        <v>1.2200000000000001E-2</v>
      </c>
      <c r="M118" s="8">
        <v>11700</v>
      </c>
      <c r="N118" s="8">
        <v>11700</v>
      </c>
      <c r="O118" s="8"/>
      <c r="P118" s="8">
        <v>1170</v>
      </c>
      <c r="Q118" s="8">
        <v>1180</v>
      </c>
      <c r="R118" s="8">
        <v>11700</v>
      </c>
      <c r="S118" s="10"/>
      <c r="T118" s="10"/>
      <c r="U118" s="10">
        <v>1260</v>
      </c>
    </row>
    <row r="119" spans="1:21">
      <c r="A119" s="302"/>
      <c r="B119" s="302"/>
      <c r="C119" s="302"/>
      <c r="D119" s="3">
        <v>119</v>
      </c>
      <c r="E119" s="4">
        <v>128</v>
      </c>
      <c r="F119" s="3">
        <v>1230</v>
      </c>
      <c r="G119" s="302"/>
      <c r="H119" s="302"/>
      <c r="I119" s="5">
        <v>59000</v>
      </c>
      <c r="J119" s="6">
        <v>11800</v>
      </c>
      <c r="K119" s="7">
        <v>1.78E-2</v>
      </c>
      <c r="L119" s="7">
        <v>1.23E-2</v>
      </c>
      <c r="M119" s="8">
        <v>11800</v>
      </c>
      <c r="N119" s="8">
        <v>11800</v>
      </c>
      <c r="O119" s="8"/>
      <c r="P119" s="8">
        <v>1180</v>
      </c>
      <c r="Q119" s="8">
        <v>1190</v>
      </c>
      <c r="R119" s="8">
        <v>11800</v>
      </c>
      <c r="S119" s="10"/>
      <c r="T119" s="10"/>
      <c r="U119" s="10">
        <v>1270</v>
      </c>
    </row>
    <row r="120" spans="1:21">
      <c r="A120" s="302"/>
      <c r="B120" s="302"/>
      <c r="C120" s="302"/>
      <c r="D120" s="3">
        <v>120</v>
      </c>
      <c r="E120" s="4">
        <v>129</v>
      </c>
      <c r="F120" s="3">
        <v>1240</v>
      </c>
      <c r="G120" s="302"/>
      <c r="H120" s="302"/>
      <c r="I120" s="5">
        <v>59500</v>
      </c>
      <c r="J120" s="6">
        <v>11900</v>
      </c>
      <c r="K120" s="7">
        <v>1.7899999999999999E-2</v>
      </c>
      <c r="L120" s="7">
        <v>1.24E-2</v>
      </c>
      <c r="M120" s="8">
        <v>11900</v>
      </c>
      <c r="N120" s="8">
        <v>11900</v>
      </c>
      <c r="O120" s="8"/>
      <c r="P120" s="8">
        <v>1190</v>
      </c>
      <c r="Q120" s="8">
        <v>1200</v>
      </c>
      <c r="R120" s="8">
        <v>11900</v>
      </c>
      <c r="S120" s="10"/>
      <c r="T120" s="10"/>
      <c r="U120" s="10">
        <v>1280</v>
      </c>
    </row>
    <row r="121" spans="1:21">
      <c r="A121" s="302"/>
      <c r="B121" s="302"/>
      <c r="C121" s="302"/>
      <c r="D121" s="3">
        <v>121</v>
      </c>
      <c r="E121" s="4">
        <v>130</v>
      </c>
      <c r="F121" s="3">
        <v>1250</v>
      </c>
      <c r="G121" s="302"/>
      <c r="H121" s="302"/>
      <c r="I121" s="5">
        <v>60000</v>
      </c>
      <c r="J121" s="6">
        <v>12000</v>
      </c>
      <c r="K121" s="7">
        <v>1.7999999999999999E-2</v>
      </c>
      <c r="L121" s="7">
        <v>1.2500000000000001E-2</v>
      </c>
      <c r="M121" s="8">
        <v>12000</v>
      </c>
      <c r="N121" s="8">
        <v>12000</v>
      </c>
      <c r="O121" s="8"/>
      <c r="P121" s="8">
        <v>1200</v>
      </c>
      <c r="Q121" s="8">
        <v>1210</v>
      </c>
      <c r="R121" s="8">
        <v>12000</v>
      </c>
      <c r="S121" s="10"/>
      <c r="T121" s="10"/>
      <c r="U121" s="10">
        <v>1290</v>
      </c>
    </row>
    <row r="122" spans="1:21">
      <c r="A122" s="302"/>
      <c r="B122" s="302"/>
      <c r="C122" s="302"/>
      <c r="D122" s="3">
        <v>122</v>
      </c>
      <c r="E122" s="4">
        <v>131</v>
      </c>
      <c r="F122" s="3">
        <v>1260</v>
      </c>
      <c r="G122" s="302"/>
      <c r="H122" s="302"/>
      <c r="I122" s="5">
        <v>60500</v>
      </c>
      <c r="J122" s="6">
        <v>12100</v>
      </c>
      <c r="K122" s="7">
        <v>1.8100000000000002E-2</v>
      </c>
      <c r="L122" s="7">
        <v>1.26E-2</v>
      </c>
      <c r="M122" s="8">
        <v>12100</v>
      </c>
      <c r="N122" s="8">
        <v>12100</v>
      </c>
      <c r="O122" s="8"/>
      <c r="P122" s="8">
        <v>1210</v>
      </c>
      <c r="Q122" s="8">
        <v>1220</v>
      </c>
      <c r="R122" s="8">
        <v>12100</v>
      </c>
      <c r="S122" s="10"/>
      <c r="T122" s="10"/>
      <c r="U122" s="10">
        <v>1230</v>
      </c>
    </row>
    <row r="123" spans="1:21">
      <c r="A123" s="302"/>
      <c r="B123" s="302"/>
      <c r="C123" s="302"/>
      <c r="D123" s="3">
        <v>123</v>
      </c>
      <c r="E123" s="4">
        <v>132</v>
      </c>
      <c r="F123" s="3">
        <v>1270</v>
      </c>
      <c r="G123" s="302"/>
      <c r="H123" s="302"/>
      <c r="I123" s="5">
        <v>61000</v>
      </c>
      <c r="J123" s="6">
        <v>12200</v>
      </c>
      <c r="K123" s="7">
        <v>1.8200000000000001E-2</v>
      </c>
      <c r="L123" s="7">
        <v>1.2699999999999999E-2</v>
      </c>
      <c r="M123" s="8">
        <v>12200</v>
      </c>
      <c r="N123" s="8">
        <v>12200</v>
      </c>
      <c r="O123" s="8"/>
      <c r="P123" s="8">
        <v>1220</v>
      </c>
      <c r="Q123" s="8">
        <v>1230</v>
      </c>
      <c r="R123" s="8">
        <v>12200</v>
      </c>
      <c r="S123" s="10"/>
      <c r="T123" s="10"/>
      <c r="U123" s="10"/>
    </row>
    <row r="124" spans="1:21">
      <c r="A124" s="302"/>
      <c r="B124" s="302"/>
      <c r="C124" s="302"/>
      <c r="D124" s="3">
        <v>124</v>
      </c>
      <c r="E124" s="4">
        <v>133</v>
      </c>
      <c r="F124" s="3">
        <v>1280</v>
      </c>
      <c r="G124" s="302"/>
      <c r="H124" s="302"/>
      <c r="I124" s="5">
        <v>61500</v>
      </c>
      <c r="J124" s="6">
        <v>12300</v>
      </c>
      <c r="K124" s="7">
        <v>1.83E-2</v>
      </c>
      <c r="L124" s="7">
        <v>1.2800000000000001E-2</v>
      </c>
      <c r="M124" s="8">
        <v>12300</v>
      </c>
      <c r="N124" s="8">
        <v>12300</v>
      </c>
      <c r="O124" s="8"/>
      <c r="P124" s="8">
        <v>1230</v>
      </c>
      <c r="Q124" s="8">
        <v>1240</v>
      </c>
      <c r="R124" s="8">
        <v>12300</v>
      </c>
      <c r="S124" s="10"/>
      <c r="T124" s="10"/>
      <c r="U124" s="10"/>
    </row>
    <row r="125" spans="1:21">
      <c r="A125" s="302"/>
      <c r="B125" s="302"/>
      <c r="C125" s="302"/>
      <c r="D125" s="3">
        <v>125</v>
      </c>
      <c r="E125" s="4">
        <v>134</v>
      </c>
      <c r="F125" s="3">
        <v>1290</v>
      </c>
      <c r="G125" s="302"/>
      <c r="H125" s="302"/>
      <c r="I125" s="5">
        <v>62000</v>
      </c>
      <c r="J125" s="6">
        <v>12400</v>
      </c>
      <c r="K125" s="7">
        <v>1.84E-2</v>
      </c>
      <c r="L125" s="7">
        <v>1.29E-2</v>
      </c>
      <c r="M125" s="8">
        <v>12400</v>
      </c>
      <c r="N125" s="8">
        <v>12400</v>
      </c>
      <c r="O125" s="8"/>
      <c r="P125" s="8">
        <v>1240</v>
      </c>
      <c r="Q125" s="8">
        <v>1250</v>
      </c>
      <c r="R125" s="8">
        <v>12400</v>
      </c>
      <c r="S125" s="10"/>
      <c r="T125" s="10"/>
      <c r="U125" s="10"/>
    </row>
    <row r="126" spans="1:21">
      <c r="A126" s="302"/>
      <c r="B126" s="302"/>
      <c r="C126" s="302"/>
      <c r="D126" s="3">
        <v>126</v>
      </c>
      <c r="E126" s="4">
        <v>135</v>
      </c>
      <c r="F126" s="3">
        <v>1300</v>
      </c>
      <c r="G126" s="302"/>
      <c r="H126" s="302"/>
      <c r="I126" s="5">
        <v>62500</v>
      </c>
      <c r="J126" s="6">
        <v>12500</v>
      </c>
      <c r="K126" s="7">
        <v>1.8499999999999999E-2</v>
      </c>
      <c r="L126" s="7">
        <v>1.2999999999999999E-2</v>
      </c>
      <c r="M126" s="8">
        <v>12500</v>
      </c>
      <c r="N126" s="8">
        <v>12500</v>
      </c>
      <c r="O126" s="8"/>
      <c r="P126" s="8">
        <v>1250</v>
      </c>
      <c r="Q126" s="8">
        <v>1260</v>
      </c>
      <c r="R126" s="8">
        <v>12500</v>
      </c>
      <c r="S126" s="10"/>
      <c r="T126" s="10"/>
      <c r="U126" s="10"/>
    </row>
    <row r="127" spans="1:21">
      <c r="A127" s="302"/>
      <c r="B127" s="302"/>
      <c r="C127" s="302"/>
      <c r="D127" s="3">
        <v>127</v>
      </c>
      <c r="E127" s="4">
        <v>136</v>
      </c>
      <c r="F127" s="3">
        <v>1310</v>
      </c>
      <c r="G127" s="302"/>
      <c r="H127" s="302"/>
      <c r="I127" s="5">
        <v>63000</v>
      </c>
      <c r="J127" s="6">
        <v>12600</v>
      </c>
      <c r="K127" s="7">
        <v>1.8599999999999998E-2</v>
      </c>
      <c r="L127" s="7">
        <v>1.3100000000000001E-2</v>
      </c>
      <c r="M127" s="8">
        <v>12600</v>
      </c>
      <c r="N127" s="8">
        <v>12600</v>
      </c>
      <c r="O127" s="8"/>
      <c r="P127" s="8">
        <v>1260</v>
      </c>
      <c r="Q127" s="8">
        <v>1270</v>
      </c>
      <c r="R127" s="8">
        <v>12600</v>
      </c>
      <c r="S127" s="10"/>
      <c r="T127" s="10"/>
      <c r="U127" s="10"/>
    </row>
    <row r="128" spans="1:21">
      <c r="A128" s="302"/>
      <c r="B128" s="302"/>
      <c r="C128" s="302"/>
      <c r="D128" s="3">
        <v>128</v>
      </c>
      <c r="E128" s="4">
        <v>137</v>
      </c>
      <c r="F128" s="3">
        <v>1320</v>
      </c>
      <c r="G128" s="302"/>
      <c r="H128" s="302"/>
      <c r="I128" s="5">
        <v>63500</v>
      </c>
      <c r="J128" s="6">
        <v>12700</v>
      </c>
      <c r="K128" s="7">
        <v>1.8700000000000001E-2</v>
      </c>
      <c r="L128" s="7">
        <v>1.32E-2</v>
      </c>
      <c r="M128" s="8">
        <v>12700</v>
      </c>
      <c r="N128" s="8">
        <v>12700</v>
      </c>
      <c r="O128" s="8"/>
      <c r="P128" s="8">
        <v>1270</v>
      </c>
      <c r="Q128" s="8">
        <v>1280</v>
      </c>
      <c r="R128" s="8">
        <v>12700</v>
      </c>
      <c r="S128" s="10"/>
      <c r="T128" s="10"/>
      <c r="U128" s="10"/>
    </row>
    <row r="129" spans="1:21">
      <c r="A129" s="302"/>
      <c r="B129" s="302"/>
      <c r="C129" s="302"/>
      <c r="D129" s="3">
        <v>129</v>
      </c>
      <c r="E129" s="4">
        <v>138</v>
      </c>
      <c r="F129" s="3">
        <v>1330</v>
      </c>
      <c r="G129" s="302"/>
      <c r="H129" s="302"/>
      <c r="I129" s="5">
        <v>64000</v>
      </c>
      <c r="J129" s="6">
        <v>12800</v>
      </c>
      <c r="K129" s="7">
        <v>1.8800000000000001E-2</v>
      </c>
      <c r="L129" s="7">
        <v>1.3299999999999999E-2</v>
      </c>
      <c r="M129" s="8">
        <v>12800</v>
      </c>
      <c r="N129" s="8">
        <v>12800</v>
      </c>
      <c r="O129" s="8"/>
      <c r="P129" s="8">
        <v>1280</v>
      </c>
      <c r="Q129" s="8">
        <v>1290</v>
      </c>
      <c r="R129" s="8">
        <v>12800</v>
      </c>
      <c r="S129" s="10"/>
      <c r="T129" s="10"/>
      <c r="U129" s="10"/>
    </row>
    <row r="130" spans="1:21">
      <c r="A130" s="302"/>
      <c r="B130" s="302"/>
      <c r="C130" s="302"/>
      <c r="D130" s="3">
        <v>130</v>
      </c>
      <c r="E130" s="4">
        <v>139</v>
      </c>
      <c r="F130" s="3">
        <v>1340</v>
      </c>
      <c r="G130" s="302"/>
      <c r="H130" s="302"/>
      <c r="I130" s="5">
        <v>64500</v>
      </c>
      <c r="J130" s="6">
        <v>12900</v>
      </c>
      <c r="K130" s="7">
        <v>1.89E-2</v>
      </c>
      <c r="L130" s="7">
        <v>1.34E-2</v>
      </c>
      <c r="M130" s="8">
        <v>12900</v>
      </c>
      <c r="N130" s="8">
        <v>12900</v>
      </c>
      <c r="O130" s="8"/>
      <c r="P130" s="8">
        <v>1290</v>
      </c>
      <c r="Q130" s="8">
        <v>1300</v>
      </c>
      <c r="R130" s="8">
        <v>12900</v>
      </c>
      <c r="S130" s="10"/>
      <c r="T130" s="10"/>
      <c r="U130" s="10"/>
    </row>
    <row r="131" spans="1:21">
      <c r="A131" s="302"/>
      <c r="B131" s="302"/>
      <c r="C131" s="302"/>
      <c r="D131" s="3">
        <v>131</v>
      </c>
      <c r="E131" s="4">
        <v>140</v>
      </c>
      <c r="F131" s="3">
        <v>1350</v>
      </c>
      <c r="G131" s="302"/>
      <c r="H131" s="302"/>
      <c r="I131" s="5">
        <v>65000</v>
      </c>
      <c r="J131" s="6">
        <v>13000</v>
      </c>
      <c r="K131" s="7">
        <v>1.9E-2</v>
      </c>
      <c r="L131" s="7">
        <v>1.35E-2</v>
      </c>
      <c r="M131" s="8">
        <v>13000</v>
      </c>
      <c r="N131" s="8">
        <v>13000</v>
      </c>
      <c r="O131" s="8"/>
      <c r="P131" s="8">
        <v>1300</v>
      </c>
      <c r="Q131" s="8">
        <v>1310</v>
      </c>
      <c r="R131" s="8">
        <v>13000</v>
      </c>
      <c r="S131" s="10"/>
      <c r="T131" s="10"/>
      <c r="U131" s="10"/>
    </row>
    <row r="132" spans="1:21">
      <c r="A132" s="302"/>
      <c r="B132" s="302"/>
      <c r="C132" s="302"/>
      <c r="D132" s="3">
        <v>132</v>
      </c>
      <c r="E132" s="4">
        <v>141</v>
      </c>
      <c r="F132" s="3">
        <v>1360</v>
      </c>
      <c r="G132" s="302"/>
      <c r="H132" s="302"/>
      <c r="I132" s="5">
        <v>65500</v>
      </c>
      <c r="J132" s="6">
        <v>13100</v>
      </c>
      <c r="K132" s="7">
        <v>1.9099999999999999E-2</v>
      </c>
      <c r="L132" s="7">
        <v>1.3599999999999999E-2</v>
      </c>
      <c r="M132" s="8">
        <v>13100</v>
      </c>
      <c r="N132" s="8">
        <v>13100</v>
      </c>
      <c r="O132" s="8"/>
      <c r="P132" s="8">
        <v>1310</v>
      </c>
      <c r="Q132" s="8">
        <v>1320</v>
      </c>
      <c r="R132" s="8">
        <v>13100</v>
      </c>
      <c r="S132" s="10"/>
      <c r="T132" s="10"/>
      <c r="U132" s="10"/>
    </row>
    <row r="133" spans="1:21">
      <c r="A133" s="302"/>
      <c r="B133" s="302"/>
      <c r="C133" s="302"/>
      <c r="D133" s="3">
        <v>133</v>
      </c>
      <c r="E133" s="4">
        <v>142</v>
      </c>
      <c r="F133" s="3">
        <v>1370</v>
      </c>
      <c r="G133" s="302"/>
      <c r="H133" s="302"/>
      <c r="I133" s="5">
        <v>66000</v>
      </c>
      <c r="J133" s="6">
        <v>13200</v>
      </c>
      <c r="K133" s="7">
        <v>1.9199999999999998E-2</v>
      </c>
      <c r="L133" s="7">
        <v>1.37E-2</v>
      </c>
      <c r="M133" s="8">
        <v>13200</v>
      </c>
      <c r="N133" s="8">
        <v>13200</v>
      </c>
      <c r="O133" s="8"/>
      <c r="P133" s="8">
        <v>1320</v>
      </c>
      <c r="Q133" s="8">
        <v>1330</v>
      </c>
      <c r="R133" s="8">
        <v>13200</v>
      </c>
      <c r="S133" s="10"/>
      <c r="T133" s="10"/>
      <c r="U133" s="10"/>
    </row>
    <row r="134" spans="1:21">
      <c r="A134" s="302"/>
      <c r="B134" s="302"/>
      <c r="C134" s="302"/>
      <c r="D134" s="3">
        <v>134</v>
      </c>
      <c r="E134" s="4">
        <v>143</v>
      </c>
      <c r="F134" s="3">
        <v>1380</v>
      </c>
      <c r="G134" s="302"/>
      <c r="H134" s="302"/>
      <c r="I134" s="5">
        <v>66500</v>
      </c>
      <c r="J134" s="6">
        <v>13300</v>
      </c>
      <c r="K134" s="7">
        <v>1.9300000000000001E-2</v>
      </c>
      <c r="L134" s="7">
        <v>1.38E-2</v>
      </c>
      <c r="M134" s="8">
        <v>13300</v>
      </c>
      <c r="N134" s="8">
        <v>13300</v>
      </c>
      <c r="O134" s="8"/>
      <c r="P134" s="8">
        <v>1330</v>
      </c>
      <c r="Q134" s="8">
        <v>1340</v>
      </c>
      <c r="R134" s="8">
        <v>13300</v>
      </c>
      <c r="S134" s="10"/>
      <c r="T134" s="10"/>
      <c r="U134" s="10"/>
    </row>
    <row r="135" spans="1:21">
      <c r="A135" s="302"/>
      <c r="B135" s="302"/>
      <c r="C135" s="302"/>
      <c r="D135" s="3">
        <v>135</v>
      </c>
      <c r="E135" s="4">
        <v>144</v>
      </c>
      <c r="F135" s="3">
        <v>1390</v>
      </c>
      <c r="G135" s="302"/>
      <c r="H135" s="302"/>
      <c r="I135" s="5">
        <v>67000</v>
      </c>
      <c r="J135" s="6">
        <v>13400</v>
      </c>
      <c r="K135" s="7">
        <v>1.9400000000000001E-2</v>
      </c>
      <c r="L135" s="7">
        <v>1.3899999999999999E-2</v>
      </c>
      <c r="M135" s="8">
        <v>13400</v>
      </c>
      <c r="N135" s="8">
        <v>13400</v>
      </c>
      <c r="O135" s="8"/>
      <c r="P135" s="8">
        <v>1340</v>
      </c>
      <c r="Q135" s="8">
        <v>1350</v>
      </c>
      <c r="R135" s="8">
        <v>13400</v>
      </c>
      <c r="S135" s="10"/>
      <c r="T135" s="10"/>
      <c r="U135" s="10"/>
    </row>
    <row r="136" spans="1:21">
      <c r="A136" s="302"/>
      <c r="B136" s="302"/>
      <c r="C136" s="302"/>
      <c r="D136" s="3">
        <v>136</v>
      </c>
      <c r="E136" s="4">
        <v>145</v>
      </c>
      <c r="F136" s="3">
        <v>1400</v>
      </c>
      <c r="G136" s="302"/>
      <c r="H136" s="302"/>
      <c r="I136" s="5">
        <v>67500</v>
      </c>
      <c r="J136" s="6">
        <v>13500</v>
      </c>
      <c r="K136" s="7">
        <v>1.95E-2</v>
      </c>
      <c r="L136" s="7">
        <v>1.4E-2</v>
      </c>
      <c r="M136" s="8">
        <v>13500</v>
      </c>
      <c r="N136" s="8">
        <v>13500</v>
      </c>
      <c r="O136" s="8"/>
      <c r="P136" s="8">
        <v>1350</v>
      </c>
      <c r="Q136" s="8">
        <v>1360</v>
      </c>
      <c r="R136" s="8">
        <v>13500</v>
      </c>
      <c r="S136" s="10"/>
      <c r="T136" s="10"/>
      <c r="U136" s="10"/>
    </row>
    <row r="137" spans="1:21">
      <c r="A137" s="302"/>
      <c r="B137" s="302"/>
      <c r="C137" s="302"/>
      <c r="D137" s="3">
        <v>137</v>
      </c>
      <c r="E137" s="4">
        <v>146</v>
      </c>
      <c r="F137" s="3">
        <v>1410</v>
      </c>
      <c r="G137" s="302"/>
      <c r="H137" s="302"/>
      <c r="I137" s="5">
        <v>68000</v>
      </c>
      <c r="J137" s="6">
        <v>13600</v>
      </c>
      <c r="K137" s="7">
        <v>1.9599999999999999E-2</v>
      </c>
      <c r="L137" s="7">
        <v>1.41E-2</v>
      </c>
      <c r="M137" s="8">
        <v>13600</v>
      </c>
      <c r="N137" s="8">
        <v>13600</v>
      </c>
      <c r="O137" s="8"/>
      <c r="P137" s="8">
        <v>1360</v>
      </c>
      <c r="Q137" s="8">
        <v>1370</v>
      </c>
      <c r="R137" s="8">
        <v>13600</v>
      </c>
      <c r="S137" s="10"/>
      <c r="T137" s="10"/>
      <c r="U137" s="10"/>
    </row>
    <row r="138" spans="1:21">
      <c r="A138" s="302"/>
      <c r="B138" s="302"/>
      <c r="C138" s="302"/>
      <c r="D138" s="3">
        <v>138</v>
      </c>
      <c r="E138" s="4">
        <v>147</v>
      </c>
      <c r="F138" s="3">
        <v>1420</v>
      </c>
      <c r="G138" s="302"/>
      <c r="H138" s="302"/>
      <c r="I138" s="5">
        <v>68500</v>
      </c>
      <c r="J138" s="6">
        <v>13700</v>
      </c>
      <c r="K138" s="7">
        <v>1.9699999999999999E-2</v>
      </c>
      <c r="L138" s="7">
        <v>1.4200000000000001E-2</v>
      </c>
      <c r="M138" s="8">
        <v>13700</v>
      </c>
      <c r="N138" s="8">
        <v>13700</v>
      </c>
      <c r="O138" s="8"/>
      <c r="P138" s="8">
        <v>1370</v>
      </c>
      <c r="Q138" s="8">
        <v>1380</v>
      </c>
      <c r="R138" s="8">
        <v>13700</v>
      </c>
      <c r="S138" s="10"/>
      <c r="T138" s="10"/>
      <c r="U138" s="10"/>
    </row>
    <row r="139" spans="1:21">
      <c r="A139" s="302"/>
      <c r="B139" s="302"/>
      <c r="C139" s="302"/>
      <c r="D139" s="3">
        <v>139</v>
      </c>
      <c r="E139" s="4">
        <v>148</v>
      </c>
      <c r="F139" s="3">
        <v>1430</v>
      </c>
      <c r="G139" s="302"/>
      <c r="H139" s="302"/>
      <c r="I139" s="5">
        <v>69000</v>
      </c>
      <c r="J139" s="6">
        <v>13800</v>
      </c>
      <c r="K139" s="7">
        <v>1.9800000000000002E-2</v>
      </c>
      <c r="L139" s="7">
        <v>1.43E-2</v>
      </c>
      <c r="M139" s="8">
        <v>13800</v>
      </c>
      <c r="N139" s="8">
        <v>13800</v>
      </c>
      <c r="O139" s="8"/>
      <c r="P139" s="8">
        <v>1380</v>
      </c>
      <c r="Q139" s="8">
        <v>1390</v>
      </c>
      <c r="R139" s="8">
        <v>13800</v>
      </c>
      <c r="S139" s="10"/>
      <c r="T139" s="10"/>
      <c r="U139" s="10"/>
    </row>
    <row r="140" spans="1:21">
      <c r="A140" s="302"/>
      <c r="B140" s="302"/>
      <c r="C140" s="302"/>
      <c r="D140" s="3">
        <v>140</v>
      </c>
      <c r="E140" s="4">
        <v>149</v>
      </c>
      <c r="F140" s="3">
        <v>1440</v>
      </c>
      <c r="G140" s="302"/>
      <c r="H140" s="302"/>
      <c r="I140" s="5">
        <v>69500</v>
      </c>
      <c r="J140" s="6">
        <v>13900</v>
      </c>
      <c r="K140" s="7">
        <v>1.9900000000000001E-2</v>
      </c>
      <c r="L140" s="7">
        <v>1.44E-2</v>
      </c>
      <c r="M140" s="8">
        <v>13900</v>
      </c>
      <c r="N140" s="8">
        <v>13900</v>
      </c>
      <c r="O140" s="8"/>
      <c r="P140" s="8">
        <v>1390</v>
      </c>
      <c r="Q140" s="8">
        <v>1400</v>
      </c>
      <c r="R140" s="8">
        <v>13900</v>
      </c>
      <c r="S140" s="10"/>
      <c r="T140" s="10"/>
      <c r="U140" s="10"/>
    </row>
    <row r="141" spans="1:21">
      <c r="A141" s="302"/>
      <c r="B141" s="302"/>
      <c r="C141" s="302"/>
      <c r="D141" s="3">
        <v>141</v>
      </c>
      <c r="E141" s="4">
        <v>150</v>
      </c>
      <c r="F141" s="3">
        <v>1450</v>
      </c>
      <c r="G141" s="302"/>
      <c r="H141" s="302"/>
      <c r="I141" s="5">
        <v>70000</v>
      </c>
      <c r="J141" s="6">
        <v>14000</v>
      </c>
      <c r="K141" s="7">
        <v>0.02</v>
      </c>
      <c r="L141" s="7">
        <v>1.4500000000000001E-2</v>
      </c>
      <c r="M141" s="8">
        <v>14000</v>
      </c>
      <c r="N141" s="8">
        <v>14000</v>
      </c>
      <c r="O141" s="8"/>
      <c r="P141" s="8">
        <v>1400</v>
      </c>
      <c r="Q141" s="8">
        <v>1410</v>
      </c>
      <c r="R141" s="8">
        <v>14000</v>
      </c>
      <c r="S141" s="10"/>
      <c r="T141" s="10"/>
      <c r="U141" s="10"/>
    </row>
    <row r="142" spans="1:21">
      <c r="A142" s="302"/>
      <c r="B142" s="302"/>
      <c r="C142" s="302"/>
      <c r="D142" s="3">
        <v>142</v>
      </c>
      <c r="E142" s="4">
        <v>151</v>
      </c>
      <c r="F142" s="3">
        <v>1460</v>
      </c>
      <c r="G142" s="302"/>
      <c r="H142" s="302"/>
      <c r="I142" s="5">
        <v>70500</v>
      </c>
      <c r="J142" s="6">
        <v>14100</v>
      </c>
      <c r="K142" s="7">
        <v>2.01E-2</v>
      </c>
      <c r="L142" s="7">
        <v>1.46E-2</v>
      </c>
      <c r="M142" s="8">
        <v>14100</v>
      </c>
      <c r="N142" s="8">
        <v>14100</v>
      </c>
      <c r="O142" s="8"/>
      <c r="P142" s="8">
        <v>1410</v>
      </c>
      <c r="Q142" s="8">
        <v>1420</v>
      </c>
      <c r="R142" s="8">
        <v>14100</v>
      </c>
      <c r="S142" s="10"/>
      <c r="T142" s="10"/>
      <c r="U142" s="10"/>
    </row>
    <row r="143" spans="1:21">
      <c r="A143" s="302"/>
      <c r="B143" s="302"/>
      <c r="C143" s="302"/>
      <c r="D143" s="3">
        <v>143</v>
      </c>
      <c r="E143" s="4">
        <v>152</v>
      </c>
      <c r="F143" s="3">
        <v>1470</v>
      </c>
      <c r="G143" s="302"/>
      <c r="H143" s="302"/>
      <c r="I143" s="5">
        <v>71000</v>
      </c>
      <c r="J143" s="6">
        <v>14200</v>
      </c>
      <c r="K143" s="7">
        <v>2.0199999999999999E-2</v>
      </c>
      <c r="L143" s="7">
        <v>1.47E-2</v>
      </c>
      <c r="M143" s="8">
        <v>14200</v>
      </c>
      <c r="N143" s="8">
        <v>14200</v>
      </c>
      <c r="O143" s="8"/>
      <c r="P143" s="8">
        <v>1420</v>
      </c>
      <c r="Q143" s="8">
        <v>1430</v>
      </c>
      <c r="R143" s="8">
        <v>14200</v>
      </c>
      <c r="S143" s="10"/>
      <c r="T143" s="10"/>
      <c r="U143" s="10"/>
    </row>
    <row r="144" spans="1:21">
      <c r="A144" s="302"/>
      <c r="B144" s="302"/>
      <c r="C144" s="302"/>
      <c r="D144" s="3">
        <v>144</v>
      </c>
      <c r="E144" s="4">
        <v>153</v>
      </c>
      <c r="F144" s="3">
        <v>1480</v>
      </c>
      <c r="G144" s="302"/>
      <c r="H144" s="302"/>
      <c r="I144" s="5">
        <v>71500</v>
      </c>
      <c r="J144" s="6">
        <v>14300</v>
      </c>
      <c r="K144" s="7">
        <v>2.0299999999999999E-2</v>
      </c>
      <c r="L144" s="7">
        <v>1.4800000000000001E-2</v>
      </c>
      <c r="M144" s="8">
        <v>14300</v>
      </c>
      <c r="N144" s="8">
        <v>14300</v>
      </c>
      <c r="O144" s="8"/>
      <c r="P144" s="8">
        <v>1430</v>
      </c>
      <c r="Q144" s="8">
        <v>1440</v>
      </c>
      <c r="R144" s="8">
        <v>14300</v>
      </c>
      <c r="S144" s="10"/>
      <c r="T144" s="10"/>
      <c r="U144" s="10"/>
    </row>
    <row r="145" spans="1:21">
      <c r="A145" s="302"/>
      <c r="B145" s="302"/>
      <c r="C145" s="302"/>
      <c r="D145" s="3">
        <v>145</v>
      </c>
      <c r="E145" s="4">
        <v>154</v>
      </c>
      <c r="F145" s="3">
        <v>1490</v>
      </c>
      <c r="G145" s="302"/>
      <c r="H145" s="302"/>
      <c r="I145" s="5">
        <v>72000</v>
      </c>
      <c r="J145" s="6">
        <v>14400</v>
      </c>
      <c r="K145" s="7">
        <v>2.0400000000000001E-2</v>
      </c>
      <c r="L145" s="7">
        <v>1.49E-2</v>
      </c>
      <c r="M145" s="8">
        <v>14400</v>
      </c>
      <c r="N145" s="8">
        <v>14400</v>
      </c>
      <c r="O145" s="8"/>
      <c r="P145" s="8">
        <v>1440</v>
      </c>
      <c r="Q145" s="8">
        <v>1450</v>
      </c>
      <c r="R145" s="8">
        <v>14400</v>
      </c>
      <c r="S145" s="10"/>
      <c r="T145" s="10"/>
      <c r="U145" s="10"/>
    </row>
    <row r="146" spans="1:21">
      <c r="A146" s="302"/>
      <c r="B146" s="302"/>
      <c r="C146" s="302"/>
      <c r="D146" s="3">
        <v>146</v>
      </c>
      <c r="E146" s="4">
        <v>155</v>
      </c>
      <c r="F146" s="3">
        <v>1500</v>
      </c>
      <c r="G146" s="302"/>
      <c r="H146" s="302"/>
      <c r="I146" s="5">
        <v>72500</v>
      </c>
      <c r="J146" s="6">
        <v>14500</v>
      </c>
      <c r="K146" s="7">
        <v>2.0500000000000001E-2</v>
      </c>
      <c r="L146" s="7">
        <v>1.4999999999999999E-2</v>
      </c>
      <c r="M146" s="8">
        <v>14500</v>
      </c>
      <c r="N146" s="8">
        <v>14500</v>
      </c>
      <c r="O146" s="8"/>
      <c r="P146" s="8">
        <v>1450</v>
      </c>
      <c r="Q146" s="8">
        <v>1460</v>
      </c>
      <c r="R146" s="8">
        <v>14500</v>
      </c>
      <c r="S146" s="10"/>
      <c r="T146" s="10"/>
      <c r="U146" s="10"/>
    </row>
    <row r="147" spans="1:21">
      <c r="A147" s="302"/>
      <c r="B147" s="302"/>
      <c r="C147" s="302"/>
      <c r="D147" s="3">
        <v>147</v>
      </c>
      <c r="E147" s="4">
        <v>156</v>
      </c>
      <c r="F147" s="3">
        <v>1510</v>
      </c>
      <c r="G147" s="302"/>
      <c r="H147" s="302"/>
      <c r="I147" s="5">
        <v>73000</v>
      </c>
      <c r="J147" s="6">
        <v>14600</v>
      </c>
      <c r="K147" s="7">
        <v>2.06E-2</v>
      </c>
      <c r="L147" s="7">
        <v>1.5100000000000001E-2</v>
      </c>
      <c r="M147" s="8">
        <v>14600</v>
      </c>
      <c r="N147" s="8">
        <v>14600</v>
      </c>
      <c r="O147" s="8"/>
      <c r="P147" s="8">
        <v>1460</v>
      </c>
      <c r="Q147" s="8">
        <v>1470</v>
      </c>
      <c r="R147" s="8">
        <v>14600</v>
      </c>
      <c r="S147" s="10"/>
      <c r="T147" s="10"/>
      <c r="U147" s="10"/>
    </row>
    <row r="148" spans="1:21">
      <c r="A148" s="302"/>
      <c r="B148" s="302"/>
      <c r="C148" s="302"/>
      <c r="D148" s="3">
        <v>148</v>
      </c>
      <c r="E148" s="4">
        <v>157</v>
      </c>
      <c r="F148" s="3">
        <v>1520</v>
      </c>
      <c r="G148" s="302"/>
      <c r="H148" s="302"/>
      <c r="I148" s="5">
        <v>73500</v>
      </c>
      <c r="J148" s="6">
        <v>14700</v>
      </c>
      <c r="K148" s="7">
        <v>2.07E-2</v>
      </c>
      <c r="L148" s="7">
        <v>1.52E-2</v>
      </c>
      <c r="M148" s="8">
        <v>14700</v>
      </c>
      <c r="N148" s="8">
        <v>14700</v>
      </c>
      <c r="O148" s="8"/>
      <c r="P148" s="8">
        <v>1470</v>
      </c>
      <c r="Q148" s="8">
        <v>1480</v>
      </c>
      <c r="R148" s="8">
        <v>14700</v>
      </c>
      <c r="S148" s="10"/>
      <c r="T148" s="10"/>
      <c r="U148" s="10"/>
    </row>
    <row r="149" spans="1:21">
      <c r="A149" s="302"/>
      <c r="B149" s="302"/>
      <c r="C149" s="302"/>
      <c r="D149" s="3">
        <v>149</v>
      </c>
      <c r="E149" s="4">
        <v>158</v>
      </c>
      <c r="F149" s="3">
        <v>1530</v>
      </c>
      <c r="G149" s="302"/>
      <c r="H149" s="302"/>
      <c r="I149" s="5">
        <v>74000</v>
      </c>
      <c r="J149" s="6">
        <v>14800</v>
      </c>
      <c r="K149" s="7">
        <v>2.0799999999999999E-2</v>
      </c>
      <c r="L149" s="7">
        <v>1.5299999999999999E-2</v>
      </c>
      <c r="M149" s="8">
        <v>14800</v>
      </c>
      <c r="N149" s="8">
        <v>14800</v>
      </c>
      <c r="O149" s="8"/>
      <c r="P149" s="8">
        <v>1480</v>
      </c>
      <c r="Q149" s="8">
        <v>1490</v>
      </c>
      <c r="R149" s="8">
        <v>14800</v>
      </c>
      <c r="S149" s="10"/>
      <c r="T149" s="10"/>
      <c r="U149" s="10"/>
    </row>
    <row r="150" spans="1:21">
      <c r="A150" s="302"/>
      <c r="B150" s="302"/>
      <c r="C150" s="302"/>
      <c r="D150" s="3">
        <v>150</v>
      </c>
      <c r="E150" s="4">
        <v>159</v>
      </c>
      <c r="F150" s="3">
        <v>1540</v>
      </c>
      <c r="G150" s="302"/>
      <c r="H150" s="302"/>
      <c r="I150" s="5">
        <v>74500</v>
      </c>
      <c r="J150" s="6">
        <v>14900</v>
      </c>
      <c r="K150" s="7">
        <v>2.0899999999999998E-2</v>
      </c>
      <c r="L150" s="7">
        <v>1.54E-2</v>
      </c>
      <c r="M150" s="8">
        <v>14900</v>
      </c>
      <c r="N150" s="8">
        <v>14900</v>
      </c>
      <c r="O150" s="8"/>
      <c r="P150" s="8">
        <v>1490</v>
      </c>
      <c r="Q150" s="8">
        <v>1500</v>
      </c>
      <c r="R150" s="8">
        <v>14900</v>
      </c>
      <c r="S150" s="10"/>
      <c r="T150" s="10"/>
      <c r="U150" s="10"/>
    </row>
    <row r="151" spans="1:21">
      <c r="A151" s="302"/>
      <c r="B151" s="302"/>
      <c r="C151" s="302"/>
      <c r="D151" s="3">
        <v>151</v>
      </c>
      <c r="E151" s="4">
        <v>160</v>
      </c>
      <c r="F151" s="3">
        <v>1550</v>
      </c>
      <c r="G151" s="302"/>
      <c r="H151" s="302"/>
      <c r="I151" s="5">
        <v>75000</v>
      </c>
      <c r="J151" s="6">
        <v>15000</v>
      </c>
      <c r="K151" s="7">
        <v>2.1000000000000001E-2</v>
      </c>
      <c r="L151" s="7">
        <v>1.55E-2</v>
      </c>
      <c r="M151" s="8">
        <v>15000</v>
      </c>
      <c r="N151" s="8">
        <v>15000</v>
      </c>
      <c r="O151" s="8"/>
      <c r="P151" s="8">
        <v>1500</v>
      </c>
      <c r="Q151" s="8">
        <v>1510</v>
      </c>
      <c r="R151" s="8">
        <v>15000</v>
      </c>
      <c r="S151" s="10"/>
      <c r="T151" s="10"/>
      <c r="U151" s="10"/>
    </row>
    <row r="152" spans="1:21">
      <c r="A152" s="302"/>
      <c r="B152" s="302"/>
      <c r="C152" s="302"/>
      <c r="D152" s="3">
        <v>152</v>
      </c>
      <c r="E152" s="4">
        <v>161</v>
      </c>
      <c r="F152" s="3">
        <v>1560</v>
      </c>
      <c r="G152" s="302"/>
      <c r="H152" s="302"/>
      <c r="I152" s="5">
        <v>75500</v>
      </c>
      <c r="J152" s="6">
        <v>15100</v>
      </c>
      <c r="K152" s="7">
        <v>2.1100000000000001E-2</v>
      </c>
      <c r="L152" s="7">
        <v>1.5599999999999999E-2</v>
      </c>
      <c r="M152" s="8">
        <v>15100</v>
      </c>
      <c r="N152" s="8">
        <v>15100</v>
      </c>
      <c r="O152" s="8"/>
      <c r="P152" s="8">
        <v>1510</v>
      </c>
      <c r="Q152" s="8">
        <v>1520</v>
      </c>
      <c r="R152" s="8">
        <v>15100</v>
      </c>
      <c r="S152" s="10"/>
      <c r="T152" s="10"/>
      <c r="U152" s="10"/>
    </row>
    <row r="153" spans="1:21">
      <c r="A153" s="302"/>
      <c r="B153" s="302"/>
      <c r="C153" s="302"/>
      <c r="D153" s="3">
        <v>153</v>
      </c>
      <c r="E153" s="4">
        <v>162</v>
      </c>
      <c r="F153" s="3">
        <v>1570</v>
      </c>
      <c r="G153" s="302"/>
      <c r="H153" s="302"/>
      <c r="I153" s="5">
        <v>76000</v>
      </c>
      <c r="J153" s="6">
        <v>15200</v>
      </c>
      <c r="K153" s="7">
        <v>2.12E-2</v>
      </c>
      <c r="L153" s="7">
        <v>1.5699999999999999E-2</v>
      </c>
      <c r="M153" s="8">
        <v>15200</v>
      </c>
      <c r="N153" s="8">
        <v>15200</v>
      </c>
      <c r="O153" s="8"/>
      <c r="P153" s="8">
        <v>1520</v>
      </c>
      <c r="Q153" s="8">
        <v>1530</v>
      </c>
      <c r="R153" s="8">
        <v>15200</v>
      </c>
      <c r="S153" s="10"/>
      <c r="T153" s="10"/>
      <c r="U153" s="10"/>
    </row>
    <row r="154" spans="1:21">
      <c r="A154" s="302"/>
      <c r="B154" s="302"/>
      <c r="C154" s="302"/>
      <c r="D154" s="3">
        <v>154</v>
      </c>
      <c r="E154" s="4">
        <v>163</v>
      </c>
      <c r="F154" s="3">
        <v>1580</v>
      </c>
      <c r="G154" s="302"/>
      <c r="H154" s="302"/>
      <c r="I154" s="5">
        <v>76500</v>
      </c>
      <c r="J154" s="6">
        <v>15300</v>
      </c>
      <c r="K154" s="7">
        <v>2.1299999999999999E-2</v>
      </c>
      <c r="L154" s="7">
        <v>1.5800000000000002E-2</v>
      </c>
      <c r="M154" s="8">
        <v>15300</v>
      </c>
      <c r="N154" s="8">
        <v>15300</v>
      </c>
      <c r="O154" s="8"/>
      <c r="P154" s="8">
        <v>1530</v>
      </c>
      <c r="Q154" s="8">
        <v>1540</v>
      </c>
      <c r="R154" s="8">
        <v>15300</v>
      </c>
      <c r="S154" s="10"/>
      <c r="T154" s="10"/>
      <c r="U154" s="10"/>
    </row>
    <row r="155" spans="1:21">
      <c r="A155" s="302"/>
      <c r="B155" s="302"/>
      <c r="C155" s="302"/>
      <c r="D155" s="3">
        <v>155</v>
      </c>
      <c r="E155" s="4">
        <v>164</v>
      </c>
      <c r="F155" s="3">
        <v>1590</v>
      </c>
      <c r="G155" s="302"/>
      <c r="H155" s="302"/>
      <c r="I155" s="5">
        <v>77000</v>
      </c>
      <c r="J155" s="6">
        <v>15400</v>
      </c>
      <c r="K155" s="7">
        <v>2.1399999999999999E-2</v>
      </c>
      <c r="L155" s="7">
        <v>1.5900000000000001E-2</v>
      </c>
      <c r="M155" s="8">
        <v>15400</v>
      </c>
      <c r="N155" s="8">
        <v>15400</v>
      </c>
      <c r="O155" s="8"/>
      <c r="P155" s="8">
        <v>1540</v>
      </c>
      <c r="Q155" s="8">
        <v>1550</v>
      </c>
      <c r="R155" s="8">
        <v>15400</v>
      </c>
      <c r="S155" s="10"/>
      <c r="T155" s="10"/>
      <c r="U155" s="10"/>
    </row>
    <row r="156" spans="1:21">
      <c r="A156" s="302"/>
      <c r="B156" s="302"/>
      <c r="C156" s="302"/>
      <c r="D156" s="3">
        <v>156</v>
      </c>
      <c r="E156" s="4">
        <v>165</v>
      </c>
      <c r="F156" s="3">
        <v>1600</v>
      </c>
      <c r="G156" s="302"/>
      <c r="H156" s="302"/>
      <c r="I156" s="5">
        <v>77500</v>
      </c>
      <c r="J156" s="6">
        <v>15500</v>
      </c>
      <c r="K156" s="7">
        <v>2.1499999999999998E-2</v>
      </c>
      <c r="L156" s="7">
        <v>1.6E-2</v>
      </c>
      <c r="M156" s="8">
        <v>15500</v>
      </c>
      <c r="N156" s="8">
        <v>15500</v>
      </c>
      <c r="O156" s="8"/>
      <c r="P156" s="8">
        <v>1550</v>
      </c>
      <c r="Q156" s="8">
        <v>1560</v>
      </c>
      <c r="R156" s="8">
        <v>15500</v>
      </c>
      <c r="S156" s="10"/>
      <c r="T156" s="10"/>
      <c r="U156" s="10"/>
    </row>
    <row r="157" spans="1:21">
      <c r="A157" s="302"/>
      <c r="B157" s="302"/>
      <c r="C157" s="302"/>
      <c r="D157" s="3">
        <v>157</v>
      </c>
      <c r="E157" s="4">
        <v>166</v>
      </c>
      <c r="F157" s="3">
        <v>1610</v>
      </c>
      <c r="G157" s="302"/>
      <c r="H157" s="302"/>
      <c r="I157" s="5">
        <v>78000</v>
      </c>
      <c r="J157" s="6">
        <v>15600</v>
      </c>
      <c r="K157" s="7">
        <v>2.1600000000000001E-2</v>
      </c>
      <c r="L157" s="7">
        <v>1.61E-2</v>
      </c>
      <c r="M157" s="8">
        <v>15600</v>
      </c>
      <c r="N157" s="8">
        <v>15600</v>
      </c>
      <c r="O157" s="8"/>
      <c r="P157" s="8">
        <v>1560</v>
      </c>
      <c r="Q157" s="8">
        <v>1570</v>
      </c>
      <c r="R157" s="8">
        <v>15600</v>
      </c>
      <c r="S157" s="10"/>
      <c r="T157" s="10"/>
      <c r="U157" s="10"/>
    </row>
    <row r="158" spans="1:21">
      <c r="A158" s="302"/>
      <c r="B158" s="302"/>
      <c r="C158" s="302"/>
      <c r="D158" s="3">
        <v>158</v>
      </c>
      <c r="E158" s="4">
        <v>167</v>
      </c>
      <c r="F158" s="3">
        <v>1620</v>
      </c>
      <c r="G158" s="302"/>
      <c r="H158" s="302"/>
      <c r="I158" s="5">
        <v>78500</v>
      </c>
      <c r="J158" s="6">
        <v>15700</v>
      </c>
      <c r="K158" s="7">
        <v>2.1700000000000001E-2</v>
      </c>
      <c r="L158" s="7">
        <v>1.6199999999999999E-2</v>
      </c>
      <c r="M158" s="8">
        <v>15700</v>
      </c>
      <c r="N158" s="8">
        <v>15700</v>
      </c>
      <c r="O158" s="8"/>
      <c r="P158" s="8">
        <v>1570</v>
      </c>
      <c r="Q158" s="8">
        <v>1580</v>
      </c>
      <c r="R158" s="8">
        <v>15700</v>
      </c>
      <c r="S158" s="10"/>
      <c r="T158" s="10"/>
      <c r="U158" s="10"/>
    </row>
    <row r="159" spans="1:21">
      <c r="A159" s="302"/>
      <c r="B159" s="302"/>
      <c r="C159" s="302"/>
      <c r="D159" s="3">
        <v>159</v>
      </c>
      <c r="E159" s="4">
        <v>168</v>
      </c>
      <c r="F159" s="3">
        <v>1630</v>
      </c>
      <c r="G159" s="302"/>
      <c r="H159" s="302"/>
      <c r="I159" s="5">
        <v>79000</v>
      </c>
      <c r="J159" s="6">
        <v>15800</v>
      </c>
      <c r="K159" s="7">
        <v>2.18E-2</v>
      </c>
      <c r="L159" s="7">
        <v>1.6299999999999999E-2</v>
      </c>
      <c r="M159" s="8">
        <v>15800</v>
      </c>
      <c r="N159" s="8">
        <v>15800</v>
      </c>
      <c r="O159" s="8"/>
      <c r="P159" s="8">
        <v>1580</v>
      </c>
      <c r="Q159" s="8">
        <v>1590</v>
      </c>
      <c r="R159" s="8">
        <v>15800</v>
      </c>
      <c r="S159" s="10"/>
      <c r="T159" s="10"/>
      <c r="U159" s="10"/>
    </row>
    <row r="160" spans="1:21">
      <c r="A160" s="302"/>
      <c r="B160" s="302"/>
      <c r="C160" s="302"/>
      <c r="D160" s="3">
        <v>160</v>
      </c>
      <c r="E160" s="4">
        <v>169</v>
      </c>
      <c r="F160" s="3">
        <v>1640</v>
      </c>
      <c r="G160" s="302"/>
      <c r="H160" s="302"/>
      <c r="I160" s="5">
        <v>79500</v>
      </c>
      <c r="J160" s="6">
        <v>15900</v>
      </c>
      <c r="K160" s="7">
        <v>2.1899999999999999E-2</v>
      </c>
      <c r="L160" s="7">
        <v>1.6400000000000001E-2</v>
      </c>
      <c r="M160" s="8">
        <v>15900</v>
      </c>
      <c r="N160" s="8">
        <v>15900</v>
      </c>
      <c r="O160" s="8"/>
      <c r="P160" s="8">
        <v>1590</v>
      </c>
      <c r="Q160" s="8">
        <v>1600</v>
      </c>
      <c r="R160" s="8">
        <v>15900</v>
      </c>
      <c r="S160" s="10"/>
      <c r="T160" s="10"/>
      <c r="U160" s="10"/>
    </row>
    <row r="161" spans="1:21">
      <c r="A161" s="302"/>
      <c r="B161" s="302"/>
      <c r="C161" s="302"/>
      <c r="D161" s="3">
        <v>161</v>
      </c>
      <c r="E161" s="4">
        <v>170</v>
      </c>
      <c r="F161" s="3">
        <v>1650</v>
      </c>
      <c r="G161" s="302"/>
      <c r="H161" s="302"/>
      <c r="I161" s="5">
        <v>80000</v>
      </c>
      <c r="J161" s="6">
        <v>16000</v>
      </c>
      <c r="K161" s="7">
        <v>2.1999999999999999E-2</v>
      </c>
      <c r="L161" s="7">
        <v>1.6500000000000001E-2</v>
      </c>
      <c r="M161" s="8">
        <v>16000</v>
      </c>
      <c r="N161" s="8">
        <v>16000</v>
      </c>
      <c r="O161" s="8"/>
      <c r="P161" s="8">
        <v>1600</v>
      </c>
      <c r="Q161" s="8">
        <v>1610</v>
      </c>
      <c r="R161" s="8">
        <v>16000</v>
      </c>
      <c r="S161" s="10"/>
      <c r="T161" s="10"/>
      <c r="U161" s="10"/>
    </row>
    <row r="162" spans="1:21">
      <c r="A162" s="302"/>
      <c r="B162" s="302"/>
      <c r="C162" s="302"/>
      <c r="D162" s="3">
        <v>162</v>
      </c>
      <c r="E162" s="4">
        <v>171</v>
      </c>
      <c r="F162" s="3">
        <v>1660</v>
      </c>
      <c r="G162" s="302"/>
      <c r="H162" s="302"/>
      <c r="I162" s="5">
        <v>80500</v>
      </c>
      <c r="J162" s="6">
        <v>16100</v>
      </c>
      <c r="K162" s="7">
        <v>2.2100000000000002E-2</v>
      </c>
      <c r="L162" s="7">
        <v>1.66E-2</v>
      </c>
      <c r="M162" s="8">
        <v>16100</v>
      </c>
      <c r="N162" s="8">
        <v>16100</v>
      </c>
      <c r="O162" s="8"/>
      <c r="P162" s="8">
        <v>1610</v>
      </c>
      <c r="Q162" s="8">
        <v>1620</v>
      </c>
      <c r="R162" s="8">
        <v>16100</v>
      </c>
      <c r="S162" s="10"/>
      <c r="T162" s="10"/>
      <c r="U162" s="10"/>
    </row>
    <row r="163" spans="1:21">
      <c r="A163" s="302"/>
      <c r="B163" s="302"/>
      <c r="C163" s="302"/>
      <c r="D163" s="3">
        <v>163</v>
      </c>
      <c r="E163" s="4">
        <v>172</v>
      </c>
      <c r="F163" s="3">
        <v>1670</v>
      </c>
      <c r="G163" s="302"/>
      <c r="H163" s="302"/>
      <c r="I163" s="5">
        <v>81000</v>
      </c>
      <c r="J163" s="6">
        <v>16200</v>
      </c>
      <c r="K163" s="7">
        <v>2.2200000000000001E-2</v>
      </c>
      <c r="L163" s="7">
        <v>1.67E-2</v>
      </c>
      <c r="M163" s="8">
        <v>16200</v>
      </c>
      <c r="N163" s="8">
        <v>16200</v>
      </c>
      <c r="O163" s="8"/>
      <c r="P163" s="8">
        <v>1620</v>
      </c>
      <c r="Q163" s="8">
        <v>1630</v>
      </c>
      <c r="R163" s="8">
        <v>16200</v>
      </c>
      <c r="S163" s="10"/>
      <c r="T163" s="10"/>
      <c r="U163" s="10"/>
    </row>
    <row r="164" spans="1:21">
      <c r="A164" s="302"/>
      <c r="B164" s="302"/>
      <c r="C164" s="302"/>
      <c r="D164" s="3">
        <v>164</v>
      </c>
      <c r="E164" s="4">
        <v>173</v>
      </c>
      <c r="F164" s="3">
        <v>1680</v>
      </c>
      <c r="G164" s="302"/>
      <c r="H164" s="302"/>
      <c r="I164" s="5">
        <v>81500</v>
      </c>
      <c r="J164" s="6">
        <v>16300</v>
      </c>
      <c r="K164" s="7">
        <v>2.23E-2</v>
      </c>
      <c r="L164" s="7">
        <v>1.6799999999999999E-2</v>
      </c>
      <c r="M164" s="8">
        <v>16300</v>
      </c>
      <c r="N164" s="8">
        <v>16300</v>
      </c>
      <c r="O164" s="8"/>
      <c r="P164" s="8">
        <v>1630</v>
      </c>
      <c r="Q164" s="8">
        <v>1640</v>
      </c>
      <c r="R164" s="8">
        <v>16300</v>
      </c>
      <c r="S164" s="10"/>
      <c r="T164" s="10"/>
      <c r="U164" s="10"/>
    </row>
    <row r="165" spans="1:21">
      <c r="A165" s="302"/>
      <c r="B165" s="302"/>
      <c r="C165" s="302"/>
      <c r="D165" s="3">
        <v>165</v>
      </c>
      <c r="E165" s="4">
        <v>174</v>
      </c>
      <c r="F165" s="3">
        <v>1690</v>
      </c>
      <c r="G165" s="302"/>
      <c r="H165" s="302"/>
      <c r="I165" s="5">
        <v>82000</v>
      </c>
      <c r="J165" s="6">
        <v>16400</v>
      </c>
      <c r="K165" s="7">
        <v>2.24E-2</v>
      </c>
      <c r="L165" s="7">
        <v>1.6899999999999998E-2</v>
      </c>
      <c r="M165" s="8">
        <v>16400</v>
      </c>
      <c r="N165" s="8">
        <v>16400</v>
      </c>
      <c r="O165" s="8"/>
      <c r="P165" s="8">
        <v>1640</v>
      </c>
      <c r="Q165" s="8">
        <v>1650</v>
      </c>
      <c r="R165" s="8">
        <v>16400</v>
      </c>
      <c r="S165" s="10"/>
      <c r="T165" s="10"/>
      <c r="U165" s="10"/>
    </row>
    <row r="166" spans="1:21">
      <c r="A166" s="302"/>
      <c r="B166" s="302"/>
      <c r="C166" s="302"/>
      <c r="D166" s="3">
        <v>166</v>
      </c>
      <c r="E166" s="4">
        <v>175</v>
      </c>
      <c r="F166" s="3">
        <v>1700</v>
      </c>
      <c r="G166" s="302"/>
      <c r="H166" s="302"/>
      <c r="I166" s="5">
        <v>82500</v>
      </c>
      <c r="J166" s="6">
        <v>16500</v>
      </c>
      <c r="K166" s="7">
        <v>2.2499999999999999E-2</v>
      </c>
      <c r="L166" s="7">
        <v>1.7000000000000001E-2</v>
      </c>
      <c r="M166" s="8">
        <v>16500</v>
      </c>
      <c r="N166" s="8">
        <v>16500</v>
      </c>
      <c r="O166" s="8"/>
      <c r="P166" s="8">
        <v>1650</v>
      </c>
      <c r="Q166" s="8">
        <v>1660</v>
      </c>
      <c r="R166" s="8">
        <v>16500</v>
      </c>
      <c r="S166" s="10"/>
      <c r="T166" s="10"/>
      <c r="U166" s="10"/>
    </row>
    <row r="167" spans="1:21">
      <c r="A167" s="302"/>
      <c r="B167" s="302"/>
      <c r="C167" s="302"/>
      <c r="D167" s="3">
        <v>167</v>
      </c>
      <c r="E167" s="4">
        <v>176</v>
      </c>
      <c r="F167" s="3">
        <v>1710</v>
      </c>
      <c r="G167" s="302"/>
      <c r="H167" s="302"/>
      <c r="I167" s="5">
        <v>83000</v>
      </c>
      <c r="J167" s="6">
        <v>16600</v>
      </c>
      <c r="K167" s="7">
        <v>2.2599999999999999E-2</v>
      </c>
      <c r="L167" s="7">
        <v>1.7100000000000001E-2</v>
      </c>
      <c r="M167" s="8">
        <v>16600</v>
      </c>
      <c r="N167" s="8">
        <v>16600</v>
      </c>
      <c r="O167" s="8"/>
      <c r="P167" s="8">
        <v>1660</v>
      </c>
      <c r="Q167" s="8">
        <v>1670</v>
      </c>
      <c r="R167" s="8">
        <v>16600</v>
      </c>
      <c r="S167" s="10"/>
      <c r="T167" s="10"/>
      <c r="U167" s="10"/>
    </row>
    <row r="168" spans="1:21">
      <c r="A168" s="302"/>
      <c r="B168" s="302"/>
      <c r="C168" s="302"/>
      <c r="D168" s="3">
        <v>168</v>
      </c>
      <c r="E168" s="4">
        <v>177</v>
      </c>
      <c r="F168" s="3">
        <v>1720</v>
      </c>
      <c r="G168" s="302"/>
      <c r="H168" s="302"/>
      <c r="I168" s="5">
        <v>83500</v>
      </c>
      <c r="J168" s="6">
        <v>16700</v>
      </c>
      <c r="K168" s="7">
        <v>2.2700000000000001E-2</v>
      </c>
      <c r="L168" s="7">
        <v>1.72E-2</v>
      </c>
      <c r="M168" s="8">
        <v>16700</v>
      </c>
      <c r="N168" s="8">
        <v>16700</v>
      </c>
      <c r="O168" s="8"/>
      <c r="P168" s="8">
        <v>1670</v>
      </c>
      <c r="Q168" s="8">
        <v>1680</v>
      </c>
      <c r="R168" s="8">
        <v>16700</v>
      </c>
      <c r="S168" s="10"/>
      <c r="T168" s="10"/>
      <c r="U168" s="10"/>
    </row>
    <row r="169" spans="1:21">
      <c r="A169" s="302"/>
      <c r="B169" s="302"/>
      <c r="C169" s="302"/>
      <c r="D169" s="3">
        <v>169</v>
      </c>
      <c r="E169" s="4">
        <v>178</v>
      </c>
      <c r="F169" s="3">
        <v>1730</v>
      </c>
      <c r="G169" s="302"/>
      <c r="H169" s="302"/>
      <c r="I169" s="5">
        <v>84000</v>
      </c>
      <c r="J169" s="6">
        <v>16800</v>
      </c>
      <c r="K169" s="7">
        <v>2.2800000000000001E-2</v>
      </c>
      <c r="L169" s="7">
        <v>1.7299999999999999E-2</v>
      </c>
      <c r="M169" s="8">
        <v>16800</v>
      </c>
      <c r="N169" s="8">
        <v>16800</v>
      </c>
      <c r="O169" s="8"/>
      <c r="P169" s="8">
        <v>1680</v>
      </c>
      <c r="Q169" s="8">
        <v>1690</v>
      </c>
      <c r="R169" s="8">
        <v>16800</v>
      </c>
      <c r="S169" s="10"/>
      <c r="T169" s="10"/>
      <c r="U169" s="10"/>
    </row>
    <row r="170" spans="1:21">
      <c r="A170" s="302"/>
      <c r="B170" s="302"/>
      <c r="C170" s="302"/>
      <c r="D170" s="3">
        <v>170</v>
      </c>
      <c r="E170" s="4">
        <v>179</v>
      </c>
      <c r="F170" s="3">
        <v>1740</v>
      </c>
      <c r="G170" s="302"/>
      <c r="H170" s="302"/>
      <c r="I170" s="5">
        <v>84500</v>
      </c>
      <c r="J170" s="6">
        <v>16900</v>
      </c>
      <c r="K170" s="7">
        <v>2.29E-2</v>
      </c>
      <c r="L170" s="7">
        <v>1.7399999999999999E-2</v>
      </c>
      <c r="M170" s="8">
        <v>16900</v>
      </c>
      <c r="N170" s="8">
        <v>16900</v>
      </c>
      <c r="O170" s="8"/>
      <c r="P170" s="8">
        <v>1690</v>
      </c>
      <c r="Q170" s="8">
        <v>1700</v>
      </c>
      <c r="R170" s="8">
        <v>16900</v>
      </c>
      <c r="S170" s="10"/>
      <c r="T170" s="10"/>
      <c r="U170" s="10"/>
    </row>
    <row r="171" spans="1:21">
      <c r="A171" s="302"/>
      <c r="B171" s="302"/>
      <c r="C171" s="302"/>
      <c r="D171" s="3">
        <v>171</v>
      </c>
      <c r="E171" s="4">
        <v>180</v>
      </c>
      <c r="F171" s="3">
        <v>1750</v>
      </c>
      <c r="G171" s="302"/>
      <c r="H171" s="302"/>
      <c r="I171" s="5">
        <v>85000</v>
      </c>
      <c r="J171" s="6">
        <v>17000</v>
      </c>
      <c r="K171" s="7">
        <v>2.3E-2</v>
      </c>
      <c r="L171" s="7">
        <v>1.7500000000000002E-2</v>
      </c>
      <c r="M171" s="8">
        <v>17000</v>
      </c>
      <c r="N171" s="8">
        <v>17000</v>
      </c>
      <c r="O171" s="8"/>
      <c r="P171" s="8">
        <v>1700</v>
      </c>
      <c r="Q171" s="8">
        <v>1710</v>
      </c>
      <c r="R171" s="8">
        <v>17000</v>
      </c>
      <c r="S171" s="10"/>
      <c r="T171" s="10"/>
      <c r="U171" s="10"/>
    </row>
    <row r="172" spans="1:21">
      <c r="A172" s="302"/>
      <c r="B172" s="302"/>
      <c r="C172" s="302"/>
      <c r="D172" s="3">
        <v>172</v>
      </c>
      <c r="E172" s="4">
        <v>181</v>
      </c>
      <c r="F172" s="3">
        <v>1760</v>
      </c>
      <c r="G172" s="302"/>
      <c r="H172" s="302"/>
      <c r="I172" s="5">
        <v>85500</v>
      </c>
      <c r="J172" s="6">
        <v>17100</v>
      </c>
      <c r="K172" s="7">
        <v>2.3099999999999999E-2</v>
      </c>
      <c r="L172" s="7">
        <v>1.7600000000000001E-2</v>
      </c>
      <c r="M172" s="8">
        <v>17100</v>
      </c>
      <c r="N172" s="8">
        <v>17100</v>
      </c>
      <c r="O172" s="8"/>
      <c r="P172" s="8">
        <v>1710</v>
      </c>
      <c r="Q172" s="8">
        <v>1720</v>
      </c>
      <c r="R172" s="8">
        <v>17100</v>
      </c>
      <c r="S172" s="10"/>
      <c r="T172" s="10"/>
      <c r="U172" s="10"/>
    </row>
    <row r="173" spans="1:21">
      <c r="A173" s="302"/>
      <c r="B173" s="302"/>
      <c r="C173" s="302"/>
      <c r="D173" s="3">
        <v>173</v>
      </c>
      <c r="E173" s="4">
        <v>182</v>
      </c>
      <c r="F173" s="3">
        <v>1770</v>
      </c>
      <c r="G173" s="302"/>
      <c r="H173" s="302"/>
      <c r="I173" s="5">
        <v>86000</v>
      </c>
      <c r="J173" s="6">
        <v>17200</v>
      </c>
      <c r="K173" s="7">
        <v>2.3199999999999998E-2</v>
      </c>
      <c r="L173" s="7">
        <v>1.77E-2</v>
      </c>
      <c r="M173" s="8">
        <v>17200</v>
      </c>
      <c r="N173" s="8">
        <v>17200</v>
      </c>
      <c r="O173" s="8"/>
      <c r="P173" s="8">
        <v>1720</v>
      </c>
      <c r="Q173" s="8">
        <v>1730</v>
      </c>
      <c r="R173" s="8">
        <v>17200</v>
      </c>
      <c r="S173" s="10"/>
      <c r="T173" s="10"/>
      <c r="U173" s="10"/>
    </row>
    <row r="174" spans="1:21">
      <c r="A174" s="302"/>
      <c r="B174" s="302"/>
      <c r="C174" s="302"/>
      <c r="D174" s="3">
        <v>174</v>
      </c>
      <c r="E174" s="4">
        <v>183</v>
      </c>
      <c r="F174" s="3">
        <v>1780</v>
      </c>
      <c r="G174" s="302"/>
      <c r="H174" s="302"/>
      <c r="I174" s="5">
        <v>86500</v>
      </c>
      <c r="J174" s="6">
        <v>17300</v>
      </c>
      <c r="K174" s="7">
        <v>2.3300000000000001E-2</v>
      </c>
      <c r="L174" s="7"/>
      <c r="M174" s="8">
        <v>17300</v>
      </c>
      <c r="N174" s="8">
        <v>17300</v>
      </c>
      <c r="O174" s="8"/>
      <c r="P174" s="8">
        <v>1730</v>
      </c>
      <c r="Q174" s="8">
        <v>1740</v>
      </c>
      <c r="R174" s="8">
        <v>17300</v>
      </c>
      <c r="S174" s="10"/>
      <c r="T174" s="10"/>
      <c r="U174" s="10"/>
    </row>
    <row r="175" spans="1:21">
      <c r="A175" s="302"/>
      <c r="B175" s="302"/>
      <c r="C175" s="302"/>
      <c r="D175" s="3">
        <v>175</v>
      </c>
      <c r="E175" s="4">
        <v>184</v>
      </c>
      <c r="F175" s="3">
        <v>1790</v>
      </c>
      <c r="G175" s="302"/>
      <c r="H175" s="302"/>
      <c r="I175" s="5">
        <v>87000</v>
      </c>
      <c r="J175" s="6">
        <v>17400</v>
      </c>
      <c r="K175" s="7">
        <v>2.3400000000000001E-2</v>
      </c>
      <c r="L175" s="7"/>
      <c r="M175" s="8">
        <v>17400</v>
      </c>
      <c r="N175" s="8">
        <v>17400</v>
      </c>
      <c r="O175" s="8"/>
      <c r="P175" s="8">
        <v>1740</v>
      </c>
      <c r="Q175" s="8">
        <v>1750</v>
      </c>
      <c r="R175" s="8">
        <v>17400</v>
      </c>
      <c r="S175" s="10"/>
      <c r="T175" s="10"/>
      <c r="U175" s="10"/>
    </row>
    <row r="176" spans="1:21">
      <c r="A176" s="302"/>
      <c r="B176" s="302"/>
      <c r="C176" s="302"/>
      <c r="D176" s="3">
        <v>176</v>
      </c>
      <c r="E176" s="4">
        <v>185</v>
      </c>
      <c r="F176" s="3">
        <v>1800</v>
      </c>
      <c r="G176" s="302"/>
      <c r="H176" s="302"/>
      <c r="I176" s="5">
        <v>87500</v>
      </c>
      <c r="J176" s="6">
        <v>17500</v>
      </c>
      <c r="K176" s="7">
        <v>2.35E-2</v>
      </c>
      <c r="L176" s="7"/>
      <c r="M176" s="8">
        <v>17500</v>
      </c>
      <c r="N176" s="8">
        <v>17500</v>
      </c>
      <c r="O176" s="8"/>
      <c r="P176" s="8">
        <v>1750</v>
      </c>
      <c r="Q176" s="8">
        <v>1760</v>
      </c>
      <c r="R176" s="8">
        <v>17500</v>
      </c>
      <c r="S176" s="10"/>
      <c r="T176" s="10"/>
      <c r="U176" s="10"/>
    </row>
    <row r="177" spans="1:21">
      <c r="A177" s="302"/>
      <c r="B177" s="302"/>
      <c r="C177" s="302"/>
      <c r="D177" s="3">
        <v>177</v>
      </c>
      <c r="E177" s="4">
        <v>186</v>
      </c>
      <c r="F177" s="3">
        <v>1810</v>
      </c>
      <c r="G177" s="302"/>
      <c r="H177" s="302"/>
      <c r="I177" s="5">
        <v>88000</v>
      </c>
      <c r="J177" s="6">
        <v>17600</v>
      </c>
      <c r="K177" s="7">
        <v>2.3599999999999999E-2</v>
      </c>
      <c r="L177" s="7"/>
      <c r="M177" s="8">
        <v>17600</v>
      </c>
      <c r="N177" s="8">
        <v>17600</v>
      </c>
      <c r="O177" s="8"/>
      <c r="P177" s="8">
        <v>1760</v>
      </c>
      <c r="Q177" s="8">
        <v>1770</v>
      </c>
      <c r="R177" s="8">
        <v>17600</v>
      </c>
      <c r="S177" s="10"/>
      <c r="T177" s="10"/>
      <c r="U177" s="10"/>
    </row>
    <row r="178" spans="1:21">
      <c r="A178" s="302"/>
      <c r="B178" s="302"/>
      <c r="C178" s="302"/>
      <c r="D178" s="3">
        <v>178</v>
      </c>
      <c r="E178" s="4">
        <v>187</v>
      </c>
      <c r="F178" s="3">
        <v>1820</v>
      </c>
      <c r="G178" s="302"/>
      <c r="H178" s="302"/>
      <c r="I178" s="5">
        <v>88500</v>
      </c>
      <c r="J178" s="6">
        <v>17700</v>
      </c>
      <c r="K178" s="7">
        <v>2.3699999999999999E-2</v>
      </c>
      <c r="L178" s="7"/>
      <c r="M178" s="8">
        <v>17700</v>
      </c>
      <c r="N178" s="8">
        <v>17700</v>
      </c>
      <c r="O178" s="8"/>
      <c r="P178" s="8">
        <v>1770</v>
      </c>
      <c r="Q178" s="8">
        <v>1780</v>
      </c>
      <c r="R178" s="8">
        <v>17700</v>
      </c>
      <c r="S178" s="10"/>
      <c r="T178" s="10"/>
      <c r="U178" s="10"/>
    </row>
    <row r="179" spans="1:21">
      <c r="A179" s="302"/>
      <c r="B179" s="302"/>
      <c r="C179" s="302"/>
      <c r="D179" s="3">
        <v>179</v>
      </c>
      <c r="E179" s="4">
        <v>188</v>
      </c>
      <c r="F179" s="3">
        <v>1830</v>
      </c>
      <c r="G179" s="302"/>
      <c r="H179" s="302"/>
      <c r="I179" s="5">
        <v>89000</v>
      </c>
      <c r="J179" s="6">
        <v>17800</v>
      </c>
      <c r="K179" s="7">
        <v>2.3800000000000002E-2</v>
      </c>
      <c r="L179" s="7"/>
      <c r="M179" s="8">
        <v>17800</v>
      </c>
      <c r="N179" s="8">
        <v>17800</v>
      </c>
      <c r="O179" s="8"/>
      <c r="P179" s="8">
        <v>1780</v>
      </c>
      <c r="Q179" s="8">
        <v>1790</v>
      </c>
      <c r="R179" s="8">
        <v>17800</v>
      </c>
      <c r="S179" s="10"/>
      <c r="T179" s="10"/>
      <c r="U179" s="10"/>
    </row>
    <row r="180" spans="1:21">
      <c r="A180" s="302"/>
      <c r="B180" s="302"/>
      <c r="C180" s="302"/>
      <c r="D180" s="3">
        <v>180</v>
      </c>
      <c r="E180" s="4">
        <v>189</v>
      </c>
      <c r="F180" s="3">
        <v>1840</v>
      </c>
      <c r="G180" s="302"/>
      <c r="H180" s="302"/>
      <c r="I180" s="5">
        <v>89500</v>
      </c>
      <c r="J180" s="6">
        <v>17900</v>
      </c>
      <c r="K180" s="7">
        <v>2.3900000000000001E-2</v>
      </c>
      <c r="L180" s="7"/>
      <c r="M180" s="8">
        <v>17900</v>
      </c>
      <c r="N180" s="8">
        <v>17900</v>
      </c>
      <c r="O180" s="8"/>
      <c r="P180" s="8">
        <v>1790</v>
      </c>
      <c r="Q180" s="8">
        <v>1800</v>
      </c>
      <c r="R180" s="8">
        <v>17900</v>
      </c>
      <c r="S180" s="10"/>
      <c r="T180" s="10"/>
      <c r="U180" s="10"/>
    </row>
    <row r="181" spans="1:21">
      <c r="A181" s="302"/>
      <c r="B181" s="302"/>
      <c r="C181" s="302"/>
      <c r="D181" s="3">
        <v>181</v>
      </c>
      <c r="E181" s="4">
        <v>190</v>
      </c>
      <c r="F181" s="3">
        <v>1850</v>
      </c>
      <c r="G181" s="302"/>
      <c r="H181" s="302"/>
      <c r="I181" s="5">
        <v>90000</v>
      </c>
      <c r="J181" s="6">
        <v>18000</v>
      </c>
      <c r="K181" s="7">
        <v>2.4E-2</v>
      </c>
      <c r="L181" s="7"/>
      <c r="M181" s="8">
        <v>18000</v>
      </c>
      <c r="N181" s="8">
        <v>18000</v>
      </c>
      <c r="O181" s="8"/>
      <c r="P181" s="8">
        <v>1800</v>
      </c>
      <c r="Q181" s="8">
        <v>1810</v>
      </c>
      <c r="R181" s="8">
        <v>18000</v>
      </c>
      <c r="S181" s="10"/>
      <c r="T181" s="10"/>
      <c r="U181" s="10"/>
    </row>
    <row r="182" spans="1:21">
      <c r="A182" s="302"/>
      <c r="B182" s="302"/>
      <c r="C182" s="302"/>
      <c r="D182" s="3">
        <v>182</v>
      </c>
      <c r="E182" s="4">
        <v>191</v>
      </c>
      <c r="F182" s="3">
        <v>1860</v>
      </c>
      <c r="G182" s="302"/>
      <c r="H182" s="302"/>
      <c r="I182" s="5">
        <v>90500</v>
      </c>
      <c r="J182" s="6">
        <v>18100</v>
      </c>
      <c r="K182" s="7">
        <v>2.41E-2</v>
      </c>
      <c r="L182" s="7"/>
      <c r="M182" s="8">
        <v>18100</v>
      </c>
      <c r="N182" s="8">
        <v>18100</v>
      </c>
      <c r="O182" s="8"/>
      <c r="P182" s="8">
        <v>1810</v>
      </c>
      <c r="Q182" s="8">
        <v>1820</v>
      </c>
      <c r="R182" s="8">
        <v>18100</v>
      </c>
      <c r="S182" s="10"/>
      <c r="T182" s="10"/>
      <c r="U182" s="10"/>
    </row>
    <row r="183" spans="1:21">
      <c r="A183" s="302"/>
      <c r="B183" s="302"/>
      <c r="C183" s="302"/>
      <c r="D183" s="3">
        <v>183</v>
      </c>
      <c r="E183" s="4">
        <v>192</v>
      </c>
      <c r="F183" s="3">
        <v>1870</v>
      </c>
      <c r="G183" s="302"/>
      <c r="H183" s="302"/>
      <c r="I183" s="5">
        <v>91000</v>
      </c>
      <c r="J183" s="6">
        <v>18200</v>
      </c>
      <c r="K183" s="7">
        <v>2.4199999999999999E-2</v>
      </c>
      <c r="L183" s="7"/>
      <c r="M183" s="8">
        <v>18200</v>
      </c>
      <c r="N183" s="8">
        <v>18200</v>
      </c>
      <c r="O183" s="8"/>
      <c r="P183" s="8">
        <v>1820</v>
      </c>
      <c r="Q183" s="8">
        <v>1830</v>
      </c>
      <c r="R183" s="8">
        <v>18200</v>
      </c>
      <c r="S183" s="10"/>
      <c r="T183" s="10"/>
      <c r="U183" s="10"/>
    </row>
    <row r="184" spans="1:21">
      <c r="A184" s="302"/>
      <c r="B184" s="302"/>
      <c r="C184" s="302"/>
      <c r="D184" s="3">
        <v>184</v>
      </c>
      <c r="E184" s="4">
        <v>193</v>
      </c>
      <c r="F184" s="3">
        <v>1880</v>
      </c>
      <c r="G184" s="302"/>
      <c r="H184" s="302"/>
      <c r="I184" s="5">
        <v>91500</v>
      </c>
      <c r="J184" s="6">
        <v>18300</v>
      </c>
      <c r="K184" s="7">
        <v>2.4299999999999999E-2</v>
      </c>
      <c r="L184" s="7"/>
      <c r="M184" s="8">
        <v>18300</v>
      </c>
      <c r="N184" s="8">
        <v>18300</v>
      </c>
      <c r="O184" s="8"/>
      <c r="P184" s="8">
        <v>1830</v>
      </c>
      <c r="Q184" s="8">
        <v>1840</v>
      </c>
      <c r="R184" s="8">
        <v>18300</v>
      </c>
      <c r="S184" s="10"/>
      <c r="T184" s="10"/>
      <c r="U184" s="10"/>
    </row>
    <row r="185" spans="1:21">
      <c r="A185" s="302"/>
      <c r="B185" s="302"/>
      <c r="C185" s="302"/>
      <c r="D185" s="3">
        <v>185</v>
      </c>
      <c r="E185" s="4">
        <v>194</v>
      </c>
      <c r="F185" s="3">
        <v>1890</v>
      </c>
      <c r="G185" s="302"/>
      <c r="H185" s="302"/>
      <c r="I185" s="5">
        <v>92000</v>
      </c>
      <c r="J185" s="6">
        <v>18400</v>
      </c>
      <c r="K185" s="7">
        <v>2.4400000000000002E-2</v>
      </c>
      <c r="L185" s="7"/>
      <c r="M185" s="8">
        <v>18400</v>
      </c>
      <c r="N185" s="8">
        <v>18400</v>
      </c>
      <c r="O185" s="8"/>
      <c r="P185" s="8">
        <v>1840</v>
      </c>
      <c r="Q185" s="8">
        <v>1850</v>
      </c>
      <c r="R185" s="8">
        <v>18400</v>
      </c>
      <c r="S185" s="10"/>
      <c r="T185" s="10"/>
      <c r="U185" s="10"/>
    </row>
    <row r="186" spans="1:21">
      <c r="A186" s="302"/>
      <c r="B186" s="302"/>
      <c r="C186" s="302"/>
      <c r="D186" s="3">
        <v>186</v>
      </c>
      <c r="E186" s="4">
        <v>195</v>
      </c>
      <c r="F186" s="3">
        <v>1900</v>
      </c>
      <c r="G186" s="302"/>
      <c r="H186" s="302"/>
      <c r="I186" s="5">
        <v>92500</v>
      </c>
      <c r="J186" s="6">
        <v>18500</v>
      </c>
      <c r="K186" s="7">
        <v>2.4500000000000001E-2</v>
      </c>
      <c r="L186" s="7"/>
      <c r="M186" s="8">
        <v>18500</v>
      </c>
      <c r="N186" s="8">
        <v>18500</v>
      </c>
      <c r="O186" s="8"/>
      <c r="P186" s="8">
        <v>1850</v>
      </c>
      <c r="Q186" s="8">
        <v>1860</v>
      </c>
      <c r="R186" s="8">
        <v>18500</v>
      </c>
      <c r="S186" s="10"/>
      <c r="T186" s="10"/>
      <c r="U186" s="10"/>
    </row>
    <row r="187" spans="1:21">
      <c r="A187" s="302"/>
      <c r="B187" s="302"/>
      <c r="C187" s="302"/>
      <c r="D187" s="3">
        <v>187</v>
      </c>
      <c r="E187" s="4">
        <v>196</v>
      </c>
      <c r="F187" s="3">
        <v>1910</v>
      </c>
      <c r="G187" s="302"/>
      <c r="H187" s="302"/>
      <c r="I187" s="5">
        <v>93000</v>
      </c>
      <c r="J187" s="6">
        <v>18600</v>
      </c>
      <c r="K187" s="7">
        <v>2.46E-2</v>
      </c>
      <c r="L187" s="7"/>
      <c r="M187" s="8">
        <v>18600</v>
      </c>
      <c r="N187" s="8">
        <v>18600</v>
      </c>
      <c r="O187" s="8"/>
      <c r="P187" s="8">
        <v>1860</v>
      </c>
      <c r="Q187" s="8">
        <v>1870</v>
      </c>
      <c r="R187" s="8">
        <v>18600</v>
      </c>
      <c r="S187" s="10"/>
      <c r="T187" s="10"/>
      <c r="U187" s="10"/>
    </row>
    <row r="188" spans="1:21">
      <c r="A188" s="302"/>
      <c r="B188" s="302"/>
      <c r="C188" s="302"/>
      <c r="D188" s="3">
        <v>188</v>
      </c>
      <c r="E188" s="4">
        <v>197</v>
      </c>
      <c r="F188" s="3">
        <v>1920</v>
      </c>
      <c r="G188" s="302"/>
      <c r="H188" s="302"/>
      <c r="I188" s="5">
        <v>93500</v>
      </c>
      <c r="J188" s="6">
        <v>18700</v>
      </c>
      <c r="K188" s="7">
        <v>2.47E-2</v>
      </c>
      <c r="L188" s="7"/>
      <c r="M188" s="8">
        <v>18700</v>
      </c>
      <c r="N188" s="8">
        <v>18700</v>
      </c>
      <c r="O188" s="8"/>
      <c r="P188" s="8">
        <v>1870</v>
      </c>
      <c r="Q188" s="8">
        <v>1880</v>
      </c>
      <c r="R188" s="8">
        <v>18700</v>
      </c>
      <c r="S188" s="10"/>
      <c r="T188" s="10"/>
      <c r="U188" s="10"/>
    </row>
    <row r="189" spans="1:21">
      <c r="A189" s="302"/>
      <c r="B189" s="302"/>
      <c r="C189" s="302"/>
      <c r="D189" s="3">
        <v>189</v>
      </c>
      <c r="E189" s="4">
        <v>198</v>
      </c>
      <c r="F189" s="3">
        <v>1930</v>
      </c>
      <c r="G189" s="302"/>
      <c r="H189" s="302"/>
      <c r="I189" s="5">
        <v>94000</v>
      </c>
      <c r="J189" s="6">
        <v>18800</v>
      </c>
      <c r="K189" s="7">
        <v>2.4799999999999999E-2</v>
      </c>
      <c r="L189" s="7"/>
      <c r="M189" s="8">
        <v>18800</v>
      </c>
      <c r="N189" s="8">
        <v>18800</v>
      </c>
      <c r="O189" s="8"/>
      <c r="P189" s="8">
        <v>1880</v>
      </c>
      <c r="Q189" s="8">
        <v>1890</v>
      </c>
      <c r="R189" s="8">
        <v>18800</v>
      </c>
      <c r="S189" s="10"/>
      <c r="T189" s="10"/>
      <c r="U189" s="10"/>
    </row>
    <row r="190" spans="1:21">
      <c r="A190" s="302"/>
      <c r="B190" s="302"/>
      <c r="C190" s="302"/>
      <c r="D190" s="3">
        <v>190</v>
      </c>
      <c r="E190" s="4">
        <v>199</v>
      </c>
      <c r="F190" s="3">
        <v>1940</v>
      </c>
      <c r="G190" s="302"/>
      <c r="H190" s="302"/>
      <c r="I190" s="5">
        <v>94500</v>
      </c>
      <c r="J190" s="6">
        <v>18900</v>
      </c>
      <c r="K190" s="7">
        <v>2.4899999999999999E-2</v>
      </c>
      <c r="L190" s="7"/>
      <c r="M190" s="8">
        <v>18900</v>
      </c>
      <c r="N190" s="8">
        <v>18900</v>
      </c>
      <c r="O190" s="8"/>
      <c r="P190" s="8">
        <v>1890</v>
      </c>
      <c r="Q190" s="8">
        <v>1900</v>
      </c>
      <c r="R190" s="8">
        <v>18900</v>
      </c>
      <c r="S190" s="10"/>
      <c r="T190" s="10"/>
      <c r="U190" s="10"/>
    </row>
    <row r="191" spans="1:21">
      <c r="A191" s="302"/>
      <c r="B191" s="302"/>
      <c r="C191" s="302"/>
      <c r="D191" s="3">
        <v>191</v>
      </c>
      <c r="E191" s="4">
        <v>200</v>
      </c>
      <c r="F191" s="3">
        <v>1950</v>
      </c>
      <c r="G191" s="302"/>
      <c r="H191" s="302"/>
      <c r="I191" s="5">
        <v>95000</v>
      </c>
      <c r="J191" s="6">
        <v>19000</v>
      </c>
      <c r="K191" s="7">
        <v>2.5000000000000001E-2</v>
      </c>
      <c r="L191" s="7"/>
      <c r="M191" s="8">
        <v>19000</v>
      </c>
      <c r="N191" s="8">
        <v>19000</v>
      </c>
      <c r="O191" s="8"/>
      <c r="P191" s="8">
        <v>1900</v>
      </c>
      <c r="Q191" s="8">
        <v>1910</v>
      </c>
      <c r="R191" s="8">
        <v>19000</v>
      </c>
      <c r="S191" s="10"/>
      <c r="T191" s="10"/>
      <c r="U191" s="10"/>
    </row>
    <row r="192" spans="1:21">
      <c r="A192" s="302"/>
      <c r="B192" s="302"/>
      <c r="C192" s="302"/>
      <c r="D192" s="3">
        <v>192</v>
      </c>
      <c r="E192" s="4">
        <v>201</v>
      </c>
      <c r="F192" s="3">
        <v>1960</v>
      </c>
      <c r="G192" s="302"/>
      <c r="H192" s="302"/>
      <c r="I192" s="5">
        <v>95500</v>
      </c>
      <c r="J192" s="6">
        <v>19100</v>
      </c>
      <c r="K192" s="7">
        <v>2.5100000000000001E-2</v>
      </c>
      <c r="L192" s="7"/>
      <c r="M192" s="8">
        <v>19100</v>
      </c>
      <c r="N192" s="8">
        <v>19100</v>
      </c>
      <c r="O192" s="8"/>
      <c r="P192" s="8">
        <v>1910</v>
      </c>
      <c r="Q192" s="8">
        <v>1920</v>
      </c>
      <c r="R192" s="8">
        <v>19100</v>
      </c>
      <c r="S192" s="10"/>
      <c r="T192" s="10"/>
      <c r="U192" s="10"/>
    </row>
    <row r="193" spans="1:21">
      <c r="A193" s="302"/>
      <c r="B193" s="302"/>
      <c r="C193" s="302"/>
      <c r="D193" s="3">
        <v>193</v>
      </c>
      <c r="E193" s="4">
        <v>202</v>
      </c>
      <c r="F193" s="3">
        <v>1970</v>
      </c>
      <c r="G193" s="302"/>
      <c r="H193" s="302"/>
      <c r="I193" s="5">
        <v>96000</v>
      </c>
      <c r="J193" s="6">
        <v>19200</v>
      </c>
      <c r="K193" s="7">
        <v>2.52E-2</v>
      </c>
      <c r="L193" s="7"/>
      <c r="M193" s="8">
        <v>19200</v>
      </c>
      <c r="N193" s="8">
        <v>19200</v>
      </c>
      <c r="O193" s="8"/>
      <c r="P193" s="8">
        <v>1920</v>
      </c>
      <c r="Q193" s="8">
        <v>1930</v>
      </c>
      <c r="R193" s="8">
        <v>19200</v>
      </c>
      <c r="S193" s="10"/>
      <c r="T193" s="10"/>
      <c r="U193" s="10"/>
    </row>
    <row r="194" spans="1:21">
      <c r="A194" s="302"/>
      <c r="B194" s="302"/>
      <c r="C194" s="302"/>
      <c r="D194" s="3">
        <v>194</v>
      </c>
      <c r="E194" s="4">
        <v>203</v>
      </c>
      <c r="F194" s="3">
        <v>1980</v>
      </c>
      <c r="G194" s="302"/>
      <c r="H194" s="302"/>
      <c r="I194" s="5">
        <v>96500</v>
      </c>
      <c r="J194" s="6">
        <v>19300</v>
      </c>
      <c r="K194" s="7">
        <v>2.53E-2</v>
      </c>
      <c r="L194" s="7"/>
      <c r="M194" s="8">
        <v>19300</v>
      </c>
      <c r="N194" s="8">
        <v>19300</v>
      </c>
      <c r="O194" s="8"/>
      <c r="P194" s="8">
        <v>1930</v>
      </c>
      <c r="Q194" s="8">
        <v>1940</v>
      </c>
      <c r="R194" s="8">
        <v>19300</v>
      </c>
      <c r="S194" s="10"/>
      <c r="T194" s="10"/>
      <c r="U194" s="10"/>
    </row>
    <row r="195" spans="1:21">
      <c r="A195" s="302"/>
      <c r="B195" s="302"/>
      <c r="C195" s="302"/>
      <c r="D195" s="3">
        <v>195</v>
      </c>
      <c r="E195" s="4">
        <v>204</v>
      </c>
      <c r="F195" s="3">
        <v>1990</v>
      </c>
      <c r="G195" s="302"/>
      <c r="H195" s="302"/>
      <c r="I195" s="5">
        <v>97000</v>
      </c>
      <c r="J195" s="6">
        <v>19400</v>
      </c>
      <c r="K195" s="7">
        <v>2.5399999999999999E-2</v>
      </c>
      <c r="L195" s="7"/>
      <c r="M195" s="8">
        <v>19400</v>
      </c>
      <c r="N195" s="8">
        <v>19400</v>
      </c>
      <c r="O195" s="8"/>
      <c r="P195" s="8">
        <v>1940</v>
      </c>
      <c r="Q195" s="8">
        <v>1950</v>
      </c>
      <c r="R195" s="8">
        <v>19400</v>
      </c>
      <c r="S195" s="10"/>
      <c r="T195" s="10"/>
      <c r="U195" s="10"/>
    </row>
    <row r="196" spans="1:21">
      <c r="A196" s="302"/>
      <c r="B196" s="302"/>
      <c r="C196" s="302"/>
      <c r="D196" s="3">
        <v>196</v>
      </c>
      <c r="E196" s="4">
        <v>205</v>
      </c>
      <c r="F196" s="3">
        <v>2000</v>
      </c>
      <c r="G196" s="302"/>
      <c r="H196" s="302"/>
      <c r="I196" s="5">
        <v>97500</v>
      </c>
      <c r="J196" s="6">
        <v>19500</v>
      </c>
      <c r="K196" s="7">
        <v>2.5499999999999998E-2</v>
      </c>
      <c r="L196" s="7"/>
      <c r="M196" s="8">
        <v>19500</v>
      </c>
      <c r="N196" s="8">
        <v>19500</v>
      </c>
      <c r="O196" s="8"/>
      <c r="P196" s="8">
        <v>1950</v>
      </c>
      <c r="Q196" s="8">
        <v>1960</v>
      </c>
      <c r="R196" s="8">
        <v>19500</v>
      </c>
      <c r="S196" s="10"/>
      <c r="T196" s="10"/>
      <c r="U196" s="10"/>
    </row>
    <row r="197" spans="1:21">
      <c r="A197" s="302"/>
      <c r="B197" s="302"/>
      <c r="C197" s="302"/>
      <c r="D197" s="3">
        <v>197</v>
      </c>
      <c r="E197" s="4">
        <v>206</v>
      </c>
      <c r="F197" s="3">
        <v>2010</v>
      </c>
      <c r="G197" s="302"/>
      <c r="H197" s="302"/>
      <c r="I197" s="5">
        <v>98000</v>
      </c>
      <c r="J197" s="6">
        <v>19600</v>
      </c>
      <c r="K197" s="7">
        <v>2.5600000000000001E-2</v>
      </c>
      <c r="L197" s="7"/>
      <c r="M197" s="8">
        <v>19600</v>
      </c>
      <c r="N197" s="8">
        <v>19600</v>
      </c>
      <c r="O197" s="8"/>
      <c r="P197" s="8">
        <v>1960</v>
      </c>
      <c r="Q197" s="8">
        <v>1970</v>
      </c>
      <c r="R197" s="8">
        <v>19600</v>
      </c>
      <c r="S197" s="10"/>
      <c r="T197" s="10"/>
      <c r="U197" s="10"/>
    </row>
    <row r="198" spans="1:21">
      <c r="A198" s="302"/>
      <c r="B198" s="302"/>
      <c r="C198" s="302"/>
      <c r="D198" s="3">
        <v>198</v>
      </c>
      <c r="E198" s="4">
        <v>207</v>
      </c>
      <c r="F198" s="3">
        <v>2020</v>
      </c>
      <c r="G198" s="302"/>
      <c r="H198" s="302"/>
      <c r="I198" s="5">
        <v>98500</v>
      </c>
      <c r="J198" s="6">
        <v>19700</v>
      </c>
      <c r="K198" s="7">
        <v>2.5700000000000001E-2</v>
      </c>
      <c r="L198" s="7"/>
      <c r="M198" s="8">
        <v>19700</v>
      </c>
      <c r="N198" s="8">
        <v>19700</v>
      </c>
      <c r="O198" s="8"/>
      <c r="P198" s="8">
        <v>1970</v>
      </c>
      <c r="Q198" s="8">
        <v>1980</v>
      </c>
      <c r="R198" s="8">
        <v>19700</v>
      </c>
      <c r="S198" s="10"/>
      <c r="T198" s="10"/>
      <c r="U198" s="10"/>
    </row>
    <row r="199" spans="1:21">
      <c r="A199" s="302"/>
      <c r="B199" s="302"/>
      <c r="C199" s="302"/>
      <c r="D199" s="3">
        <v>199</v>
      </c>
      <c r="E199" s="4">
        <v>208</v>
      </c>
      <c r="F199" s="3">
        <v>2030</v>
      </c>
      <c r="G199" s="302"/>
      <c r="H199" s="302"/>
      <c r="I199" s="5">
        <v>99000</v>
      </c>
      <c r="J199" s="6">
        <v>19800</v>
      </c>
      <c r="K199" s="7">
        <v>2.58E-2</v>
      </c>
      <c r="L199" s="7"/>
      <c r="M199" s="8">
        <v>19800</v>
      </c>
      <c r="N199" s="8">
        <v>19800</v>
      </c>
      <c r="O199" s="8"/>
      <c r="P199" s="8">
        <v>1980</v>
      </c>
      <c r="Q199" s="8">
        <v>1990</v>
      </c>
      <c r="R199" s="8">
        <v>19800</v>
      </c>
      <c r="S199" s="10"/>
      <c r="T199" s="10"/>
      <c r="U199" s="10"/>
    </row>
    <row r="200" spans="1:21">
      <c r="A200" s="302"/>
      <c r="B200" s="302"/>
      <c r="C200" s="302"/>
      <c r="D200" s="3">
        <v>200</v>
      </c>
      <c r="E200" s="4">
        <v>209</v>
      </c>
      <c r="F200" s="3">
        <v>2040</v>
      </c>
      <c r="G200" s="302"/>
      <c r="H200" s="302"/>
      <c r="I200" s="5">
        <v>99500</v>
      </c>
      <c r="J200" s="6">
        <v>19900</v>
      </c>
      <c r="K200" s="7">
        <v>2.5899999999999999E-2</v>
      </c>
      <c r="L200" s="7"/>
      <c r="M200" s="8">
        <v>19900</v>
      </c>
      <c r="N200" s="8">
        <v>19900</v>
      </c>
      <c r="O200" s="8"/>
      <c r="P200" s="8">
        <v>1990</v>
      </c>
      <c r="Q200" s="8">
        <v>2000</v>
      </c>
      <c r="R200" s="8">
        <v>19900</v>
      </c>
      <c r="S200" s="10"/>
      <c r="T200" s="10"/>
      <c r="U200" s="10"/>
    </row>
    <row r="201" spans="1:21">
      <c r="A201" s="302"/>
      <c r="B201" s="302"/>
      <c r="C201" s="302"/>
      <c r="D201" s="3">
        <v>201</v>
      </c>
      <c r="E201" s="4">
        <v>210</v>
      </c>
      <c r="F201" s="3">
        <v>2050</v>
      </c>
      <c r="G201" s="302"/>
      <c r="H201" s="302"/>
      <c r="I201" s="5">
        <v>100000</v>
      </c>
      <c r="J201" s="6">
        <v>20000</v>
      </c>
      <c r="K201" s="7">
        <v>2.6000000000000099E-2</v>
      </c>
      <c r="L201" s="7"/>
      <c r="M201" s="8">
        <v>20000</v>
      </c>
      <c r="N201" s="8">
        <v>20000</v>
      </c>
      <c r="O201" s="8"/>
      <c r="P201" s="8">
        <v>2000</v>
      </c>
      <c r="Q201" s="8">
        <v>2010</v>
      </c>
      <c r="R201" s="8">
        <v>20000</v>
      </c>
      <c r="S201" s="10"/>
      <c r="T201" s="10"/>
      <c r="U201" s="10"/>
    </row>
    <row r="202" spans="1:21">
      <c r="A202" s="302"/>
      <c r="B202" s="302"/>
      <c r="C202" s="302"/>
      <c r="D202" s="3">
        <v>202</v>
      </c>
      <c r="E202" s="4">
        <v>211</v>
      </c>
      <c r="F202" s="3">
        <v>2060</v>
      </c>
      <c r="G202" s="302"/>
      <c r="H202" s="302"/>
      <c r="I202" s="5">
        <v>100500</v>
      </c>
      <c r="J202" s="6">
        <v>20100</v>
      </c>
      <c r="K202" s="7">
        <v>2.6100000000000099E-2</v>
      </c>
      <c r="L202" s="7"/>
      <c r="M202" s="8">
        <v>20100</v>
      </c>
      <c r="N202" s="8">
        <v>20100</v>
      </c>
      <c r="O202" s="8"/>
      <c r="P202" s="8">
        <v>2010</v>
      </c>
      <c r="Q202" s="8">
        <v>2020</v>
      </c>
      <c r="R202" s="8">
        <v>20100</v>
      </c>
      <c r="S202" s="10"/>
      <c r="T202" s="10"/>
      <c r="U202" s="10"/>
    </row>
    <row r="203" spans="1:21">
      <c r="A203" s="302"/>
      <c r="B203" s="302"/>
      <c r="C203" s="302"/>
      <c r="D203" s="3">
        <v>203</v>
      </c>
      <c r="E203" s="4">
        <v>212</v>
      </c>
      <c r="F203" s="3">
        <v>2070</v>
      </c>
      <c r="G203" s="302"/>
      <c r="H203" s="302"/>
      <c r="I203" s="5">
        <v>101000</v>
      </c>
      <c r="J203" s="6">
        <v>20200</v>
      </c>
      <c r="K203" s="7">
        <v>2.6200000000000102E-2</v>
      </c>
      <c r="L203" s="7"/>
      <c r="M203" s="8">
        <v>20200</v>
      </c>
      <c r="N203" s="8">
        <v>20200</v>
      </c>
      <c r="O203" s="8"/>
      <c r="P203" s="8">
        <v>2020</v>
      </c>
      <c r="Q203" s="8">
        <v>2030</v>
      </c>
      <c r="R203" s="8">
        <v>20200</v>
      </c>
      <c r="S203" s="10"/>
      <c r="T203" s="10"/>
      <c r="U203" s="10"/>
    </row>
    <row r="204" spans="1:21">
      <c r="A204" s="302"/>
      <c r="B204" s="302"/>
      <c r="C204" s="302"/>
      <c r="D204" s="3">
        <v>204</v>
      </c>
      <c r="E204" s="4">
        <v>213</v>
      </c>
      <c r="F204" s="3">
        <v>2080</v>
      </c>
      <c r="G204" s="302"/>
      <c r="H204" s="302"/>
      <c r="I204" s="5">
        <v>101500</v>
      </c>
      <c r="J204" s="6">
        <v>20300</v>
      </c>
      <c r="K204" s="7">
        <v>2.63E-2</v>
      </c>
      <c r="L204" s="7"/>
      <c r="M204" s="8">
        <v>20300</v>
      </c>
      <c r="N204" s="8">
        <v>20300</v>
      </c>
      <c r="O204" s="8"/>
      <c r="P204" s="8">
        <v>2030</v>
      </c>
      <c r="Q204" s="8">
        <v>2040</v>
      </c>
      <c r="R204" s="8">
        <v>20300</v>
      </c>
      <c r="S204" s="10"/>
      <c r="T204" s="10"/>
      <c r="U204" s="10"/>
    </row>
    <row r="205" spans="1:21">
      <c r="A205" s="302"/>
      <c r="B205" s="302"/>
      <c r="C205" s="302"/>
      <c r="D205" s="3">
        <v>205</v>
      </c>
      <c r="E205" s="4">
        <v>214</v>
      </c>
      <c r="F205" s="3">
        <v>2090</v>
      </c>
      <c r="G205" s="302"/>
      <c r="H205" s="302"/>
      <c r="I205" s="5">
        <v>102000</v>
      </c>
      <c r="J205" s="6">
        <v>20400</v>
      </c>
      <c r="K205" s="7">
        <v>2.64E-2</v>
      </c>
      <c r="L205" s="7"/>
      <c r="M205" s="8">
        <v>20400</v>
      </c>
      <c r="N205" s="8">
        <v>20400</v>
      </c>
      <c r="O205" s="8"/>
      <c r="P205" s="8">
        <v>2040</v>
      </c>
      <c r="Q205" s="8">
        <v>2050</v>
      </c>
      <c r="R205" s="8">
        <v>20400</v>
      </c>
      <c r="S205" s="10"/>
      <c r="T205" s="10"/>
      <c r="U205" s="10"/>
    </row>
    <row r="206" spans="1:21">
      <c r="A206" s="302"/>
      <c r="B206" s="302"/>
      <c r="C206" s="302"/>
      <c r="D206" s="3">
        <v>206</v>
      </c>
      <c r="E206" s="4">
        <v>215</v>
      </c>
      <c r="F206" s="3">
        <v>2100</v>
      </c>
      <c r="G206" s="302"/>
      <c r="H206" s="302"/>
      <c r="I206" s="5">
        <v>102500</v>
      </c>
      <c r="J206" s="6">
        <v>20500</v>
      </c>
      <c r="K206" s="7">
        <v>2.65000000000001E-2</v>
      </c>
      <c r="L206" s="7"/>
      <c r="M206" s="8">
        <v>20500</v>
      </c>
      <c r="N206" s="8">
        <v>20500</v>
      </c>
      <c r="O206" s="8"/>
      <c r="P206" s="8">
        <v>2050</v>
      </c>
      <c r="Q206" s="8">
        <v>2060</v>
      </c>
      <c r="R206" s="8">
        <v>20500</v>
      </c>
      <c r="S206" s="10"/>
      <c r="T206" s="10"/>
      <c r="U206" s="10"/>
    </row>
    <row r="207" spans="1:21">
      <c r="A207" s="302"/>
      <c r="B207" s="302"/>
      <c r="C207" s="302"/>
      <c r="D207" s="3">
        <v>207</v>
      </c>
      <c r="E207" s="4">
        <v>216</v>
      </c>
      <c r="F207" s="3">
        <v>2110</v>
      </c>
      <c r="G207" s="302"/>
      <c r="H207" s="302"/>
      <c r="I207" s="5">
        <v>103000</v>
      </c>
      <c r="J207" s="6">
        <v>20600</v>
      </c>
      <c r="K207" s="7">
        <v>2.6600000000000099E-2</v>
      </c>
      <c r="L207" s="7"/>
      <c r="M207" s="8">
        <v>20600</v>
      </c>
      <c r="N207" s="8">
        <v>20600</v>
      </c>
      <c r="O207" s="8"/>
      <c r="P207" s="8">
        <v>2060</v>
      </c>
      <c r="Q207" s="8">
        <v>2070</v>
      </c>
      <c r="R207" s="8">
        <v>20600</v>
      </c>
      <c r="S207" s="10"/>
      <c r="T207" s="10"/>
      <c r="U207" s="10"/>
    </row>
    <row r="208" spans="1:21">
      <c r="A208" s="302"/>
      <c r="B208" s="302"/>
      <c r="C208" s="302"/>
      <c r="D208" s="3">
        <v>208</v>
      </c>
      <c r="E208" s="4">
        <v>217</v>
      </c>
      <c r="F208" s="3">
        <v>2120</v>
      </c>
      <c r="G208" s="302"/>
      <c r="H208" s="302"/>
      <c r="I208" s="5">
        <v>103500</v>
      </c>
      <c r="J208" s="6">
        <v>20700</v>
      </c>
      <c r="K208" s="7">
        <v>2.6700000000000099E-2</v>
      </c>
      <c r="L208" s="7"/>
      <c r="M208" s="8">
        <v>20700</v>
      </c>
      <c r="N208" s="8">
        <v>20700</v>
      </c>
      <c r="O208" s="8"/>
      <c r="P208" s="8">
        <v>2070</v>
      </c>
      <c r="Q208" s="8">
        <v>2080</v>
      </c>
      <c r="R208" s="8">
        <v>20700</v>
      </c>
      <c r="S208" s="10"/>
      <c r="T208" s="10"/>
      <c r="U208" s="10"/>
    </row>
    <row r="209" spans="1:21">
      <c r="A209" s="302"/>
      <c r="B209" s="302"/>
      <c r="C209" s="302"/>
      <c r="D209" s="3">
        <v>209</v>
      </c>
      <c r="E209" s="4">
        <v>218</v>
      </c>
      <c r="F209" s="3">
        <v>2130</v>
      </c>
      <c r="G209" s="302"/>
      <c r="H209" s="302"/>
      <c r="I209" s="5">
        <v>104000</v>
      </c>
      <c r="J209" s="6">
        <v>20800</v>
      </c>
      <c r="K209" s="7">
        <v>2.6800000000000102E-2</v>
      </c>
      <c r="L209" s="7"/>
      <c r="M209" s="8">
        <v>20800</v>
      </c>
      <c r="N209" s="8">
        <v>20800</v>
      </c>
      <c r="O209" s="8"/>
      <c r="P209" s="8">
        <v>2080</v>
      </c>
      <c r="Q209" s="8">
        <v>2090</v>
      </c>
      <c r="R209" s="8">
        <v>20800</v>
      </c>
      <c r="S209" s="10"/>
      <c r="T209" s="10"/>
      <c r="U209" s="10"/>
    </row>
    <row r="210" spans="1:21">
      <c r="A210" s="302"/>
      <c r="B210" s="302"/>
      <c r="C210" s="302"/>
      <c r="D210" s="3">
        <v>210</v>
      </c>
      <c r="E210" s="4">
        <v>219</v>
      </c>
      <c r="F210" s="3">
        <v>2140</v>
      </c>
      <c r="G210" s="302"/>
      <c r="H210" s="302"/>
      <c r="I210" s="5">
        <v>104500</v>
      </c>
      <c r="J210" s="6">
        <v>20900</v>
      </c>
      <c r="K210" s="7">
        <v>2.6900000000000101E-2</v>
      </c>
      <c r="L210" s="7"/>
      <c r="M210" s="8">
        <v>20900</v>
      </c>
      <c r="N210" s="8">
        <v>20900</v>
      </c>
      <c r="O210" s="8"/>
      <c r="P210" s="8">
        <v>2090</v>
      </c>
      <c r="Q210" s="8">
        <v>2100</v>
      </c>
      <c r="R210" s="8">
        <v>20900</v>
      </c>
      <c r="S210" s="10"/>
      <c r="T210" s="10"/>
      <c r="U210" s="10"/>
    </row>
    <row r="211" spans="1:21">
      <c r="A211" s="302"/>
      <c r="B211" s="302"/>
      <c r="C211" s="302"/>
      <c r="D211" s="3">
        <v>211</v>
      </c>
      <c r="E211" s="4">
        <v>220</v>
      </c>
      <c r="F211" s="3">
        <v>2150</v>
      </c>
      <c r="G211" s="302"/>
      <c r="H211" s="302"/>
      <c r="I211" s="5">
        <v>105000</v>
      </c>
      <c r="J211" s="6">
        <v>21000</v>
      </c>
      <c r="K211" s="7">
        <v>2.70000000000001E-2</v>
      </c>
      <c r="L211" s="7"/>
      <c r="M211" s="8">
        <v>21000</v>
      </c>
      <c r="N211" s="8">
        <v>21000</v>
      </c>
      <c r="O211" s="8"/>
      <c r="P211" s="8">
        <v>2100</v>
      </c>
      <c r="Q211" s="8">
        <v>2110</v>
      </c>
      <c r="R211" s="8">
        <v>21000</v>
      </c>
      <c r="S211" s="10"/>
      <c r="T211" s="10"/>
      <c r="U211" s="10"/>
    </row>
    <row r="212" spans="1:21">
      <c r="A212" s="302"/>
      <c r="B212" s="302"/>
      <c r="C212" s="302"/>
      <c r="D212" s="3">
        <v>212</v>
      </c>
      <c r="E212" s="4">
        <v>221</v>
      </c>
      <c r="F212" s="3">
        <v>2160</v>
      </c>
      <c r="G212" s="302"/>
      <c r="H212" s="302"/>
      <c r="I212" s="5">
        <v>105500</v>
      </c>
      <c r="J212" s="6">
        <v>21100</v>
      </c>
      <c r="K212" s="7">
        <v>2.71000000000001E-2</v>
      </c>
      <c r="L212" s="7"/>
      <c r="M212" s="8">
        <v>21100</v>
      </c>
      <c r="N212" s="8">
        <v>21100</v>
      </c>
      <c r="O212" s="8"/>
      <c r="P212" s="8">
        <v>2110</v>
      </c>
      <c r="Q212" s="8">
        <v>2120</v>
      </c>
      <c r="R212" s="8">
        <v>21100</v>
      </c>
      <c r="S212" s="10"/>
      <c r="T212" s="10"/>
      <c r="U212" s="10"/>
    </row>
    <row r="213" spans="1:21">
      <c r="A213" s="302"/>
      <c r="B213" s="302"/>
      <c r="C213" s="302"/>
      <c r="D213" s="3">
        <v>213</v>
      </c>
      <c r="E213" s="4">
        <v>222</v>
      </c>
      <c r="F213" s="3">
        <v>2170</v>
      </c>
      <c r="G213" s="302"/>
      <c r="H213" s="302"/>
      <c r="I213" s="5">
        <v>106000</v>
      </c>
      <c r="J213" s="6">
        <v>21200</v>
      </c>
      <c r="K213" s="7">
        <v>2.7200000000000099E-2</v>
      </c>
      <c r="L213" s="7"/>
      <c r="M213" s="8">
        <v>21200</v>
      </c>
      <c r="N213" s="8">
        <v>21200</v>
      </c>
      <c r="O213" s="8"/>
      <c r="P213" s="8">
        <v>2120</v>
      </c>
      <c r="Q213" s="8">
        <v>2130</v>
      </c>
      <c r="R213" s="8">
        <v>21200</v>
      </c>
      <c r="S213" s="10"/>
      <c r="T213" s="10"/>
      <c r="U213" s="10"/>
    </row>
    <row r="214" spans="1:21">
      <c r="A214" s="302"/>
      <c r="B214" s="302"/>
      <c r="C214" s="302"/>
      <c r="D214" s="3">
        <v>214</v>
      </c>
      <c r="E214" s="4">
        <v>223</v>
      </c>
      <c r="F214" s="3">
        <v>2180</v>
      </c>
      <c r="G214" s="302"/>
      <c r="H214" s="302"/>
      <c r="I214" s="5">
        <v>106500</v>
      </c>
      <c r="J214" s="6">
        <v>21300</v>
      </c>
      <c r="K214" s="7">
        <v>2.7300000000000098E-2</v>
      </c>
      <c r="L214" s="7"/>
      <c r="M214" s="8">
        <v>21300</v>
      </c>
      <c r="N214" s="8">
        <v>21300</v>
      </c>
      <c r="O214" s="8"/>
      <c r="P214" s="8">
        <v>2130</v>
      </c>
      <c r="Q214" s="8">
        <v>2140</v>
      </c>
      <c r="R214" s="8">
        <v>21300</v>
      </c>
      <c r="S214" s="10"/>
      <c r="T214" s="10"/>
      <c r="U214" s="10"/>
    </row>
    <row r="215" spans="1:21">
      <c r="A215" s="302"/>
      <c r="B215" s="302"/>
      <c r="C215" s="302"/>
      <c r="D215" s="3">
        <v>215</v>
      </c>
      <c r="E215" s="4">
        <v>224</v>
      </c>
      <c r="F215" s="3">
        <v>2190</v>
      </c>
      <c r="G215" s="302"/>
      <c r="H215" s="302"/>
      <c r="I215" s="5">
        <v>107000</v>
      </c>
      <c r="J215" s="6">
        <v>21400</v>
      </c>
      <c r="K215" s="7">
        <v>2.7400000000000101E-2</v>
      </c>
      <c r="L215" s="7"/>
      <c r="M215" s="8">
        <v>21400</v>
      </c>
      <c r="N215" s="8">
        <v>21400</v>
      </c>
      <c r="O215" s="8"/>
      <c r="P215" s="8">
        <v>2140</v>
      </c>
      <c r="Q215" s="8">
        <v>2150</v>
      </c>
      <c r="R215" s="8">
        <v>21400</v>
      </c>
      <c r="S215" s="10"/>
      <c r="T215" s="10"/>
      <c r="U215" s="10"/>
    </row>
    <row r="216" spans="1:21">
      <c r="A216" s="302"/>
      <c r="B216" s="302"/>
      <c r="C216" s="302"/>
      <c r="D216" s="3">
        <v>216</v>
      </c>
      <c r="E216" s="4">
        <v>225</v>
      </c>
      <c r="F216" s="3">
        <v>2200</v>
      </c>
      <c r="G216" s="302"/>
      <c r="H216" s="302"/>
      <c r="I216" s="5">
        <v>107500</v>
      </c>
      <c r="J216" s="6">
        <v>21500</v>
      </c>
      <c r="K216" s="7">
        <v>2.7500000000000101E-2</v>
      </c>
      <c r="L216" s="7"/>
      <c r="M216" s="8">
        <v>21500</v>
      </c>
      <c r="N216" s="8">
        <v>21500</v>
      </c>
      <c r="O216" s="8"/>
      <c r="P216" s="8">
        <v>2150</v>
      </c>
      <c r="Q216" s="8">
        <v>2160</v>
      </c>
      <c r="R216" s="8">
        <v>21500</v>
      </c>
      <c r="S216" s="10"/>
      <c r="T216" s="10"/>
      <c r="U216" s="10"/>
    </row>
    <row r="217" spans="1:21">
      <c r="A217" s="302"/>
      <c r="B217" s="302"/>
      <c r="C217" s="302"/>
      <c r="D217" s="3">
        <v>217</v>
      </c>
      <c r="E217" s="4">
        <v>226</v>
      </c>
      <c r="F217" s="3">
        <v>2210</v>
      </c>
      <c r="G217" s="302"/>
      <c r="H217" s="302"/>
      <c r="I217" s="5">
        <v>108000</v>
      </c>
      <c r="J217" s="6">
        <v>21600</v>
      </c>
      <c r="K217" s="7">
        <v>2.76000000000001E-2</v>
      </c>
      <c r="L217" s="7"/>
      <c r="M217" s="8">
        <v>21600</v>
      </c>
      <c r="N217" s="8">
        <v>21600</v>
      </c>
      <c r="O217" s="8"/>
      <c r="P217" s="8">
        <v>2160</v>
      </c>
      <c r="Q217" s="8">
        <v>2170</v>
      </c>
      <c r="R217" s="8">
        <v>21600</v>
      </c>
      <c r="S217" s="10"/>
      <c r="T217" s="10"/>
      <c r="U217" s="10"/>
    </row>
    <row r="218" spans="1:21">
      <c r="A218" s="302"/>
      <c r="B218" s="302"/>
      <c r="C218" s="302"/>
      <c r="D218" s="3">
        <v>218</v>
      </c>
      <c r="E218" s="4">
        <v>227</v>
      </c>
      <c r="F218" s="3">
        <v>2220</v>
      </c>
      <c r="G218" s="302"/>
      <c r="H218" s="302"/>
      <c r="I218" s="5">
        <v>108500</v>
      </c>
      <c r="J218" s="6">
        <v>21700</v>
      </c>
      <c r="K218" s="7">
        <v>2.77000000000001E-2</v>
      </c>
      <c r="L218" s="7"/>
      <c r="M218" s="8">
        <v>21700</v>
      </c>
      <c r="N218" s="8">
        <v>21700</v>
      </c>
      <c r="O218" s="8"/>
      <c r="P218" s="8">
        <v>2170</v>
      </c>
      <c r="Q218" s="8">
        <v>2180</v>
      </c>
      <c r="R218" s="8">
        <v>21700</v>
      </c>
      <c r="S218" s="10"/>
      <c r="T218" s="10"/>
      <c r="U218" s="10"/>
    </row>
    <row r="219" spans="1:21">
      <c r="A219" s="302"/>
      <c r="B219" s="302"/>
      <c r="C219" s="302"/>
      <c r="D219" s="3">
        <v>219</v>
      </c>
      <c r="E219" s="4">
        <v>228</v>
      </c>
      <c r="F219" s="3">
        <v>2230</v>
      </c>
      <c r="G219" s="302"/>
      <c r="H219" s="302"/>
      <c r="I219" s="5">
        <v>109000</v>
      </c>
      <c r="J219" s="6">
        <v>21800</v>
      </c>
      <c r="K219" s="7">
        <v>2.7800000000000099E-2</v>
      </c>
      <c r="L219" s="7"/>
      <c r="M219" s="8">
        <v>21800</v>
      </c>
      <c r="N219" s="8">
        <v>21800</v>
      </c>
      <c r="O219" s="8"/>
      <c r="P219" s="8">
        <v>2180</v>
      </c>
      <c r="Q219" s="8">
        <v>2190</v>
      </c>
      <c r="R219" s="8">
        <v>21800</v>
      </c>
      <c r="S219" s="10"/>
      <c r="T219" s="10"/>
      <c r="U219" s="10"/>
    </row>
    <row r="220" spans="1:21">
      <c r="A220" s="302"/>
      <c r="B220" s="302"/>
      <c r="C220" s="302"/>
      <c r="D220" s="3">
        <v>220</v>
      </c>
      <c r="E220" s="4">
        <v>229</v>
      </c>
      <c r="F220" s="3">
        <v>2240</v>
      </c>
      <c r="G220" s="302"/>
      <c r="H220" s="302"/>
      <c r="I220" s="5">
        <v>109500</v>
      </c>
      <c r="J220" s="6">
        <v>21900</v>
      </c>
      <c r="K220" s="7">
        <v>2.7900000000000098E-2</v>
      </c>
      <c r="L220" s="7"/>
      <c r="M220" s="8">
        <v>21900</v>
      </c>
      <c r="N220" s="8">
        <v>21900</v>
      </c>
      <c r="O220" s="8"/>
      <c r="P220" s="8">
        <v>2190</v>
      </c>
      <c r="Q220" s="8">
        <v>2200</v>
      </c>
      <c r="R220" s="8">
        <v>21900</v>
      </c>
      <c r="S220" s="10"/>
      <c r="T220" s="10"/>
      <c r="U220" s="10"/>
    </row>
    <row r="221" spans="1:21">
      <c r="A221" s="302"/>
      <c r="B221" s="302"/>
      <c r="C221" s="302"/>
      <c r="D221" s="3">
        <v>221</v>
      </c>
      <c r="E221" s="4">
        <v>230</v>
      </c>
      <c r="F221" s="3">
        <v>2250</v>
      </c>
      <c r="G221" s="302"/>
      <c r="H221" s="302"/>
      <c r="I221" s="5">
        <v>110000</v>
      </c>
      <c r="J221" s="6">
        <v>22000</v>
      </c>
      <c r="K221" s="7">
        <v>2.8000000000000101E-2</v>
      </c>
      <c r="L221" s="7"/>
      <c r="M221" s="8">
        <v>22000</v>
      </c>
      <c r="N221" s="8">
        <v>22000</v>
      </c>
      <c r="O221" s="8"/>
      <c r="P221" s="8">
        <v>2200</v>
      </c>
      <c r="Q221" s="8">
        <v>2210</v>
      </c>
      <c r="R221" s="8">
        <v>22000</v>
      </c>
      <c r="S221" s="10"/>
      <c r="T221" s="10"/>
      <c r="U221" s="10"/>
    </row>
    <row r="222" spans="1:21">
      <c r="A222" s="302"/>
      <c r="B222" s="302"/>
      <c r="C222" s="302"/>
      <c r="D222" s="3">
        <v>222</v>
      </c>
      <c r="E222" s="4">
        <v>231</v>
      </c>
      <c r="F222" s="3">
        <v>2260</v>
      </c>
      <c r="G222" s="302"/>
      <c r="H222" s="302"/>
      <c r="I222" s="5">
        <v>110500</v>
      </c>
      <c r="J222" s="6">
        <v>22100</v>
      </c>
      <c r="K222" s="7">
        <v>2.8100000000000101E-2</v>
      </c>
      <c r="L222" s="7"/>
      <c r="M222" s="8">
        <v>22100</v>
      </c>
      <c r="N222" s="8">
        <v>22100</v>
      </c>
      <c r="O222" s="8"/>
      <c r="P222" s="8">
        <v>2210</v>
      </c>
      <c r="Q222" s="8">
        <v>2220</v>
      </c>
      <c r="R222" s="8">
        <v>22100</v>
      </c>
      <c r="S222" s="10"/>
      <c r="T222" s="10"/>
      <c r="U222" s="10"/>
    </row>
    <row r="223" spans="1:21">
      <c r="A223" s="302"/>
      <c r="B223" s="302"/>
      <c r="C223" s="302"/>
      <c r="D223" s="3">
        <v>223</v>
      </c>
      <c r="E223" s="4">
        <v>232</v>
      </c>
      <c r="F223" s="3">
        <v>2270</v>
      </c>
      <c r="G223" s="302"/>
      <c r="H223" s="302"/>
      <c r="I223" s="5">
        <v>111000</v>
      </c>
      <c r="J223" s="6">
        <v>22200</v>
      </c>
      <c r="K223" s="7">
        <v>2.82000000000001E-2</v>
      </c>
      <c r="L223" s="7"/>
      <c r="M223" s="8">
        <v>22200</v>
      </c>
      <c r="N223" s="8">
        <v>22200</v>
      </c>
      <c r="O223" s="8"/>
      <c r="P223" s="8">
        <v>2220</v>
      </c>
      <c r="Q223" s="8">
        <v>2230</v>
      </c>
      <c r="R223" s="8">
        <v>22200</v>
      </c>
      <c r="S223" s="10"/>
      <c r="T223" s="10"/>
      <c r="U223" s="10"/>
    </row>
    <row r="224" spans="1:21">
      <c r="A224" s="302"/>
      <c r="B224" s="302"/>
      <c r="C224" s="302"/>
      <c r="D224" s="3">
        <v>224</v>
      </c>
      <c r="E224" s="4">
        <v>233</v>
      </c>
      <c r="F224" s="3">
        <v>2280</v>
      </c>
      <c r="G224" s="302"/>
      <c r="H224" s="302"/>
      <c r="I224" s="5">
        <v>111500</v>
      </c>
      <c r="J224" s="6">
        <v>22300</v>
      </c>
      <c r="K224" s="7">
        <v>2.8300000000000099E-2</v>
      </c>
      <c r="L224" s="7"/>
      <c r="M224" s="8">
        <v>22300</v>
      </c>
      <c r="N224" s="8">
        <v>22300</v>
      </c>
      <c r="O224" s="8"/>
      <c r="P224" s="8">
        <v>2230</v>
      </c>
      <c r="Q224" s="8">
        <v>2240</v>
      </c>
      <c r="R224" s="8">
        <v>22300</v>
      </c>
      <c r="S224" s="10"/>
      <c r="T224" s="10"/>
      <c r="U224" s="10"/>
    </row>
    <row r="225" spans="1:21">
      <c r="A225" s="302"/>
      <c r="B225" s="302"/>
      <c r="C225" s="302"/>
      <c r="D225" s="3">
        <v>225</v>
      </c>
      <c r="E225" s="4">
        <v>234</v>
      </c>
      <c r="F225" s="3">
        <v>2290</v>
      </c>
      <c r="G225" s="302"/>
      <c r="H225" s="302"/>
      <c r="I225" s="5">
        <v>112000</v>
      </c>
      <c r="J225" s="6">
        <v>22400</v>
      </c>
      <c r="K225" s="7">
        <v>2.8400000000000099E-2</v>
      </c>
      <c r="L225" s="7"/>
      <c r="M225" s="8">
        <v>22400</v>
      </c>
      <c r="N225" s="8">
        <v>22400</v>
      </c>
      <c r="O225" s="8"/>
      <c r="P225" s="8">
        <v>2240</v>
      </c>
      <c r="Q225" s="8">
        <v>2250</v>
      </c>
      <c r="R225" s="8">
        <v>22400</v>
      </c>
      <c r="S225" s="10"/>
      <c r="T225" s="10"/>
      <c r="U225" s="10"/>
    </row>
    <row r="226" spans="1:21">
      <c r="A226" s="302"/>
      <c r="B226" s="302"/>
      <c r="C226" s="302"/>
      <c r="D226" s="3">
        <v>226</v>
      </c>
      <c r="E226" s="4">
        <v>235</v>
      </c>
      <c r="F226" s="3">
        <v>2300</v>
      </c>
      <c r="G226" s="302"/>
      <c r="H226" s="302"/>
      <c r="I226" s="5">
        <v>112500</v>
      </c>
      <c r="J226" s="6">
        <v>22500</v>
      </c>
      <c r="K226" s="7">
        <v>2.8500000000000102E-2</v>
      </c>
      <c r="L226" s="7"/>
      <c r="M226" s="8">
        <v>22500</v>
      </c>
      <c r="N226" s="8">
        <v>22500</v>
      </c>
      <c r="O226" s="8"/>
      <c r="P226" s="8">
        <v>2250</v>
      </c>
      <c r="Q226" s="8">
        <v>2260</v>
      </c>
      <c r="R226" s="8">
        <v>22500</v>
      </c>
      <c r="S226" s="10"/>
      <c r="T226" s="10"/>
      <c r="U226" s="10"/>
    </row>
    <row r="227" spans="1:21">
      <c r="A227" s="302"/>
      <c r="B227" s="302"/>
      <c r="C227" s="302"/>
      <c r="D227" s="3">
        <v>227</v>
      </c>
      <c r="E227" s="4">
        <v>236</v>
      </c>
      <c r="F227" s="3">
        <v>2310</v>
      </c>
      <c r="G227" s="302"/>
      <c r="H227" s="302"/>
      <c r="I227" s="5">
        <v>113000</v>
      </c>
      <c r="J227" s="6">
        <v>22600</v>
      </c>
      <c r="K227" s="7">
        <v>2.8600000000000101E-2</v>
      </c>
      <c r="L227" s="7"/>
      <c r="M227" s="8">
        <v>22600</v>
      </c>
      <c r="N227" s="8">
        <v>22600</v>
      </c>
      <c r="O227" s="8"/>
      <c r="P227" s="8">
        <v>2260</v>
      </c>
      <c r="Q227" s="8">
        <v>2270</v>
      </c>
      <c r="R227" s="8">
        <v>22600</v>
      </c>
      <c r="S227" s="10"/>
      <c r="T227" s="10"/>
      <c r="U227" s="10"/>
    </row>
    <row r="228" spans="1:21">
      <c r="A228" s="302"/>
      <c r="B228" s="302"/>
      <c r="C228" s="302"/>
      <c r="D228" s="3">
        <v>228</v>
      </c>
      <c r="E228" s="4">
        <v>237</v>
      </c>
      <c r="F228" s="3">
        <v>2320</v>
      </c>
      <c r="G228" s="302"/>
      <c r="H228" s="302"/>
      <c r="I228" s="5">
        <v>113500</v>
      </c>
      <c r="J228" s="6">
        <v>22700</v>
      </c>
      <c r="K228" s="7">
        <v>2.87000000000001E-2</v>
      </c>
      <c r="L228" s="7"/>
      <c r="M228" s="8">
        <v>22700</v>
      </c>
      <c r="N228" s="8">
        <v>22700</v>
      </c>
      <c r="O228" s="8"/>
      <c r="P228" s="8">
        <v>2270</v>
      </c>
      <c r="Q228" s="8">
        <v>2280</v>
      </c>
      <c r="R228" s="8">
        <v>22700</v>
      </c>
      <c r="S228" s="10"/>
      <c r="T228" s="10"/>
      <c r="U228" s="10"/>
    </row>
    <row r="229" spans="1:21">
      <c r="A229" s="302"/>
      <c r="B229" s="302"/>
      <c r="C229" s="302"/>
      <c r="D229" s="3">
        <v>229</v>
      </c>
      <c r="E229" s="4">
        <v>238</v>
      </c>
      <c r="F229" s="3">
        <v>2330</v>
      </c>
      <c r="G229" s="302"/>
      <c r="H229" s="302"/>
      <c r="I229" s="5">
        <v>114000</v>
      </c>
      <c r="J229" s="6">
        <v>22800</v>
      </c>
      <c r="K229" s="7">
        <v>2.88000000000001E-2</v>
      </c>
      <c r="L229" s="7"/>
      <c r="M229" s="8">
        <v>22800</v>
      </c>
      <c r="N229" s="8">
        <v>22800</v>
      </c>
      <c r="O229" s="8"/>
      <c r="P229" s="8">
        <v>2280</v>
      </c>
      <c r="Q229" s="8">
        <v>2290</v>
      </c>
      <c r="R229" s="8">
        <v>22800</v>
      </c>
      <c r="S229" s="10"/>
      <c r="T229" s="10"/>
      <c r="U229" s="10"/>
    </row>
    <row r="230" spans="1:21">
      <c r="A230" s="302"/>
      <c r="B230" s="302"/>
      <c r="C230" s="302"/>
      <c r="D230" s="3">
        <v>230</v>
      </c>
      <c r="E230" s="4">
        <v>239</v>
      </c>
      <c r="F230" s="3">
        <v>2340</v>
      </c>
      <c r="G230" s="302"/>
      <c r="H230" s="302"/>
      <c r="I230" s="5">
        <v>114500</v>
      </c>
      <c r="J230" s="6">
        <v>22900</v>
      </c>
      <c r="K230" s="7">
        <v>2.8900000000000099E-2</v>
      </c>
      <c r="L230" s="7"/>
      <c r="M230" s="8">
        <v>22900</v>
      </c>
      <c r="N230" s="8">
        <v>22900</v>
      </c>
      <c r="O230" s="8"/>
      <c r="P230" s="8">
        <v>2290</v>
      </c>
      <c r="Q230" s="8">
        <v>2300</v>
      </c>
      <c r="R230" s="8">
        <v>22900</v>
      </c>
      <c r="S230" s="10"/>
      <c r="T230" s="10"/>
      <c r="U230" s="10"/>
    </row>
    <row r="231" spans="1:21">
      <c r="A231" s="302"/>
      <c r="B231" s="302"/>
      <c r="C231" s="302"/>
      <c r="D231" s="3">
        <v>231</v>
      </c>
      <c r="E231" s="4">
        <v>240</v>
      </c>
      <c r="F231" s="3">
        <v>2350</v>
      </c>
      <c r="G231" s="302"/>
      <c r="H231" s="302"/>
      <c r="I231" s="5">
        <v>115000</v>
      </c>
      <c r="J231" s="6">
        <v>23000</v>
      </c>
      <c r="K231" s="7">
        <v>2.9000000000000099E-2</v>
      </c>
      <c r="L231" s="7"/>
      <c r="M231" s="8">
        <v>23000</v>
      </c>
      <c r="N231" s="8">
        <v>23000</v>
      </c>
      <c r="O231" s="8"/>
      <c r="P231" s="8">
        <v>2300</v>
      </c>
      <c r="Q231" s="8">
        <v>2310</v>
      </c>
      <c r="R231" s="8">
        <v>23000</v>
      </c>
      <c r="S231" s="10"/>
      <c r="T231" s="10"/>
      <c r="U231" s="10"/>
    </row>
    <row r="232" spans="1:21">
      <c r="A232" s="302"/>
      <c r="B232" s="302"/>
      <c r="C232" s="302"/>
      <c r="D232" s="3">
        <v>232</v>
      </c>
      <c r="E232" s="4">
        <v>241</v>
      </c>
      <c r="F232" s="3">
        <v>2360</v>
      </c>
      <c r="G232" s="302"/>
      <c r="H232" s="302"/>
      <c r="I232" s="5">
        <v>115500</v>
      </c>
      <c r="J232" s="6">
        <v>23100</v>
      </c>
      <c r="K232" s="7">
        <v>2.9100000000000101E-2</v>
      </c>
      <c r="L232" s="7"/>
      <c r="M232" s="8">
        <v>23100</v>
      </c>
      <c r="N232" s="8">
        <v>23100</v>
      </c>
      <c r="O232" s="8"/>
      <c r="P232" s="8">
        <v>2310</v>
      </c>
      <c r="Q232" s="8">
        <v>2320</v>
      </c>
      <c r="R232" s="8">
        <v>23100</v>
      </c>
      <c r="S232" s="10"/>
      <c r="T232" s="10"/>
      <c r="U232" s="10"/>
    </row>
    <row r="233" spans="1:21">
      <c r="A233" s="302"/>
      <c r="B233" s="302"/>
      <c r="C233" s="302"/>
      <c r="D233" s="3">
        <v>233</v>
      </c>
      <c r="E233" s="4">
        <v>242</v>
      </c>
      <c r="F233" s="3">
        <v>2370</v>
      </c>
      <c r="G233" s="302"/>
      <c r="H233" s="302"/>
      <c r="I233" s="5">
        <v>116000</v>
      </c>
      <c r="J233" s="6">
        <v>23200</v>
      </c>
      <c r="K233" s="7">
        <v>2.9200000000000101E-2</v>
      </c>
      <c r="L233" s="7"/>
      <c r="M233" s="8">
        <v>23200</v>
      </c>
      <c r="N233" s="8">
        <v>23200</v>
      </c>
      <c r="O233" s="8"/>
      <c r="P233" s="8">
        <v>2320</v>
      </c>
      <c r="Q233" s="8">
        <v>2330</v>
      </c>
      <c r="R233" s="8">
        <v>23200</v>
      </c>
      <c r="S233" s="10"/>
      <c r="T233" s="10"/>
      <c r="U233" s="10"/>
    </row>
    <row r="234" spans="1:21">
      <c r="A234" s="302"/>
      <c r="B234" s="302"/>
      <c r="C234" s="302"/>
      <c r="D234" s="3">
        <v>234</v>
      </c>
      <c r="E234" s="4">
        <v>243</v>
      </c>
      <c r="F234" s="3">
        <v>2380</v>
      </c>
      <c r="G234" s="302"/>
      <c r="H234" s="302"/>
      <c r="I234" s="5">
        <v>116500</v>
      </c>
      <c r="J234" s="6">
        <v>23300</v>
      </c>
      <c r="K234" s="7">
        <v>2.93000000000001E-2</v>
      </c>
      <c r="L234" s="7"/>
      <c r="M234" s="8">
        <v>23300</v>
      </c>
      <c r="N234" s="8">
        <v>23300</v>
      </c>
      <c r="O234" s="8"/>
      <c r="P234" s="8">
        <v>2330</v>
      </c>
      <c r="Q234" s="8">
        <v>2340</v>
      </c>
      <c r="R234" s="8">
        <v>23300</v>
      </c>
      <c r="S234" s="10"/>
      <c r="T234" s="10"/>
      <c r="U234" s="10"/>
    </row>
    <row r="235" spans="1:21">
      <c r="A235" s="302"/>
      <c r="B235" s="302"/>
      <c r="C235" s="302"/>
      <c r="D235" s="3">
        <v>235</v>
      </c>
      <c r="E235" s="4">
        <v>244</v>
      </c>
      <c r="F235" s="3">
        <v>2390</v>
      </c>
      <c r="G235" s="302"/>
      <c r="H235" s="302"/>
      <c r="I235" s="5">
        <v>117000</v>
      </c>
      <c r="J235" s="6">
        <v>23400</v>
      </c>
      <c r="K235" s="7">
        <v>2.94000000000001E-2</v>
      </c>
      <c r="L235" s="7"/>
      <c r="M235" s="8">
        <v>23400</v>
      </c>
      <c r="N235" s="8">
        <v>23400</v>
      </c>
      <c r="O235" s="8"/>
      <c r="P235" s="8">
        <v>2340</v>
      </c>
      <c r="Q235" s="8">
        <v>2350</v>
      </c>
      <c r="R235" s="8">
        <v>23400</v>
      </c>
      <c r="S235" s="10"/>
      <c r="T235" s="10"/>
      <c r="U235" s="10"/>
    </row>
    <row r="236" spans="1:21">
      <c r="A236" s="302"/>
      <c r="B236" s="302"/>
      <c r="C236" s="302"/>
      <c r="D236" s="3">
        <v>236</v>
      </c>
      <c r="E236" s="4">
        <v>245</v>
      </c>
      <c r="F236" s="3">
        <v>2400</v>
      </c>
      <c r="G236" s="302"/>
      <c r="H236" s="302"/>
      <c r="I236" s="5">
        <v>117500</v>
      </c>
      <c r="J236" s="6">
        <v>23500</v>
      </c>
      <c r="K236" s="7">
        <v>2.9500000000000099E-2</v>
      </c>
      <c r="L236" s="7"/>
      <c r="M236" s="8">
        <v>23500</v>
      </c>
      <c r="N236" s="8">
        <v>23500</v>
      </c>
      <c r="O236" s="8"/>
      <c r="P236" s="8">
        <v>2350</v>
      </c>
      <c r="Q236" s="8">
        <v>2360</v>
      </c>
      <c r="R236" s="8">
        <v>23500</v>
      </c>
      <c r="S236" s="10"/>
      <c r="T236" s="10"/>
      <c r="U236" s="10"/>
    </row>
    <row r="237" spans="1:21">
      <c r="A237" s="302"/>
      <c r="B237" s="302"/>
      <c r="C237" s="302"/>
      <c r="D237" s="3">
        <v>237</v>
      </c>
      <c r="E237" s="4">
        <v>246</v>
      </c>
      <c r="F237" s="3">
        <v>2410</v>
      </c>
      <c r="G237" s="302"/>
      <c r="H237" s="302"/>
      <c r="I237" s="5">
        <v>118000</v>
      </c>
      <c r="J237" s="6">
        <v>23600</v>
      </c>
      <c r="K237" s="7">
        <v>2.9600000000000098E-2</v>
      </c>
      <c r="L237" s="7"/>
      <c r="M237" s="8">
        <v>23600</v>
      </c>
      <c r="N237" s="8">
        <v>23600</v>
      </c>
      <c r="O237" s="8"/>
      <c r="P237" s="8">
        <v>2360</v>
      </c>
      <c r="Q237" s="8">
        <v>2370</v>
      </c>
      <c r="R237" s="8">
        <v>23600</v>
      </c>
      <c r="S237" s="10"/>
      <c r="T237" s="10"/>
      <c r="U237" s="10"/>
    </row>
    <row r="238" spans="1:21">
      <c r="A238" s="302"/>
      <c r="B238" s="302"/>
      <c r="C238" s="302"/>
      <c r="D238" s="3">
        <v>238</v>
      </c>
      <c r="E238" s="4">
        <v>247</v>
      </c>
      <c r="F238" s="3">
        <v>2420</v>
      </c>
      <c r="G238" s="302"/>
      <c r="H238" s="302"/>
      <c r="I238" s="5">
        <v>118500</v>
      </c>
      <c r="J238" s="6">
        <v>23700</v>
      </c>
      <c r="K238" s="7">
        <v>2.9700000000000101E-2</v>
      </c>
      <c r="L238" s="7"/>
      <c r="M238" s="8">
        <v>23700</v>
      </c>
      <c r="N238" s="8">
        <v>23700</v>
      </c>
      <c r="O238" s="8"/>
      <c r="P238" s="8">
        <v>2370</v>
      </c>
      <c r="Q238" s="8">
        <v>2380</v>
      </c>
      <c r="R238" s="8">
        <v>23700</v>
      </c>
      <c r="S238" s="10"/>
      <c r="T238" s="10"/>
      <c r="U238" s="10"/>
    </row>
    <row r="239" spans="1:21">
      <c r="A239" s="302"/>
      <c r="B239" s="302"/>
      <c r="C239" s="302"/>
      <c r="D239" s="3">
        <v>239</v>
      </c>
      <c r="E239" s="4">
        <v>248</v>
      </c>
      <c r="F239" s="3">
        <v>2430</v>
      </c>
      <c r="G239" s="302"/>
      <c r="H239" s="302"/>
      <c r="I239" s="5">
        <v>119000</v>
      </c>
      <c r="J239" s="6">
        <v>23800</v>
      </c>
      <c r="K239" s="7">
        <v>2.9800000000000101E-2</v>
      </c>
      <c r="L239" s="7"/>
      <c r="M239" s="8">
        <v>23800</v>
      </c>
      <c r="N239" s="8">
        <v>23800</v>
      </c>
      <c r="O239" s="8"/>
      <c r="P239" s="8">
        <v>2380</v>
      </c>
      <c r="Q239" s="8">
        <v>2390</v>
      </c>
      <c r="R239" s="8">
        <v>23800</v>
      </c>
      <c r="S239" s="10"/>
      <c r="T239" s="10"/>
      <c r="U239" s="10"/>
    </row>
    <row r="240" spans="1:21">
      <c r="A240" s="302"/>
      <c r="B240" s="302"/>
      <c r="C240" s="302"/>
      <c r="D240" s="3">
        <v>240</v>
      </c>
      <c r="E240" s="4">
        <v>249</v>
      </c>
      <c r="F240" s="3">
        <v>2440</v>
      </c>
      <c r="G240" s="302"/>
      <c r="H240" s="302"/>
      <c r="I240" s="5">
        <v>119500</v>
      </c>
      <c r="J240" s="6">
        <v>23900</v>
      </c>
      <c r="K240" s="7">
        <v>2.99000000000001E-2</v>
      </c>
      <c r="L240" s="7"/>
      <c r="M240" s="8">
        <v>23900</v>
      </c>
      <c r="N240" s="8">
        <v>23900</v>
      </c>
      <c r="O240" s="8"/>
      <c r="P240" s="8">
        <v>2390</v>
      </c>
      <c r="Q240" s="8">
        <v>2400</v>
      </c>
      <c r="R240" s="8">
        <v>23900</v>
      </c>
      <c r="S240" s="10"/>
      <c r="T240" s="10"/>
      <c r="U240" s="10"/>
    </row>
    <row r="241" spans="1:21">
      <c r="A241" s="302"/>
      <c r="B241" s="302"/>
      <c r="C241" s="302"/>
      <c r="D241" s="3">
        <v>241</v>
      </c>
      <c r="E241" s="4">
        <v>250</v>
      </c>
      <c r="F241" s="3">
        <v>2450</v>
      </c>
      <c r="G241" s="302"/>
      <c r="H241" s="302"/>
      <c r="I241" s="5">
        <v>120000</v>
      </c>
      <c r="J241" s="6">
        <v>24000</v>
      </c>
      <c r="K241" s="7">
        <v>3.00000000000001E-2</v>
      </c>
      <c r="L241" s="7"/>
      <c r="M241" s="8">
        <v>24000</v>
      </c>
      <c r="N241" s="8">
        <v>24000</v>
      </c>
      <c r="O241" s="8"/>
      <c r="P241" s="8">
        <v>2400</v>
      </c>
      <c r="Q241" s="8">
        <v>2410</v>
      </c>
      <c r="R241" s="8">
        <v>24000</v>
      </c>
      <c r="S241" s="10"/>
      <c r="T241" s="10"/>
      <c r="U241" s="10"/>
    </row>
    <row r="242" spans="1:21">
      <c r="A242" s="302"/>
      <c r="B242" s="302"/>
      <c r="C242" s="302"/>
      <c r="D242" s="3">
        <v>242</v>
      </c>
      <c r="E242" s="4">
        <v>251</v>
      </c>
      <c r="F242" s="3">
        <v>2460</v>
      </c>
      <c r="G242" s="302"/>
      <c r="H242" s="302"/>
      <c r="I242" s="5">
        <v>120500</v>
      </c>
      <c r="J242" s="6">
        <v>24100</v>
      </c>
      <c r="K242" s="7">
        <v>3.0100000000000099E-2</v>
      </c>
      <c r="L242" s="7"/>
      <c r="M242" s="8">
        <v>24100</v>
      </c>
      <c r="N242" s="8">
        <v>24100</v>
      </c>
      <c r="O242" s="8"/>
      <c r="P242" s="8">
        <v>2410</v>
      </c>
      <c r="Q242" s="8">
        <v>2420</v>
      </c>
      <c r="R242" s="8">
        <v>24100</v>
      </c>
      <c r="S242" s="10"/>
      <c r="T242" s="10"/>
      <c r="U242" s="10"/>
    </row>
    <row r="243" spans="1:21">
      <c r="A243" s="302"/>
      <c r="B243" s="302"/>
      <c r="C243" s="302"/>
      <c r="D243" s="3">
        <v>243</v>
      </c>
      <c r="E243" s="4">
        <v>252</v>
      </c>
      <c r="F243" s="3">
        <v>2470</v>
      </c>
      <c r="G243" s="302"/>
      <c r="H243" s="302"/>
      <c r="I243" s="5">
        <v>121000</v>
      </c>
      <c r="J243" s="6">
        <v>24200</v>
      </c>
      <c r="K243" s="7">
        <v>3.0200000000000098E-2</v>
      </c>
      <c r="L243" s="7"/>
      <c r="M243" s="8">
        <v>24200</v>
      </c>
      <c r="N243" s="8">
        <v>24200</v>
      </c>
      <c r="O243" s="8"/>
      <c r="P243" s="8">
        <v>2420</v>
      </c>
      <c r="Q243" s="8">
        <v>2430</v>
      </c>
      <c r="R243" s="8">
        <v>24200</v>
      </c>
      <c r="S243" s="10"/>
      <c r="T243" s="10"/>
      <c r="U243" s="10"/>
    </row>
    <row r="244" spans="1:21">
      <c r="A244" s="302"/>
      <c r="B244" s="302"/>
      <c r="C244" s="302"/>
      <c r="D244" s="3">
        <v>244</v>
      </c>
      <c r="E244" s="4">
        <v>253</v>
      </c>
      <c r="F244" s="3">
        <v>2480</v>
      </c>
      <c r="G244" s="302"/>
      <c r="H244" s="302"/>
      <c r="I244" s="5">
        <v>121500</v>
      </c>
      <c r="J244" s="6">
        <v>24300</v>
      </c>
      <c r="K244" s="7">
        <v>3.0300000000000101E-2</v>
      </c>
      <c r="L244" s="7"/>
      <c r="M244" s="8">
        <v>24300</v>
      </c>
      <c r="N244" s="8">
        <v>24300</v>
      </c>
      <c r="O244" s="8"/>
      <c r="P244" s="8">
        <v>2430</v>
      </c>
      <c r="Q244" s="8">
        <v>2440</v>
      </c>
      <c r="R244" s="8">
        <v>24300</v>
      </c>
      <c r="S244" s="10"/>
      <c r="T244" s="10"/>
      <c r="U244" s="10"/>
    </row>
    <row r="245" spans="1:21">
      <c r="A245" s="302"/>
      <c r="B245" s="302"/>
      <c r="C245" s="302"/>
      <c r="D245" s="3">
        <v>245</v>
      </c>
      <c r="E245" s="4">
        <v>254</v>
      </c>
      <c r="F245" s="3">
        <v>2490</v>
      </c>
      <c r="G245" s="302"/>
      <c r="H245" s="302"/>
      <c r="I245" s="5">
        <v>122000</v>
      </c>
      <c r="J245" s="6">
        <v>24400</v>
      </c>
      <c r="K245" s="7">
        <v>3.0400000000000101E-2</v>
      </c>
      <c r="L245" s="7"/>
      <c r="M245" s="8">
        <v>24400</v>
      </c>
      <c r="N245" s="8">
        <v>24400</v>
      </c>
      <c r="O245" s="8"/>
      <c r="P245" s="8">
        <v>2440</v>
      </c>
      <c r="Q245" s="8">
        <v>2450</v>
      </c>
      <c r="R245" s="8">
        <v>24400</v>
      </c>
      <c r="S245" s="10"/>
      <c r="T245" s="10"/>
      <c r="U245" s="10"/>
    </row>
    <row r="246" spans="1:21">
      <c r="A246" s="302"/>
      <c r="B246" s="302"/>
      <c r="C246" s="302"/>
      <c r="D246" s="3">
        <v>246</v>
      </c>
      <c r="E246" s="4">
        <v>255</v>
      </c>
      <c r="F246" s="3">
        <v>2500</v>
      </c>
      <c r="G246" s="302"/>
      <c r="H246" s="302"/>
      <c r="I246" s="5">
        <v>122500</v>
      </c>
      <c r="J246" s="6">
        <v>24500</v>
      </c>
      <c r="K246" s="7">
        <v>3.05000000000001E-2</v>
      </c>
      <c r="L246" s="7"/>
      <c r="M246" s="8">
        <v>24500</v>
      </c>
      <c r="N246" s="8"/>
      <c r="O246" s="8"/>
      <c r="P246" s="8">
        <v>2450</v>
      </c>
      <c r="Q246" s="8">
        <v>2460</v>
      </c>
      <c r="R246" s="8">
        <v>24500</v>
      </c>
      <c r="S246" s="10"/>
      <c r="T246" s="10"/>
      <c r="U246" s="10"/>
    </row>
    <row r="247" spans="1:21">
      <c r="A247" s="302"/>
      <c r="B247" s="302"/>
      <c r="C247" s="302"/>
      <c r="D247" s="3">
        <v>247</v>
      </c>
      <c r="E247" s="4">
        <v>256</v>
      </c>
      <c r="F247" s="3">
        <v>2510</v>
      </c>
      <c r="G247" s="302"/>
      <c r="H247" s="302"/>
      <c r="I247" s="5">
        <v>123000</v>
      </c>
      <c r="J247" s="6">
        <v>24600</v>
      </c>
      <c r="K247" s="7">
        <v>3.0600000000000099E-2</v>
      </c>
      <c r="L247" s="7"/>
      <c r="M247" s="8">
        <v>24600</v>
      </c>
      <c r="N247" s="8"/>
      <c r="O247" s="8"/>
      <c r="P247" s="8">
        <v>2460</v>
      </c>
      <c r="Q247" s="8">
        <v>2470</v>
      </c>
      <c r="R247" s="8">
        <v>24600</v>
      </c>
      <c r="S247" s="10"/>
      <c r="T247" s="10"/>
      <c r="U247" s="10"/>
    </row>
    <row r="248" spans="1:21">
      <c r="A248" s="302"/>
      <c r="B248" s="302"/>
      <c r="C248" s="302"/>
      <c r="D248" s="3">
        <v>248</v>
      </c>
      <c r="E248" s="4">
        <v>257</v>
      </c>
      <c r="F248" s="3">
        <v>2520</v>
      </c>
      <c r="G248" s="302"/>
      <c r="H248" s="302"/>
      <c r="I248" s="5">
        <v>123500</v>
      </c>
      <c r="J248" s="6">
        <v>24700</v>
      </c>
      <c r="K248" s="7">
        <v>3.0700000000000099E-2</v>
      </c>
      <c r="L248" s="7"/>
      <c r="M248" s="8">
        <v>24700</v>
      </c>
      <c r="N248" s="8"/>
      <c r="O248" s="8"/>
      <c r="P248" s="8">
        <v>2470</v>
      </c>
      <c r="Q248" s="8">
        <v>2480</v>
      </c>
      <c r="R248" s="8">
        <v>24700</v>
      </c>
      <c r="S248" s="10"/>
      <c r="T248" s="10"/>
      <c r="U248" s="10"/>
    </row>
    <row r="249" spans="1:21">
      <c r="A249" s="302"/>
      <c r="B249" s="302"/>
      <c r="C249" s="302"/>
      <c r="D249" s="3">
        <v>249</v>
      </c>
      <c r="E249" s="4">
        <v>258</v>
      </c>
      <c r="F249" s="3">
        <v>2530</v>
      </c>
      <c r="G249" s="302"/>
      <c r="H249" s="302"/>
      <c r="I249" s="5">
        <v>124000</v>
      </c>
      <c r="J249" s="6">
        <v>24800</v>
      </c>
      <c r="K249" s="7">
        <v>3.0800000000000102E-2</v>
      </c>
      <c r="L249" s="7"/>
      <c r="M249" s="8">
        <v>24800</v>
      </c>
      <c r="N249" s="8"/>
      <c r="O249" s="8"/>
      <c r="P249" s="8">
        <v>2480</v>
      </c>
      <c r="Q249" s="8">
        <v>2490</v>
      </c>
      <c r="R249" s="8">
        <v>24800</v>
      </c>
      <c r="S249" s="10"/>
      <c r="T249" s="10"/>
      <c r="U249" s="10"/>
    </row>
    <row r="250" spans="1:21">
      <c r="A250" s="302"/>
      <c r="B250" s="302"/>
      <c r="C250" s="302"/>
      <c r="D250" s="3">
        <v>250</v>
      </c>
      <c r="E250" s="4">
        <v>259</v>
      </c>
      <c r="F250" s="3">
        <v>2540</v>
      </c>
      <c r="G250" s="302"/>
      <c r="H250" s="302"/>
      <c r="I250" s="5">
        <v>124500</v>
      </c>
      <c r="J250" s="6">
        <v>24900</v>
      </c>
      <c r="K250" s="7">
        <v>3.0900000000000101E-2</v>
      </c>
      <c r="L250" s="7"/>
      <c r="M250" s="8">
        <v>24900</v>
      </c>
      <c r="N250" s="8"/>
      <c r="O250" s="8"/>
      <c r="P250" s="8">
        <v>2490</v>
      </c>
      <c r="Q250" s="8">
        <v>2500</v>
      </c>
      <c r="R250" s="8">
        <v>24900</v>
      </c>
      <c r="S250" s="10"/>
      <c r="T250" s="10"/>
      <c r="U250" s="10"/>
    </row>
    <row r="251" spans="1:21">
      <c r="A251" s="302"/>
      <c r="B251" s="302"/>
      <c r="C251" s="302"/>
      <c r="D251" s="3">
        <v>251</v>
      </c>
      <c r="E251" s="4">
        <v>260</v>
      </c>
      <c r="F251" s="3">
        <v>2550</v>
      </c>
      <c r="G251" s="302"/>
      <c r="H251" s="302"/>
      <c r="I251" s="5">
        <v>125000</v>
      </c>
      <c r="J251" s="6">
        <v>25000</v>
      </c>
      <c r="K251" s="7">
        <v>3.10000000000001E-2</v>
      </c>
      <c r="L251" s="7"/>
      <c r="M251" s="8">
        <v>25000</v>
      </c>
      <c r="N251" s="8"/>
      <c r="O251" s="8"/>
      <c r="P251" s="8">
        <v>2500</v>
      </c>
      <c r="Q251" s="8">
        <v>2510</v>
      </c>
      <c r="R251" s="8">
        <v>25000</v>
      </c>
      <c r="S251" s="10"/>
      <c r="T251" s="10"/>
      <c r="U251" s="10"/>
    </row>
    <row r="252" spans="1:21">
      <c r="A252" s="302"/>
      <c r="B252" s="302"/>
      <c r="C252" s="302"/>
      <c r="D252" s="3">
        <v>252</v>
      </c>
      <c r="E252" s="4">
        <v>261</v>
      </c>
      <c r="F252" s="3">
        <v>2560</v>
      </c>
      <c r="G252" s="302"/>
      <c r="H252" s="302"/>
      <c r="I252" s="5">
        <v>125500</v>
      </c>
      <c r="J252" s="6">
        <v>25100</v>
      </c>
      <c r="K252" s="7">
        <v>3.11000000000001E-2</v>
      </c>
      <c r="L252" s="7"/>
      <c r="M252" s="8">
        <v>25100</v>
      </c>
      <c r="N252" s="8"/>
      <c r="O252" s="8"/>
      <c r="P252" s="8">
        <v>2510</v>
      </c>
      <c r="Q252" s="8">
        <v>2520</v>
      </c>
      <c r="R252" s="8">
        <v>25100</v>
      </c>
      <c r="S252" s="10"/>
      <c r="T252" s="10"/>
      <c r="U252" s="10"/>
    </row>
    <row r="253" spans="1:21">
      <c r="A253" s="302"/>
      <c r="B253" s="302"/>
      <c r="C253" s="302"/>
      <c r="D253" s="3">
        <v>253</v>
      </c>
      <c r="E253" s="4">
        <v>262</v>
      </c>
      <c r="F253" s="3">
        <v>2570</v>
      </c>
      <c r="G253" s="302"/>
      <c r="H253" s="302"/>
      <c r="I253" s="5">
        <v>126000</v>
      </c>
      <c r="J253" s="6">
        <v>25200</v>
      </c>
      <c r="K253" s="7">
        <v>3.1200000000000099E-2</v>
      </c>
      <c r="L253" s="7"/>
      <c r="M253" s="8">
        <v>25200</v>
      </c>
      <c r="N253" s="8"/>
      <c r="O253" s="8"/>
      <c r="P253" s="8">
        <v>2520</v>
      </c>
      <c r="Q253" s="8">
        <v>2530</v>
      </c>
      <c r="R253" s="8">
        <v>25200</v>
      </c>
      <c r="S253" s="10"/>
      <c r="T253" s="10"/>
      <c r="U253" s="10"/>
    </row>
    <row r="254" spans="1:21">
      <c r="A254" s="302"/>
      <c r="B254" s="302"/>
      <c r="C254" s="302"/>
      <c r="D254" s="3">
        <v>254</v>
      </c>
      <c r="E254" s="4">
        <v>263</v>
      </c>
      <c r="F254" s="3">
        <v>2580</v>
      </c>
      <c r="G254" s="302"/>
      <c r="H254" s="302"/>
      <c r="I254" s="5">
        <v>126500</v>
      </c>
      <c r="J254" s="6">
        <v>25300</v>
      </c>
      <c r="K254" s="7">
        <v>3.1300000000000099E-2</v>
      </c>
      <c r="L254" s="7"/>
      <c r="M254" s="8">
        <v>25300</v>
      </c>
      <c r="N254" s="8"/>
      <c r="O254" s="8"/>
      <c r="P254" s="8">
        <v>2530</v>
      </c>
      <c r="Q254" s="8">
        <v>2540</v>
      </c>
      <c r="R254" s="8">
        <v>25300</v>
      </c>
      <c r="S254" s="10"/>
      <c r="T254" s="10"/>
      <c r="U254" s="10"/>
    </row>
    <row r="255" spans="1:21">
      <c r="A255" s="302"/>
      <c r="B255" s="302"/>
      <c r="C255" s="302"/>
      <c r="D255" s="3">
        <v>255</v>
      </c>
      <c r="E255" s="4">
        <v>264</v>
      </c>
      <c r="F255" s="3">
        <v>2590</v>
      </c>
      <c r="G255" s="302"/>
      <c r="H255" s="302"/>
      <c r="I255" s="5">
        <v>127000</v>
      </c>
      <c r="J255" s="6">
        <v>25400</v>
      </c>
      <c r="K255" s="7">
        <v>3.1400000000000101E-2</v>
      </c>
      <c r="L255" s="7"/>
      <c r="M255" s="8">
        <v>25400</v>
      </c>
      <c r="N255" s="8"/>
      <c r="O255" s="8"/>
      <c r="P255" s="8">
        <v>2540</v>
      </c>
      <c r="Q255" s="8">
        <v>2550</v>
      </c>
      <c r="R255" s="8">
        <v>25400</v>
      </c>
      <c r="S255" s="10"/>
      <c r="T255" s="10"/>
      <c r="U255" s="10"/>
    </row>
    <row r="256" spans="1:21">
      <c r="A256" s="302"/>
      <c r="B256" s="302"/>
      <c r="C256" s="302"/>
      <c r="D256" s="3">
        <v>256</v>
      </c>
      <c r="E256" s="4">
        <v>265</v>
      </c>
      <c r="F256" s="3">
        <v>2600</v>
      </c>
      <c r="G256" s="302"/>
      <c r="H256" s="302"/>
      <c r="I256" s="5">
        <v>127500</v>
      </c>
      <c r="J256" s="6">
        <v>25500</v>
      </c>
      <c r="K256" s="7">
        <v>3.1500000000000097E-2</v>
      </c>
      <c r="L256" s="7"/>
      <c r="M256" s="8">
        <v>25500</v>
      </c>
      <c r="N256" s="8"/>
      <c r="O256" s="8"/>
      <c r="P256" s="8">
        <v>2550</v>
      </c>
      <c r="Q256" s="8">
        <v>2560</v>
      </c>
      <c r="R256" s="8">
        <v>25500</v>
      </c>
      <c r="S256" s="10"/>
      <c r="T256" s="10"/>
      <c r="U256" s="10"/>
    </row>
    <row r="257" spans="1:21">
      <c r="A257" s="302"/>
      <c r="B257" s="302"/>
      <c r="C257" s="302"/>
      <c r="D257" s="3">
        <v>257</v>
      </c>
      <c r="E257" s="4">
        <v>266</v>
      </c>
      <c r="F257" s="3">
        <v>2610</v>
      </c>
      <c r="G257" s="302"/>
      <c r="H257" s="302"/>
      <c r="I257" s="5">
        <v>128000</v>
      </c>
      <c r="J257" s="6">
        <v>25600</v>
      </c>
      <c r="K257" s="7">
        <v>3.16000000000001E-2</v>
      </c>
      <c r="L257" s="7"/>
      <c r="M257" s="8">
        <v>25600</v>
      </c>
      <c r="N257" s="8"/>
      <c r="O257" s="8"/>
      <c r="P257" s="8">
        <v>2560</v>
      </c>
      <c r="Q257" s="8">
        <v>2570</v>
      </c>
      <c r="R257" s="8">
        <v>25600</v>
      </c>
      <c r="S257" s="10"/>
      <c r="T257" s="10"/>
      <c r="U257" s="10"/>
    </row>
    <row r="258" spans="1:21">
      <c r="A258" s="302"/>
      <c r="B258" s="302"/>
      <c r="C258" s="302"/>
      <c r="D258" s="3">
        <v>258</v>
      </c>
      <c r="E258" s="4">
        <v>267</v>
      </c>
      <c r="F258" s="3">
        <v>2620</v>
      </c>
      <c r="G258" s="302"/>
      <c r="H258" s="302"/>
      <c r="I258" s="5">
        <v>128500</v>
      </c>
      <c r="J258" s="6">
        <v>25700</v>
      </c>
      <c r="K258" s="7">
        <v>3.1700000000000103E-2</v>
      </c>
      <c r="L258" s="7"/>
      <c r="M258" s="8">
        <v>25700</v>
      </c>
      <c r="N258" s="8"/>
      <c r="O258" s="8"/>
      <c r="P258" s="8">
        <v>2570</v>
      </c>
      <c r="Q258" s="8">
        <v>2580</v>
      </c>
      <c r="R258" s="8">
        <v>25700</v>
      </c>
      <c r="S258" s="10"/>
      <c r="T258" s="10"/>
      <c r="U258" s="10"/>
    </row>
    <row r="259" spans="1:21">
      <c r="A259" s="302"/>
      <c r="B259" s="302"/>
      <c r="C259" s="302"/>
      <c r="D259" s="3">
        <v>259</v>
      </c>
      <c r="E259" s="4">
        <v>268</v>
      </c>
      <c r="F259" s="3">
        <v>2630</v>
      </c>
      <c r="G259" s="302"/>
      <c r="H259" s="302"/>
      <c r="I259" s="5">
        <v>129000</v>
      </c>
      <c r="J259" s="6">
        <v>25800</v>
      </c>
      <c r="K259" s="7">
        <v>3.1800000000000099E-2</v>
      </c>
      <c r="L259" s="7"/>
      <c r="M259" s="8">
        <v>25800</v>
      </c>
      <c r="N259" s="8"/>
      <c r="O259" s="8"/>
      <c r="P259" s="8">
        <v>2580</v>
      </c>
      <c r="Q259" s="8">
        <v>2590</v>
      </c>
      <c r="R259" s="8">
        <v>25800</v>
      </c>
      <c r="S259" s="10"/>
      <c r="T259" s="10"/>
      <c r="U259" s="10"/>
    </row>
    <row r="260" spans="1:21">
      <c r="A260" s="302"/>
      <c r="B260" s="302"/>
      <c r="C260" s="302"/>
      <c r="D260" s="3">
        <v>260</v>
      </c>
      <c r="E260" s="4">
        <v>269</v>
      </c>
      <c r="F260" s="3">
        <v>2640</v>
      </c>
      <c r="G260" s="302"/>
      <c r="H260" s="302"/>
      <c r="I260" s="5">
        <v>129500</v>
      </c>
      <c r="J260" s="6">
        <v>25900</v>
      </c>
      <c r="K260" s="7">
        <v>3.1900000000000102E-2</v>
      </c>
      <c r="L260" s="7"/>
      <c r="M260" s="8">
        <v>25900</v>
      </c>
      <c r="N260" s="8"/>
      <c r="O260" s="8"/>
      <c r="P260" s="8">
        <v>2590</v>
      </c>
      <c r="Q260" s="8">
        <v>2600</v>
      </c>
      <c r="R260" s="8">
        <v>25900</v>
      </c>
      <c r="S260" s="10"/>
      <c r="T260" s="10"/>
      <c r="U260" s="10"/>
    </row>
    <row r="261" spans="1:21">
      <c r="A261" s="302"/>
      <c r="B261" s="302"/>
      <c r="C261" s="302"/>
      <c r="D261" s="3">
        <v>261</v>
      </c>
      <c r="E261" s="4">
        <v>270</v>
      </c>
      <c r="F261" s="3">
        <v>2650</v>
      </c>
      <c r="G261" s="302"/>
      <c r="H261" s="302"/>
      <c r="I261" s="5">
        <v>130000</v>
      </c>
      <c r="J261" s="6">
        <v>26000</v>
      </c>
      <c r="K261" s="7">
        <v>3.2000000000000098E-2</v>
      </c>
      <c r="L261" s="7"/>
      <c r="M261" s="8">
        <v>26000</v>
      </c>
      <c r="N261" s="8"/>
      <c r="O261" s="8"/>
      <c r="P261" s="8">
        <v>2600</v>
      </c>
      <c r="Q261" s="8">
        <v>2610</v>
      </c>
      <c r="R261" s="8">
        <v>26000</v>
      </c>
      <c r="S261" s="10"/>
      <c r="T261" s="10"/>
      <c r="U261" s="10"/>
    </row>
    <row r="262" spans="1:21">
      <c r="A262" s="302"/>
      <c r="B262" s="302"/>
      <c r="C262" s="302"/>
      <c r="D262" s="3">
        <v>262</v>
      </c>
      <c r="E262" s="4">
        <v>271</v>
      </c>
      <c r="F262" s="3">
        <v>2660</v>
      </c>
      <c r="G262" s="302"/>
      <c r="H262" s="302"/>
      <c r="I262" s="5">
        <v>130500</v>
      </c>
      <c r="J262" s="6">
        <v>26100</v>
      </c>
      <c r="K262" s="7">
        <v>3.2100000000000101E-2</v>
      </c>
      <c r="L262" s="7"/>
      <c r="M262" s="8">
        <v>26100</v>
      </c>
      <c r="N262" s="8"/>
      <c r="O262" s="8"/>
      <c r="P262" s="8">
        <v>2610</v>
      </c>
      <c r="Q262" s="8">
        <v>2620</v>
      </c>
      <c r="R262" s="8">
        <v>26100</v>
      </c>
      <c r="S262" s="10"/>
      <c r="T262" s="10"/>
      <c r="U262" s="10"/>
    </row>
    <row r="263" spans="1:21">
      <c r="A263" s="302"/>
      <c r="B263" s="302"/>
      <c r="C263" s="302"/>
      <c r="D263" s="3">
        <v>263</v>
      </c>
      <c r="E263" s="4">
        <v>272</v>
      </c>
      <c r="F263" s="3">
        <v>2670</v>
      </c>
      <c r="G263" s="302"/>
      <c r="H263" s="302"/>
      <c r="I263" s="5">
        <v>131000</v>
      </c>
      <c r="J263" s="6">
        <v>26200</v>
      </c>
      <c r="K263" s="7">
        <v>3.2200000000000097E-2</v>
      </c>
      <c r="L263" s="7"/>
      <c r="M263" s="8">
        <v>26200</v>
      </c>
      <c r="N263" s="8"/>
      <c r="O263" s="8"/>
      <c r="P263" s="8">
        <v>2620</v>
      </c>
      <c r="Q263" s="8">
        <v>2630</v>
      </c>
      <c r="R263" s="8">
        <v>26200</v>
      </c>
      <c r="S263" s="10"/>
      <c r="T263" s="10"/>
      <c r="U263" s="10"/>
    </row>
    <row r="264" spans="1:21">
      <c r="A264" s="302"/>
      <c r="B264" s="302"/>
      <c r="C264" s="302"/>
      <c r="D264" s="3">
        <v>264</v>
      </c>
      <c r="E264" s="4">
        <v>273</v>
      </c>
      <c r="F264" s="3">
        <v>2680</v>
      </c>
      <c r="G264" s="302"/>
      <c r="H264" s="302"/>
      <c r="I264" s="5">
        <v>131500</v>
      </c>
      <c r="J264" s="6">
        <v>26300</v>
      </c>
      <c r="K264" s="7">
        <v>3.2300000000000099E-2</v>
      </c>
      <c r="L264" s="7"/>
      <c r="M264" s="8">
        <v>26300</v>
      </c>
      <c r="N264" s="8"/>
      <c r="O264" s="8"/>
      <c r="P264" s="8">
        <v>2630</v>
      </c>
      <c r="Q264" s="8">
        <v>2640</v>
      </c>
      <c r="R264" s="8">
        <v>26300</v>
      </c>
      <c r="S264" s="10"/>
      <c r="T264" s="10"/>
      <c r="U264" s="10"/>
    </row>
    <row r="265" spans="1:21">
      <c r="A265" s="302"/>
      <c r="B265" s="302"/>
      <c r="C265" s="302"/>
      <c r="D265" s="3">
        <v>265</v>
      </c>
      <c r="E265" s="4">
        <v>274</v>
      </c>
      <c r="F265" s="3">
        <v>2690</v>
      </c>
      <c r="G265" s="302"/>
      <c r="H265" s="302"/>
      <c r="I265" s="5">
        <v>132000</v>
      </c>
      <c r="J265" s="6">
        <v>26400</v>
      </c>
      <c r="K265" s="7">
        <v>3.2400000000000102E-2</v>
      </c>
      <c r="L265" s="7"/>
      <c r="M265" s="8">
        <v>26400</v>
      </c>
      <c r="N265" s="8"/>
      <c r="O265" s="8"/>
      <c r="P265" s="8">
        <v>2640</v>
      </c>
      <c r="Q265" s="8">
        <v>2650</v>
      </c>
      <c r="R265" s="8">
        <v>26400</v>
      </c>
      <c r="S265" s="10"/>
      <c r="T265" s="10"/>
      <c r="U265" s="10"/>
    </row>
    <row r="266" spans="1:21">
      <c r="A266" s="302"/>
      <c r="B266" s="302"/>
      <c r="C266" s="302"/>
      <c r="D266" s="3">
        <v>266</v>
      </c>
      <c r="E266" s="4">
        <v>275</v>
      </c>
      <c r="F266" s="3">
        <v>2700</v>
      </c>
      <c r="G266" s="302"/>
      <c r="H266" s="302"/>
      <c r="I266" s="5">
        <v>132500</v>
      </c>
      <c r="J266" s="6">
        <v>26500</v>
      </c>
      <c r="K266" s="7">
        <v>3.2500000000000098E-2</v>
      </c>
      <c r="L266" s="7"/>
      <c r="M266" s="8">
        <v>26500</v>
      </c>
      <c r="N266" s="8"/>
      <c r="O266" s="8"/>
      <c r="P266" s="8">
        <v>2650</v>
      </c>
      <c r="Q266" s="8">
        <v>2660</v>
      </c>
      <c r="R266" s="8">
        <v>26500</v>
      </c>
      <c r="S266" s="10"/>
      <c r="T266" s="10"/>
      <c r="U266" s="10"/>
    </row>
    <row r="267" spans="1:21">
      <c r="A267" s="302"/>
      <c r="B267" s="302"/>
      <c r="C267" s="302"/>
      <c r="D267" s="3">
        <v>267</v>
      </c>
      <c r="E267" s="4">
        <v>276</v>
      </c>
      <c r="F267" s="3">
        <v>2710</v>
      </c>
      <c r="G267" s="302"/>
      <c r="H267" s="302"/>
      <c r="I267" s="5">
        <v>133000</v>
      </c>
      <c r="J267" s="6">
        <v>26600</v>
      </c>
      <c r="K267" s="7">
        <v>3.2600000000000101E-2</v>
      </c>
      <c r="L267" s="7"/>
      <c r="M267" s="8">
        <v>26600</v>
      </c>
      <c r="N267" s="8"/>
      <c r="O267" s="8"/>
      <c r="P267" s="8">
        <v>2660</v>
      </c>
      <c r="Q267" s="8">
        <v>2670</v>
      </c>
      <c r="R267" s="8">
        <v>26600</v>
      </c>
      <c r="S267" s="10"/>
      <c r="T267" s="10"/>
      <c r="U267" s="10"/>
    </row>
    <row r="268" spans="1:21">
      <c r="A268" s="302"/>
      <c r="B268" s="302"/>
      <c r="C268" s="302"/>
      <c r="D268" s="3">
        <v>268</v>
      </c>
      <c r="E268" s="4">
        <v>277</v>
      </c>
      <c r="F268" s="3">
        <v>2720</v>
      </c>
      <c r="G268" s="302"/>
      <c r="H268" s="302"/>
      <c r="I268" s="5">
        <v>133500</v>
      </c>
      <c r="J268" s="6">
        <v>26700</v>
      </c>
      <c r="K268" s="7">
        <v>3.2700000000000097E-2</v>
      </c>
      <c r="L268" s="7"/>
      <c r="M268" s="8">
        <v>26700</v>
      </c>
      <c r="N268" s="8"/>
      <c r="O268" s="8"/>
      <c r="P268" s="8">
        <v>2670</v>
      </c>
      <c r="Q268" s="8">
        <v>2680</v>
      </c>
      <c r="R268" s="8">
        <v>26700</v>
      </c>
      <c r="S268" s="10"/>
      <c r="T268" s="10"/>
      <c r="U268" s="10"/>
    </row>
    <row r="269" spans="1:21">
      <c r="A269" s="302"/>
      <c r="B269" s="302"/>
      <c r="C269" s="302"/>
      <c r="D269" s="3">
        <v>269</v>
      </c>
      <c r="E269" s="4">
        <v>278</v>
      </c>
      <c r="F269" s="3">
        <v>2730</v>
      </c>
      <c r="G269" s="302"/>
      <c r="H269" s="302"/>
      <c r="I269" s="5">
        <v>134000</v>
      </c>
      <c r="J269" s="6">
        <v>26800</v>
      </c>
      <c r="K269" s="7">
        <v>3.28000000000001E-2</v>
      </c>
      <c r="L269" s="7"/>
      <c r="M269" s="8">
        <v>26800</v>
      </c>
      <c r="N269" s="8"/>
      <c r="O269" s="8"/>
      <c r="P269" s="8">
        <v>2680</v>
      </c>
      <c r="Q269" s="8">
        <v>2690</v>
      </c>
      <c r="R269" s="8">
        <v>26800</v>
      </c>
      <c r="S269" s="10"/>
      <c r="T269" s="10"/>
      <c r="U269" s="10"/>
    </row>
    <row r="270" spans="1:21">
      <c r="A270" s="302"/>
      <c r="B270" s="302"/>
      <c r="C270" s="302"/>
      <c r="D270" s="3">
        <v>270</v>
      </c>
      <c r="E270" s="4">
        <v>279</v>
      </c>
      <c r="F270" s="3">
        <v>2740</v>
      </c>
      <c r="G270" s="302"/>
      <c r="H270" s="302"/>
      <c r="I270" s="5">
        <v>134500</v>
      </c>
      <c r="J270" s="6">
        <v>26900</v>
      </c>
      <c r="K270" s="7">
        <v>3.2900000000000103E-2</v>
      </c>
      <c r="L270" s="7"/>
      <c r="M270" s="8">
        <v>26900</v>
      </c>
      <c r="N270" s="8"/>
      <c r="O270" s="8"/>
      <c r="P270" s="8">
        <v>2690</v>
      </c>
      <c r="Q270" s="8">
        <v>2700</v>
      </c>
      <c r="R270" s="8">
        <v>26900</v>
      </c>
      <c r="S270" s="10"/>
      <c r="T270" s="10"/>
      <c r="U270" s="10"/>
    </row>
    <row r="271" spans="1:21">
      <c r="A271" s="302"/>
      <c r="B271" s="302"/>
      <c r="C271" s="302"/>
      <c r="D271" s="3">
        <v>271</v>
      </c>
      <c r="E271" s="4">
        <v>280</v>
      </c>
      <c r="F271" s="3">
        <v>2750</v>
      </c>
      <c r="G271" s="302"/>
      <c r="H271" s="302"/>
      <c r="I271" s="5">
        <v>135000</v>
      </c>
      <c r="J271" s="6">
        <v>27000</v>
      </c>
      <c r="K271" s="7">
        <v>3.3000000000000099E-2</v>
      </c>
      <c r="L271" s="7"/>
      <c r="M271" s="8">
        <v>27000</v>
      </c>
      <c r="N271" s="8"/>
      <c r="O271" s="8"/>
      <c r="P271" s="8">
        <v>2700</v>
      </c>
      <c r="Q271" s="8">
        <v>2710</v>
      </c>
      <c r="R271" s="8">
        <v>27000</v>
      </c>
      <c r="S271" s="10"/>
      <c r="T271" s="10"/>
      <c r="U271" s="10"/>
    </row>
    <row r="272" spans="1:21">
      <c r="A272" s="302"/>
      <c r="B272" s="302"/>
      <c r="C272" s="302"/>
      <c r="D272" s="3">
        <v>272</v>
      </c>
      <c r="E272" s="4">
        <v>281</v>
      </c>
      <c r="F272" s="3">
        <v>2760</v>
      </c>
      <c r="G272" s="302"/>
      <c r="H272" s="302"/>
      <c r="I272" s="5">
        <v>135500</v>
      </c>
      <c r="J272" s="6">
        <v>27100</v>
      </c>
      <c r="K272" s="7">
        <v>3.3100000000000102E-2</v>
      </c>
      <c r="L272" s="7"/>
      <c r="M272" s="8">
        <v>27100</v>
      </c>
      <c r="N272" s="8"/>
      <c r="O272" s="8"/>
      <c r="P272" s="8">
        <v>2710</v>
      </c>
      <c r="Q272" s="8">
        <v>2720</v>
      </c>
      <c r="R272" s="8">
        <v>27100</v>
      </c>
      <c r="S272" s="10"/>
      <c r="T272" s="10"/>
      <c r="U272" s="10"/>
    </row>
    <row r="273" spans="1:21">
      <c r="A273" s="302"/>
      <c r="B273" s="302"/>
      <c r="C273" s="302"/>
      <c r="D273" s="3">
        <v>273</v>
      </c>
      <c r="E273" s="4">
        <v>282</v>
      </c>
      <c r="F273" s="3">
        <v>2770</v>
      </c>
      <c r="G273" s="302"/>
      <c r="H273" s="302"/>
      <c r="I273" s="5">
        <v>136000</v>
      </c>
      <c r="J273" s="6">
        <v>27200</v>
      </c>
      <c r="K273" s="7">
        <v>3.3200000000000097E-2</v>
      </c>
      <c r="L273" s="7"/>
      <c r="M273" s="8">
        <v>27200</v>
      </c>
      <c r="N273" s="8"/>
      <c r="O273" s="8"/>
      <c r="P273" s="8">
        <v>2720</v>
      </c>
      <c r="Q273" s="8">
        <v>2730</v>
      </c>
      <c r="R273" s="8">
        <v>27200</v>
      </c>
      <c r="S273" s="10"/>
      <c r="T273" s="10"/>
      <c r="U273" s="10"/>
    </row>
    <row r="274" spans="1:21">
      <c r="A274" s="302"/>
      <c r="B274" s="302"/>
      <c r="C274" s="302"/>
      <c r="D274" s="3">
        <v>274</v>
      </c>
      <c r="E274" s="4">
        <v>283</v>
      </c>
      <c r="F274" s="3">
        <v>2780</v>
      </c>
      <c r="G274" s="302"/>
      <c r="H274" s="302"/>
      <c r="I274" s="5">
        <v>136500</v>
      </c>
      <c r="J274" s="6">
        <v>27300</v>
      </c>
      <c r="K274" s="7">
        <v>3.33000000000001E-2</v>
      </c>
      <c r="L274" s="7"/>
      <c r="M274" s="8">
        <v>27300</v>
      </c>
      <c r="N274" s="8"/>
      <c r="O274" s="8"/>
      <c r="P274" s="8">
        <v>2730</v>
      </c>
      <c r="Q274" s="8">
        <v>2740</v>
      </c>
      <c r="R274" s="8">
        <v>27300</v>
      </c>
      <c r="S274" s="10"/>
      <c r="T274" s="10"/>
      <c r="U274" s="10"/>
    </row>
    <row r="275" spans="1:21">
      <c r="A275" s="302"/>
      <c r="B275" s="302"/>
      <c r="C275" s="302"/>
      <c r="D275" s="3">
        <v>275</v>
      </c>
      <c r="E275" s="4">
        <v>284</v>
      </c>
      <c r="F275" s="3">
        <v>2790</v>
      </c>
      <c r="G275" s="302"/>
      <c r="H275" s="302"/>
      <c r="I275" s="5">
        <v>137000</v>
      </c>
      <c r="J275" s="6">
        <v>27400</v>
      </c>
      <c r="K275" s="7">
        <v>3.3400000000000103E-2</v>
      </c>
      <c r="L275" s="7"/>
      <c r="M275" s="8">
        <v>27400</v>
      </c>
      <c r="N275" s="8"/>
      <c r="O275" s="8"/>
      <c r="P275" s="8">
        <v>2740</v>
      </c>
      <c r="Q275" s="8">
        <v>2750</v>
      </c>
      <c r="R275" s="8">
        <v>27400</v>
      </c>
      <c r="S275" s="10"/>
      <c r="T275" s="10"/>
      <c r="U275" s="10"/>
    </row>
    <row r="276" spans="1:21">
      <c r="A276" s="302"/>
      <c r="B276" s="302"/>
      <c r="C276" s="302"/>
      <c r="D276" s="3">
        <v>276</v>
      </c>
      <c r="E276" s="4">
        <v>285</v>
      </c>
      <c r="F276" s="3">
        <v>2800</v>
      </c>
      <c r="G276" s="302"/>
      <c r="H276" s="302"/>
      <c r="I276" s="5">
        <v>137500</v>
      </c>
      <c r="J276" s="6">
        <v>27500</v>
      </c>
      <c r="K276" s="7">
        <v>3.3500000000000099E-2</v>
      </c>
      <c r="L276" s="7"/>
      <c r="M276" s="8">
        <v>27500</v>
      </c>
      <c r="N276" s="8"/>
      <c r="O276" s="8"/>
      <c r="P276" s="8">
        <v>2750</v>
      </c>
      <c r="Q276" s="8">
        <v>2760</v>
      </c>
      <c r="R276" s="8">
        <v>27500</v>
      </c>
      <c r="S276" s="10"/>
      <c r="T276" s="10"/>
      <c r="U276" s="10"/>
    </row>
    <row r="277" spans="1:21">
      <c r="A277" s="302"/>
      <c r="B277" s="302"/>
      <c r="C277" s="302"/>
      <c r="D277" s="3">
        <v>277</v>
      </c>
      <c r="E277" s="4">
        <v>286</v>
      </c>
      <c r="F277" s="3">
        <v>2810</v>
      </c>
      <c r="G277" s="302"/>
      <c r="H277" s="302"/>
      <c r="I277" s="5">
        <v>138000</v>
      </c>
      <c r="J277" s="6">
        <v>27600</v>
      </c>
      <c r="K277" s="7">
        <v>3.3600000000000102E-2</v>
      </c>
      <c r="L277" s="7"/>
      <c r="M277" s="8">
        <v>27600</v>
      </c>
      <c r="N277" s="8"/>
      <c r="O277" s="8"/>
      <c r="P277" s="8">
        <v>2760</v>
      </c>
      <c r="Q277" s="8">
        <v>2770</v>
      </c>
      <c r="R277" s="8">
        <v>27600</v>
      </c>
      <c r="S277" s="10"/>
      <c r="T277" s="10"/>
      <c r="U277" s="10"/>
    </row>
    <row r="278" spans="1:21">
      <c r="A278" s="302"/>
      <c r="B278" s="302"/>
      <c r="C278" s="302"/>
      <c r="D278" s="3">
        <v>278</v>
      </c>
      <c r="E278" s="4">
        <v>287</v>
      </c>
      <c r="F278" s="3">
        <v>2820</v>
      </c>
      <c r="G278" s="302"/>
      <c r="H278" s="302"/>
      <c r="I278" s="5">
        <v>138500</v>
      </c>
      <c r="J278" s="6">
        <v>27700</v>
      </c>
      <c r="K278" s="7">
        <v>3.3700000000000098E-2</v>
      </c>
      <c r="L278" s="7"/>
      <c r="M278" s="8">
        <v>27700</v>
      </c>
      <c r="N278" s="8"/>
      <c r="O278" s="8"/>
      <c r="P278" s="8">
        <v>2770</v>
      </c>
      <c r="Q278" s="8">
        <v>2780</v>
      </c>
      <c r="R278" s="8">
        <v>27700</v>
      </c>
      <c r="S278" s="10"/>
      <c r="T278" s="10"/>
      <c r="U278" s="10"/>
    </row>
    <row r="279" spans="1:21">
      <c r="A279" s="302"/>
      <c r="B279" s="302"/>
      <c r="C279" s="302"/>
      <c r="D279" s="3">
        <v>279</v>
      </c>
      <c r="E279" s="4">
        <v>288</v>
      </c>
      <c r="F279" s="3">
        <v>2830</v>
      </c>
      <c r="G279" s="302"/>
      <c r="H279" s="302"/>
      <c r="I279" s="5">
        <v>139000</v>
      </c>
      <c r="J279" s="6">
        <v>27800</v>
      </c>
      <c r="K279" s="7">
        <v>3.3800000000000101E-2</v>
      </c>
      <c r="L279" s="7"/>
      <c r="M279" s="8">
        <v>27800</v>
      </c>
      <c r="N279" s="8"/>
      <c r="O279" s="8"/>
      <c r="P279" s="8">
        <v>2780</v>
      </c>
      <c r="Q279" s="8">
        <v>2790</v>
      </c>
      <c r="R279" s="8">
        <v>27800</v>
      </c>
      <c r="S279" s="10"/>
      <c r="T279" s="10"/>
      <c r="U279" s="10"/>
    </row>
    <row r="280" spans="1:21">
      <c r="A280" s="302"/>
      <c r="B280" s="302"/>
      <c r="C280" s="302"/>
      <c r="D280" s="3">
        <v>280</v>
      </c>
      <c r="E280" s="4">
        <v>289</v>
      </c>
      <c r="F280" s="3">
        <v>2840</v>
      </c>
      <c r="G280" s="302"/>
      <c r="H280" s="302"/>
      <c r="I280" s="5">
        <v>139500</v>
      </c>
      <c r="J280" s="6">
        <v>27900</v>
      </c>
      <c r="K280" s="7">
        <v>3.3900000000000097E-2</v>
      </c>
      <c r="L280" s="7"/>
      <c r="M280" s="8">
        <v>27900</v>
      </c>
      <c r="N280" s="8"/>
      <c r="O280" s="8"/>
      <c r="P280" s="8">
        <v>2790</v>
      </c>
      <c r="Q280" s="8">
        <v>2800</v>
      </c>
      <c r="R280" s="8">
        <v>27900</v>
      </c>
      <c r="S280" s="10"/>
      <c r="T280" s="10"/>
      <c r="U280" s="10"/>
    </row>
    <row r="281" spans="1:21">
      <c r="A281" s="302"/>
      <c r="B281" s="302"/>
      <c r="C281" s="302"/>
      <c r="D281" s="3">
        <v>281</v>
      </c>
      <c r="E281" s="4">
        <v>290</v>
      </c>
      <c r="F281" s="3">
        <v>2850</v>
      </c>
      <c r="G281" s="302"/>
      <c r="H281" s="302"/>
      <c r="I281" s="5">
        <v>140000</v>
      </c>
      <c r="J281" s="6">
        <v>28000</v>
      </c>
      <c r="K281" s="7">
        <v>3.40000000000001E-2</v>
      </c>
      <c r="L281" s="7"/>
      <c r="M281" s="8">
        <v>28000</v>
      </c>
      <c r="N281" s="8"/>
      <c r="O281" s="8"/>
      <c r="P281" s="8">
        <v>2800</v>
      </c>
      <c r="Q281" s="8">
        <v>2810</v>
      </c>
      <c r="R281" s="8">
        <v>28000</v>
      </c>
      <c r="S281" s="10"/>
      <c r="T281" s="10"/>
      <c r="U281" s="10"/>
    </row>
    <row r="282" spans="1:21">
      <c r="A282" s="302"/>
      <c r="B282" s="302"/>
      <c r="C282" s="302"/>
      <c r="D282" s="3">
        <v>282</v>
      </c>
      <c r="E282" s="4">
        <v>291</v>
      </c>
      <c r="F282" s="3">
        <v>2860</v>
      </c>
      <c r="G282" s="302"/>
      <c r="H282" s="302"/>
      <c r="I282" s="5">
        <v>140500</v>
      </c>
      <c r="J282" s="6">
        <v>28100</v>
      </c>
      <c r="K282" s="7">
        <v>3.4100000000000102E-2</v>
      </c>
      <c r="L282" s="7"/>
      <c r="M282" s="8">
        <v>28100</v>
      </c>
      <c r="N282" s="8"/>
      <c r="O282" s="8"/>
      <c r="P282" s="8">
        <v>2810</v>
      </c>
      <c r="Q282" s="8">
        <v>2820</v>
      </c>
      <c r="R282" s="8">
        <v>28100</v>
      </c>
      <c r="S282" s="10"/>
      <c r="T282" s="10"/>
      <c r="U282" s="10"/>
    </row>
    <row r="283" spans="1:21">
      <c r="A283" s="302"/>
      <c r="B283" s="302"/>
      <c r="C283" s="302"/>
      <c r="D283" s="3">
        <v>283</v>
      </c>
      <c r="E283" s="4">
        <v>292</v>
      </c>
      <c r="F283" s="3">
        <v>2870</v>
      </c>
      <c r="G283" s="302"/>
      <c r="H283" s="302"/>
      <c r="I283" s="5">
        <v>141000</v>
      </c>
      <c r="J283" s="6">
        <v>28200</v>
      </c>
      <c r="K283" s="7">
        <v>3.4200000000000098E-2</v>
      </c>
      <c r="L283" s="7"/>
      <c r="M283" s="8">
        <v>28200</v>
      </c>
      <c r="N283" s="8"/>
      <c r="O283" s="8"/>
      <c r="P283" s="8">
        <v>2820</v>
      </c>
      <c r="Q283" s="8">
        <v>2830</v>
      </c>
      <c r="R283" s="8">
        <v>28200</v>
      </c>
      <c r="S283" s="10"/>
      <c r="T283" s="10"/>
      <c r="U283" s="10"/>
    </row>
    <row r="284" spans="1:21">
      <c r="A284" s="302"/>
      <c r="B284" s="302"/>
      <c r="C284" s="302"/>
      <c r="D284" s="3">
        <v>284</v>
      </c>
      <c r="E284" s="4">
        <v>293</v>
      </c>
      <c r="F284" s="3">
        <v>2880</v>
      </c>
      <c r="G284" s="302"/>
      <c r="H284" s="302"/>
      <c r="I284" s="5">
        <v>141500</v>
      </c>
      <c r="J284" s="6">
        <v>28300</v>
      </c>
      <c r="K284" s="7">
        <v>3.4300000000000101E-2</v>
      </c>
      <c r="L284" s="7"/>
      <c r="M284" s="8">
        <v>28300</v>
      </c>
      <c r="N284" s="8"/>
      <c r="O284" s="8"/>
      <c r="P284" s="8">
        <v>2830</v>
      </c>
      <c r="Q284" s="8">
        <v>2840</v>
      </c>
      <c r="R284" s="8">
        <v>28300</v>
      </c>
      <c r="S284" s="10"/>
      <c r="T284" s="10"/>
      <c r="U284" s="10"/>
    </row>
    <row r="285" spans="1:21">
      <c r="A285" s="302"/>
      <c r="B285" s="302"/>
      <c r="C285" s="302"/>
      <c r="D285" s="3">
        <v>285</v>
      </c>
      <c r="E285" s="4">
        <v>294</v>
      </c>
      <c r="F285" s="3">
        <v>2890</v>
      </c>
      <c r="G285" s="302"/>
      <c r="H285" s="302"/>
      <c r="I285" s="5">
        <v>142000</v>
      </c>
      <c r="J285" s="6">
        <v>28400</v>
      </c>
      <c r="K285" s="7">
        <v>3.4400000000000097E-2</v>
      </c>
      <c r="L285" s="7"/>
      <c r="M285" s="8">
        <v>28400</v>
      </c>
      <c r="N285" s="8"/>
      <c r="O285" s="8"/>
      <c r="P285" s="8">
        <v>2840</v>
      </c>
      <c r="Q285" s="8">
        <v>2850</v>
      </c>
      <c r="R285" s="8">
        <v>28400</v>
      </c>
      <c r="S285" s="10"/>
      <c r="T285" s="10"/>
      <c r="U285" s="10"/>
    </row>
    <row r="286" spans="1:21">
      <c r="A286" s="302"/>
      <c r="B286" s="302"/>
      <c r="C286" s="302"/>
      <c r="D286" s="3">
        <v>286</v>
      </c>
      <c r="E286" s="4">
        <v>295</v>
      </c>
      <c r="F286" s="3">
        <v>2900</v>
      </c>
      <c r="G286" s="302"/>
      <c r="H286" s="302"/>
      <c r="I286" s="5">
        <v>142500</v>
      </c>
      <c r="J286" s="6">
        <v>28500</v>
      </c>
      <c r="K286" s="7">
        <v>3.45000000000001E-2</v>
      </c>
      <c r="L286" s="7"/>
      <c r="M286" s="8">
        <v>28500</v>
      </c>
      <c r="N286" s="8"/>
      <c r="O286" s="8"/>
      <c r="P286" s="8">
        <v>2850</v>
      </c>
      <c r="Q286" s="8">
        <v>2860</v>
      </c>
      <c r="R286" s="8">
        <v>28500</v>
      </c>
      <c r="S286" s="10"/>
      <c r="T286" s="10"/>
      <c r="U286" s="10"/>
    </row>
    <row r="287" spans="1:21">
      <c r="A287" s="302"/>
      <c r="B287" s="302"/>
      <c r="C287" s="302"/>
      <c r="D287" s="3">
        <v>287</v>
      </c>
      <c r="E287" s="4">
        <v>296</v>
      </c>
      <c r="F287" s="3">
        <v>2910</v>
      </c>
      <c r="G287" s="302"/>
      <c r="H287" s="302"/>
      <c r="I287" s="5">
        <v>143000</v>
      </c>
      <c r="J287" s="6">
        <v>28600</v>
      </c>
      <c r="K287" s="7">
        <v>3.4600000000000103E-2</v>
      </c>
      <c r="L287" s="7"/>
      <c r="M287" s="8">
        <v>28600</v>
      </c>
      <c r="N287" s="8"/>
      <c r="O287" s="8"/>
      <c r="P287" s="8">
        <v>2860</v>
      </c>
      <c r="Q287" s="8">
        <v>2870</v>
      </c>
      <c r="R287" s="8">
        <v>28600</v>
      </c>
      <c r="S287" s="10"/>
      <c r="T287" s="10"/>
      <c r="U287" s="10"/>
    </row>
    <row r="288" spans="1:21">
      <c r="A288" s="302"/>
      <c r="B288" s="302"/>
      <c r="C288" s="302"/>
      <c r="D288" s="3">
        <v>288</v>
      </c>
      <c r="E288" s="4">
        <v>297</v>
      </c>
      <c r="F288" s="3">
        <v>2920</v>
      </c>
      <c r="G288" s="302"/>
      <c r="H288" s="302"/>
      <c r="I288" s="5">
        <v>143500</v>
      </c>
      <c r="J288" s="6">
        <v>28700</v>
      </c>
      <c r="K288" s="7">
        <v>3.4700000000000099E-2</v>
      </c>
      <c r="L288" s="7"/>
      <c r="M288" s="8">
        <v>28700</v>
      </c>
      <c r="N288" s="8"/>
      <c r="O288" s="8"/>
      <c r="P288" s="8">
        <v>2870</v>
      </c>
      <c r="Q288" s="8">
        <v>2880</v>
      </c>
      <c r="R288" s="8">
        <v>28700</v>
      </c>
      <c r="S288" s="10"/>
      <c r="T288" s="10"/>
      <c r="U288" s="10"/>
    </row>
    <row r="289" spans="1:21">
      <c r="A289" s="302"/>
      <c r="B289" s="302"/>
      <c r="C289" s="302"/>
      <c r="D289" s="3">
        <v>289</v>
      </c>
      <c r="E289" s="4">
        <v>298</v>
      </c>
      <c r="F289" s="3">
        <v>2930</v>
      </c>
      <c r="G289" s="302"/>
      <c r="H289" s="302"/>
      <c r="I289" s="5">
        <v>144000</v>
      </c>
      <c r="J289" s="6">
        <v>28800</v>
      </c>
      <c r="K289" s="7">
        <v>3.4800000000000102E-2</v>
      </c>
      <c r="L289" s="7"/>
      <c r="M289" s="8">
        <v>28800</v>
      </c>
      <c r="N289" s="8"/>
      <c r="O289" s="8"/>
      <c r="P289" s="8">
        <v>2880</v>
      </c>
      <c r="Q289" s="8">
        <v>2890</v>
      </c>
      <c r="R289" s="8">
        <v>28800</v>
      </c>
      <c r="S289" s="10"/>
      <c r="T289" s="10"/>
      <c r="U289" s="10"/>
    </row>
    <row r="290" spans="1:21">
      <c r="A290" s="302"/>
      <c r="B290" s="302"/>
      <c r="C290" s="302"/>
      <c r="D290" s="3">
        <v>290</v>
      </c>
      <c r="E290" s="4">
        <v>299</v>
      </c>
      <c r="F290" s="3">
        <v>2940</v>
      </c>
      <c r="G290" s="302"/>
      <c r="H290" s="302"/>
      <c r="I290" s="11"/>
      <c r="J290" s="6">
        <v>28900</v>
      </c>
      <c r="K290" s="7">
        <v>3.4900000000000098E-2</v>
      </c>
      <c r="L290" s="7"/>
      <c r="M290" s="8">
        <v>28900</v>
      </c>
      <c r="N290" s="8"/>
      <c r="O290" s="8"/>
      <c r="P290" s="8">
        <v>2890</v>
      </c>
      <c r="Q290" s="8">
        <v>2900</v>
      </c>
      <c r="R290" s="8">
        <v>28900</v>
      </c>
      <c r="S290" s="10"/>
      <c r="T290" s="10"/>
      <c r="U290" s="10"/>
    </row>
    <row r="291" spans="1:21">
      <c r="A291" s="302"/>
      <c r="B291" s="302"/>
      <c r="C291" s="302"/>
      <c r="D291" s="3">
        <v>291</v>
      </c>
      <c r="E291" s="4">
        <v>300</v>
      </c>
      <c r="F291" s="3">
        <v>2950</v>
      </c>
      <c r="G291" s="302"/>
      <c r="H291" s="302"/>
      <c r="I291" s="11"/>
      <c r="J291" s="6">
        <v>29000</v>
      </c>
      <c r="K291" s="7">
        <v>3.50000000000001E-2</v>
      </c>
      <c r="L291" s="7"/>
      <c r="M291" s="8">
        <v>29000</v>
      </c>
      <c r="N291" s="8"/>
      <c r="O291" s="8"/>
      <c r="P291" s="8">
        <v>2900</v>
      </c>
      <c r="Q291" s="8">
        <v>2910</v>
      </c>
      <c r="R291" s="8">
        <v>29000</v>
      </c>
      <c r="S291" s="10"/>
      <c r="T291" s="10"/>
      <c r="U291" s="10"/>
    </row>
    <row r="292" spans="1:21">
      <c r="A292" s="302"/>
      <c r="B292" s="302"/>
      <c r="C292" s="302"/>
      <c r="D292" s="3">
        <v>292</v>
      </c>
      <c r="E292" s="4">
        <v>301</v>
      </c>
      <c r="F292" s="3">
        <v>2960</v>
      </c>
      <c r="G292" s="302"/>
      <c r="H292" s="302"/>
      <c r="I292" s="11"/>
      <c r="J292" s="6">
        <v>29100</v>
      </c>
      <c r="K292" s="7">
        <v>3.5100000000000103E-2</v>
      </c>
      <c r="L292" s="7"/>
      <c r="M292" s="8">
        <v>29100</v>
      </c>
      <c r="N292" s="8"/>
      <c r="O292" s="8"/>
      <c r="P292" s="8">
        <v>2910</v>
      </c>
      <c r="Q292" s="8">
        <v>2920</v>
      </c>
      <c r="R292" s="8">
        <v>29100</v>
      </c>
      <c r="S292" s="10"/>
      <c r="T292" s="10"/>
      <c r="U292" s="10"/>
    </row>
    <row r="293" spans="1:21">
      <c r="A293" s="302"/>
      <c r="B293" s="302"/>
      <c r="C293" s="302"/>
      <c r="D293" s="3">
        <v>293</v>
      </c>
      <c r="E293" s="4">
        <v>302</v>
      </c>
      <c r="F293" s="3">
        <v>2970</v>
      </c>
      <c r="G293" s="302"/>
      <c r="H293" s="302"/>
      <c r="I293" s="11"/>
      <c r="J293" s="6">
        <v>29200</v>
      </c>
      <c r="K293" s="7">
        <v>3.5200000000000099E-2</v>
      </c>
      <c r="L293" s="7"/>
      <c r="M293" s="8">
        <v>29200</v>
      </c>
      <c r="N293" s="8"/>
      <c r="O293" s="8"/>
      <c r="P293" s="8">
        <v>2920</v>
      </c>
      <c r="Q293" s="8">
        <v>2930</v>
      </c>
      <c r="R293" s="8">
        <v>29200</v>
      </c>
      <c r="S293" s="10"/>
      <c r="T293" s="10"/>
      <c r="U293" s="10"/>
    </row>
    <row r="294" spans="1:21">
      <c r="A294" s="302"/>
      <c r="B294" s="302"/>
      <c r="C294" s="302"/>
      <c r="D294" s="3">
        <v>294</v>
      </c>
      <c r="E294" s="4">
        <v>303</v>
      </c>
      <c r="F294" s="3">
        <v>2980</v>
      </c>
      <c r="G294" s="302"/>
      <c r="H294" s="302"/>
      <c r="I294" s="11"/>
      <c r="J294" s="6">
        <v>29300</v>
      </c>
      <c r="K294" s="7">
        <v>3.5300000000000102E-2</v>
      </c>
      <c r="L294" s="7"/>
      <c r="M294" s="8">
        <v>29300</v>
      </c>
      <c r="N294" s="8"/>
      <c r="O294" s="8"/>
      <c r="P294" s="8">
        <v>2930</v>
      </c>
      <c r="Q294" s="8">
        <v>2940</v>
      </c>
      <c r="R294" s="8">
        <v>29300</v>
      </c>
      <c r="S294" s="10"/>
      <c r="T294" s="10"/>
      <c r="U294" s="10"/>
    </row>
    <row r="295" spans="1:21">
      <c r="A295" s="302"/>
      <c r="B295" s="302"/>
      <c r="C295" s="302"/>
      <c r="D295" s="3">
        <v>295</v>
      </c>
      <c r="E295" s="4">
        <v>304</v>
      </c>
      <c r="F295" s="3">
        <v>2990</v>
      </c>
      <c r="G295" s="302"/>
      <c r="H295" s="302"/>
      <c r="I295" s="11"/>
      <c r="J295" s="6">
        <v>29400</v>
      </c>
      <c r="K295" s="7">
        <v>3.5400000000000098E-2</v>
      </c>
      <c r="L295" s="7"/>
      <c r="M295" s="8">
        <v>29400</v>
      </c>
      <c r="N295" s="8"/>
      <c r="O295" s="8"/>
      <c r="P295" s="8">
        <v>2940</v>
      </c>
      <c r="Q295" s="8">
        <v>2950</v>
      </c>
      <c r="R295" s="8">
        <v>29400</v>
      </c>
      <c r="S295" s="10"/>
      <c r="T295" s="10"/>
      <c r="U295" s="10"/>
    </row>
    <row r="296" spans="1:21">
      <c r="A296" s="302"/>
      <c r="B296" s="302"/>
      <c r="C296" s="302"/>
      <c r="D296" s="3">
        <v>296</v>
      </c>
      <c r="E296" s="4">
        <v>305</v>
      </c>
      <c r="F296" s="3">
        <v>3000</v>
      </c>
      <c r="G296" s="302"/>
      <c r="H296" s="302"/>
      <c r="I296" s="11"/>
      <c r="J296" s="6">
        <v>29500</v>
      </c>
      <c r="K296" s="7">
        <v>3.5500000000000101E-2</v>
      </c>
      <c r="L296" s="7"/>
      <c r="M296" s="8">
        <v>29500</v>
      </c>
      <c r="N296" s="8"/>
      <c r="O296" s="8"/>
      <c r="P296" s="8">
        <v>2950</v>
      </c>
      <c r="Q296" s="8">
        <v>2960</v>
      </c>
      <c r="R296" s="8">
        <v>29500</v>
      </c>
      <c r="S296" s="10"/>
      <c r="T296" s="10"/>
      <c r="U296" s="10"/>
    </row>
    <row r="297" spans="1:21">
      <c r="A297" s="302"/>
      <c r="B297" s="302"/>
      <c r="C297" s="302"/>
      <c r="D297" s="3">
        <v>297</v>
      </c>
      <c r="E297" s="4">
        <v>306</v>
      </c>
      <c r="F297" s="3">
        <v>3010</v>
      </c>
      <c r="G297" s="302"/>
      <c r="H297" s="302"/>
      <c r="I297" s="11"/>
      <c r="J297" s="6">
        <v>29600</v>
      </c>
      <c r="K297" s="7">
        <v>3.5600000000000097E-2</v>
      </c>
      <c r="L297" s="7"/>
      <c r="M297" s="8">
        <v>29600</v>
      </c>
      <c r="N297" s="8"/>
      <c r="O297" s="8"/>
      <c r="P297" s="8">
        <v>2960</v>
      </c>
      <c r="Q297" s="8">
        <v>2970</v>
      </c>
      <c r="R297" s="8">
        <v>29600</v>
      </c>
      <c r="S297" s="10"/>
      <c r="T297" s="10"/>
      <c r="U297" s="10"/>
    </row>
    <row r="298" spans="1:21">
      <c r="A298" s="302"/>
      <c r="B298" s="302"/>
      <c r="C298" s="302"/>
      <c r="D298" s="3">
        <v>298</v>
      </c>
      <c r="E298" s="4">
        <v>307</v>
      </c>
      <c r="F298" s="3">
        <v>3020</v>
      </c>
      <c r="G298" s="302"/>
      <c r="H298" s="302"/>
      <c r="I298" s="11"/>
      <c r="J298" s="6">
        <v>29700</v>
      </c>
      <c r="K298" s="7">
        <v>3.57000000000001E-2</v>
      </c>
      <c r="L298" s="7"/>
      <c r="M298" s="8">
        <v>29700</v>
      </c>
      <c r="N298" s="8"/>
      <c r="O298" s="8"/>
      <c r="P298" s="8">
        <v>2970</v>
      </c>
      <c r="Q298" s="8">
        <v>2980</v>
      </c>
      <c r="R298" s="8">
        <v>29700</v>
      </c>
      <c r="S298" s="10"/>
      <c r="T298" s="10"/>
      <c r="U298" s="10"/>
    </row>
    <row r="299" spans="1:21">
      <c r="A299" s="302"/>
      <c r="B299" s="302"/>
      <c r="C299" s="302"/>
      <c r="D299" s="3">
        <v>299</v>
      </c>
      <c r="E299" s="4">
        <v>308</v>
      </c>
      <c r="F299" s="3">
        <v>3030</v>
      </c>
      <c r="G299" s="302"/>
      <c r="H299" s="302"/>
      <c r="I299" s="11"/>
      <c r="J299" s="6">
        <v>29800</v>
      </c>
      <c r="K299" s="7">
        <v>3.5800000000000103E-2</v>
      </c>
      <c r="L299" s="7"/>
      <c r="M299" s="8">
        <v>29800</v>
      </c>
      <c r="N299" s="8"/>
      <c r="O299" s="8"/>
      <c r="P299" s="8">
        <v>2980</v>
      </c>
      <c r="Q299" s="8">
        <v>2990</v>
      </c>
      <c r="R299" s="8">
        <v>29800</v>
      </c>
      <c r="S299" s="10"/>
      <c r="T299" s="10"/>
      <c r="U299" s="10"/>
    </row>
    <row r="300" spans="1:21">
      <c r="A300" s="302"/>
      <c r="B300" s="302"/>
      <c r="C300" s="302"/>
      <c r="D300" s="3">
        <v>300</v>
      </c>
      <c r="E300" s="4">
        <v>309</v>
      </c>
      <c r="F300" s="3">
        <v>3040</v>
      </c>
      <c r="G300" s="302"/>
      <c r="H300" s="302"/>
      <c r="I300" s="11"/>
      <c r="J300" s="6">
        <v>29900</v>
      </c>
      <c r="K300" s="7">
        <v>3.5900000000000098E-2</v>
      </c>
      <c r="L300" s="7"/>
      <c r="M300" s="8">
        <v>29900</v>
      </c>
      <c r="N300" s="8"/>
      <c r="O300" s="8"/>
      <c r="P300" s="8">
        <v>2990</v>
      </c>
      <c r="Q300" s="8">
        <v>3000</v>
      </c>
      <c r="R300" s="8">
        <v>29900</v>
      </c>
      <c r="S300" s="10"/>
      <c r="T300" s="10"/>
      <c r="U300" s="10"/>
    </row>
    <row r="301" spans="1:21">
      <c r="A301" s="302"/>
      <c r="B301" s="302"/>
      <c r="C301" s="302"/>
      <c r="D301" s="3">
        <v>301</v>
      </c>
      <c r="E301" s="4">
        <v>310</v>
      </c>
      <c r="F301" s="3">
        <v>3050</v>
      </c>
      <c r="G301" s="302"/>
      <c r="H301" s="302"/>
      <c r="I301" s="11"/>
      <c r="J301" s="6">
        <v>30000</v>
      </c>
      <c r="K301" s="7">
        <v>3.6000000000000101E-2</v>
      </c>
      <c r="L301" s="7"/>
      <c r="M301" s="8">
        <v>30000</v>
      </c>
      <c r="N301" s="8"/>
      <c r="O301" s="8"/>
      <c r="P301" s="8">
        <v>3000</v>
      </c>
      <c r="Q301" s="8">
        <v>3010</v>
      </c>
      <c r="R301" s="8">
        <v>30000</v>
      </c>
      <c r="S301" s="10"/>
      <c r="T301" s="10"/>
      <c r="U301" s="10"/>
    </row>
    <row r="302" spans="1:21">
      <c r="A302" s="302"/>
      <c r="B302" s="302"/>
      <c r="C302" s="302"/>
      <c r="D302" s="3">
        <v>302</v>
      </c>
      <c r="E302" s="4">
        <v>311</v>
      </c>
      <c r="F302" s="3">
        <v>3060</v>
      </c>
      <c r="G302" s="302"/>
      <c r="H302" s="302"/>
      <c r="I302" s="11"/>
      <c r="J302" s="6">
        <v>30100</v>
      </c>
      <c r="K302" s="7">
        <v>3.6100000000000097E-2</v>
      </c>
      <c r="L302" s="7"/>
      <c r="M302" s="8">
        <v>30100</v>
      </c>
      <c r="N302" s="8"/>
      <c r="O302" s="8"/>
      <c r="P302" s="8">
        <v>3010</v>
      </c>
      <c r="Q302" s="8">
        <v>3020</v>
      </c>
      <c r="R302" s="8">
        <v>30100</v>
      </c>
      <c r="S302" s="10"/>
      <c r="T302" s="10"/>
      <c r="U302" s="10"/>
    </row>
    <row r="303" spans="1:21">
      <c r="A303" s="302"/>
      <c r="B303" s="302"/>
      <c r="C303" s="302"/>
      <c r="D303" s="3">
        <v>303</v>
      </c>
      <c r="E303" s="4">
        <v>312</v>
      </c>
      <c r="F303" s="3">
        <v>3070</v>
      </c>
      <c r="G303" s="302"/>
      <c r="H303" s="302"/>
      <c r="I303" s="11"/>
      <c r="J303" s="6">
        <v>30200</v>
      </c>
      <c r="K303" s="7">
        <v>3.62000000000001E-2</v>
      </c>
      <c r="L303" s="7"/>
      <c r="M303" s="8">
        <v>30200</v>
      </c>
      <c r="N303" s="8"/>
      <c r="O303" s="8"/>
      <c r="P303" s="8">
        <v>3020</v>
      </c>
      <c r="Q303" s="8">
        <v>3030</v>
      </c>
      <c r="R303" s="8">
        <v>30200</v>
      </c>
      <c r="S303" s="10"/>
      <c r="T303" s="10"/>
      <c r="U303" s="10"/>
    </row>
    <row r="304" spans="1:21">
      <c r="A304" s="302"/>
      <c r="B304" s="302"/>
      <c r="C304" s="302"/>
      <c r="D304" s="3">
        <v>304</v>
      </c>
      <c r="E304" s="4">
        <v>313</v>
      </c>
      <c r="F304" s="3">
        <v>3080</v>
      </c>
      <c r="G304" s="302"/>
      <c r="H304" s="302"/>
      <c r="I304" s="11"/>
      <c r="J304" s="6">
        <v>30300</v>
      </c>
      <c r="K304" s="7">
        <v>3.6300000000000103E-2</v>
      </c>
      <c r="L304" s="7"/>
      <c r="M304" s="8">
        <v>30300</v>
      </c>
      <c r="N304" s="8"/>
      <c r="O304" s="8"/>
      <c r="P304" s="8">
        <v>3030</v>
      </c>
      <c r="Q304" s="8">
        <v>3040</v>
      </c>
      <c r="R304" s="8">
        <v>30300</v>
      </c>
      <c r="S304" s="10"/>
      <c r="T304" s="10"/>
      <c r="U304" s="10"/>
    </row>
    <row r="305" spans="1:21">
      <c r="A305" s="302"/>
      <c r="B305" s="302"/>
      <c r="C305" s="302"/>
      <c r="D305" s="3">
        <v>305</v>
      </c>
      <c r="E305" s="4">
        <v>314</v>
      </c>
      <c r="F305" s="3">
        <v>3090</v>
      </c>
      <c r="G305" s="302"/>
      <c r="H305" s="302"/>
      <c r="I305" s="11"/>
      <c r="J305" s="6">
        <v>30400</v>
      </c>
      <c r="K305" s="7">
        <v>3.6400000000000099E-2</v>
      </c>
      <c r="L305" s="7"/>
      <c r="M305" s="8">
        <v>30400</v>
      </c>
      <c r="N305" s="8"/>
      <c r="O305" s="8"/>
      <c r="P305" s="8">
        <v>3040</v>
      </c>
      <c r="Q305" s="8">
        <v>3050</v>
      </c>
      <c r="R305" s="8">
        <v>30400</v>
      </c>
      <c r="S305" s="10"/>
      <c r="T305" s="10"/>
      <c r="U305" s="10"/>
    </row>
    <row r="306" spans="1:21">
      <c r="A306" s="302"/>
      <c r="B306" s="302"/>
      <c r="C306" s="302"/>
      <c r="D306" s="3">
        <v>306</v>
      </c>
      <c r="E306" s="4">
        <v>315</v>
      </c>
      <c r="F306" s="3">
        <v>3100</v>
      </c>
      <c r="G306" s="302"/>
      <c r="H306" s="302"/>
      <c r="I306" s="11"/>
      <c r="J306" s="6">
        <v>30500</v>
      </c>
      <c r="K306" s="7">
        <v>3.6500000000000102E-2</v>
      </c>
      <c r="L306" s="7"/>
      <c r="M306" s="8">
        <v>30500</v>
      </c>
      <c r="N306" s="8"/>
      <c r="O306" s="8"/>
      <c r="P306" s="8">
        <v>3050</v>
      </c>
      <c r="Q306" s="8">
        <v>3060</v>
      </c>
      <c r="R306" s="8">
        <v>30500</v>
      </c>
      <c r="S306" s="10"/>
      <c r="T306" s="10"/>
      <c r="U306" s="10"/>
    </row>
    <row r="307" spans="1:21">
      <c r="A307" s="302"/>
      <c r="B307" s="302"/>
      <c r="C307" s="302"/>
      <c r="D307" s="3">
        <v>307</v>
      </c>
      <c r="E307" s="4">
        <v>316</v>
      </c>
      <c r="F307" s="3">
        <v>3110</v>
      </c>
      <c r="G307" s="302"/>
      <c r="H307" s="302"/>
      <c r="I307" s="11"/>
      <c r="J307" s="6">
        <v>30600</v>
      </c>
      <c r="K307" s="7">
        <v>3.6600000000000098E-2</v>
      </c>
      <c r="L307" s="7"/>
      <c r="M307" s="8">
        <v>30600</v>
      </c>
      <c r="N307" s="8"/>
      <c r="O307" s="8"/>
      <c r="P307" s="8">
        <v>3060</v>
      </c>
      <c r="Q307" s="8">
        <v>3070</v>
      </c>
      <c r="R307" s="8">
        <v>30600</v>
      </c>
      <c r="S307" s="10"/>
      <c r="T307" s="10"/>
      <c r="U307" s="10"/>
    </row>
    <row r="308" spans="1:21">
      <c r="A308" s="302"/>
      <c r="B308" s="302"/>
      <c r="C308" s="302"/>
      <c r="D308" s="3">
        <v>308</v>
      </c>
      <c r="E308" s="4">
        <v>317</v>
      </c>
      <c r="F308" s="3">
        <v>3120</v>
      </c>
      <c r="G308" s="302"/>
      <c r="H308" s="302"/>
      <c r="I308" s="11"/>
      <c r="J308" s="6">
        <v>30700</v>
      </c>
      <c r="K308" s="7">
        <v>3.6700000000000101E-2</v>
      </c>
      <c r="L308" s="7"/>
      <c r="M308" s="8">
        <v>30700</v>
      </c>
      <c r="N308" s="8"/>
      <c r="O308" s="8"/>
      <c r="P308" s="8">
        <v>3070</v>
      </c>
      <c r="Q308" s="8">
        <v>3080</v>
      </c>
      <c r="R308" s="8">
        <v>30700</v>
      </c>
      <c r="S308" s="10"/>
      <c r="T308" s="10"/>
      <c r="U308" s="10"/>
    </row>
    <row r="309" spans="1:21">
      <c r="A309" s="302"/>
      <c r="B309" s="302"/>
      <c r="C309" s="302"/>
      <c r="D309" s="3">
        <v>309</v>
      </c>
      <c r="E309" s="4">
        <v>318</v>
      </c>
      <c r="F309" s="3">
        <v>3130</v>
      </c>
      <c r="G309" s="302"/>
      <c r="H309" s="302"/>
      <c r="I309" s="11"/>
      <c r="J309" s="6">
        <v>30800</v>
      </c>
      <c r="K309" s="7">
        <v>3.6800000000000103E-2</v>
      </c>
      <c r="L309" s="7"/>
      <c r="M309" s="8">
        <v>30800</v>
      </c>
      <c r="N309" s="8"/>
      <c r="O309" s="8"/>
      <c r="P309" s="8">
        <v>3080</v>
      </c>
      <c r="Q309" s="8">
        <v>3090</v>
      </c>
      <c r="R309" s="8">
        <v>30800</v>
      </c>
      <c r="S309" s="10"/>
      <c r="T309" s="10"/>
      <c r="U309" s="10"/>
    </row>
    <row r="310" spans="1:21">
      <c r="A310" s="302"/>
      <c r="B310" s="302"/>
      <c r="C310" s="302"/>
      <c r="D310" s="3">
        <v>310</v>
      </c>
      <c r="E310" s="4">
        <v>319</v>
      </c>
      <c r="F310" s="3">
        <v>3140</v>
      </c>
      <c r="G310" s="302"/>
      <c r="H310" s="302"/>
      <c r="I310" s="11"/>
      <c r="J310" s="6">
        <v>30900</v>
      </c>
      <c r="K310" s="7">
        <v>3.6900000000000099E-2</v>
      </c>
      <c r="L310" s="7"/>
      <c r="M310" s="8">
        <v>30900</v>
      </c>
      <c r="N310" s="8"/>
      <c r="O310" s="8"/>
      <c r="P310" s="8">
        <v>3090</v>
      </c>
      <c r="Q310" s="8">
        <v>3100</v>
      </c>
      <c r="R310" s="8">
        <v>30900</v>
      </c>
      <c r="S310" s="10"/>
      <c r="T310" s="10"/>
      <c r="U310" s="10"/>
    </row>
    <row r="311" spans="1:21">
      <c r="A311" s="302"/>
      <c r="B311" s="302"/>
      <c r="C311" s="302"/>
      <c r="D311" s="3">
        <v>311</v>
      </c>
      <c r="E311" s="4">
        <v>320</v>
      </c>
      <c r="F311" s="3">
        <v>3150</v>
      </c>
      <c r="G311" s="302"/>
      <c r="H311" s="302"/>
      <c r="I311" s="11"/>
      <c r="J311" s="6">
        <v>31000</v>
      </c>
      <c r="K311" s="7">
        <v>3.7000000000000102E-2</v>
      </c>
      <c r="L311" s="7"/>
      <c r="M311" s="8">
        <v>31000</v>
      </c>
      <c r="N311" s="8"/>
      <c r="O311" s="8"/>
      <c r="P311" s="8">
        <v>3100</v>
      </c>
      <c r="Q311" s="8">
        <v>3110</v>
      </c>
      <c r="R311" s="8">
        <v>31000</v>
      </c>
      <c r="S311" s="10"/>
      <c r="T311" s="10"/>
      <c r="U311" s="10"/>
    </row>
    <row r="312" spans="1:21">
      <c r="A312" s="302"/>
      <c r="B312" s="302"/>
      <c r="C312" s="302"/>
      <c r="D312" s="3">
        <v>312</v>
      </c>
      <c r="E312" s="4">
        <v>321</v>
      </c>
      <c r="F312" s="3">
        <v>3160</v>
      </c>
      <c r="G312" s="302"/>
      <c r="H312" s="302"/>
      <c r="I312" s="11"/>
      <c r="J312" s="6">
        <v>31100</v>
      </c>
      <c r="K312" s="7">
        <v>3.7100000000000098E-2</v>
      </c>
      <c r="L312" s="7"/>
      <c r="M312" s="8">
        <v>31100</v>
      </c>
      <c r="N312" s="8"/>
      <c r="O312" s="8"/>
      <c r="P312" s="8">
        <v>3110</v>
      </c>
      <c r="Q312" s="8">
        <v>3120</v>
      </c>
      <c r="R312" s="8">
        <v>31100</v>
      </c>
      <c r="S312" s="10"/>
      <c r="T312" s="10"/>
      <c r="U312" s="10"/>
    </row>
    <row r="313" spans="1:21">
      <c r="A313" s="302"/>
      <c r="B313" s="302"/>
      <c r="C313" s="302"/>
      <c r="D313" s="3">
        <v>313</v>
      </c>
      <c r="E313" s="4">
        <v>322</v>
      </c>
      <c r="F313" s="3">
        <v>3170</v>
      </c>
      <c r="G313" s="302"/>
      <c r="H313" s="302"/>
      <c r="I313" s="11"/>
      <c r="J313" s="6">
        <v>31200</v>
      </c>
      <c r="K313" s="7">
        <v>3.7200000000000101E-2</v>
      </c>
      <c r="L313" s="7"/>
      <c r="M313" s="8">
        <v>31200</v>
      </c>
      <c r="N313" s="8"/>
      <c r="O313" s="8"/>
      <c r="P313" s="8">
        <v>3120</v>
      </c>
      <c r="Q313" s="8">
        <v>3130</v>
      </c>
      <c r="R313" s="8">
        <v>31200</v>
      </c>
      <c r="S313" s="10"/>
      <c r="T313" s="10"/>
      <c r="U313" s="10"/>
    </row>
    <row r="314" spans="1:21">
      <c r="A314" s="302"/>
      <c r="B314" s="302"/>
      <c r="C314" s="302"/>
      <c r="D314" s="3">
        <v>314</v>
      </c>
      <c r="E314" s="4">
        <v>323</v>
      </c>
      <c r="F314" s="3">
        <v>3180</v>
      </c>
      <c r="G314" s="302"/>
      <c r="H314" s="302"/>
      <c r="I314" s="11"/>
      <c r="J314" s="6">
        <v>31300</v>
      </c>
      <c r="K314" s="7">
        <v>3.7300000000000097E-2</v>
      </c>
      <c r="L314" s="7"/>
      <c r="M314" s="8">
        <v>31300</v>
      </c>
      <c r="N314" s="8"/>
      <c r="O314" s="8"/>
      <c r="P314" s="8">
        <v>3130</v>
      </c>
      <c r="Q314" s="8">
        <v>3140</v>
      </c>
      <c r="R314" s="8">
        <v>31300</v>
      </c>
      <c r="S314" s="10"/>
      <c r="T314" s="10"/>
      <c r="U314" s="10"/>
    </row>
    <row r="315" spans="1:21">
      <c r="A315" s="302"/>
      <c r="B315" s="302"/>
      <c r="C315" s="302"/>
      <c r="D315" s="3">
        <v>315</v>
      </c>
      <c r="E315" s="4">
        <v>324</v>
      </c>
      <c r="F315" s="3">
        <v>3190</v>
      </c>
      <c r="G315" s="302"/>
      <c r="H315" s="302"/>
      <c r="I315" s="11"/>
      <c r="J315" s="6">
        <v>31400</v>
      </c>
      <c r="K315" s="31"/>
      <c r="L315" s="7"/>
      <c r="M315" s="8">
        <v>31400</v>
      </c>
      <c r="N315" s="8"/>
      <c r="O315" s="8"/>
      <c r="P315" s="8">
        <v>3140</v>
      </c>
      <c r="Q315" s="8">
        <v>3150</v>
      </c>
      <c r="R315" s="8">
        <v>31400</v>
      </c>
      <c r="S315" s="10"/>
      <c r="T315" s="10"/>
      <c r="U315" s="10"/>
    </row>
    <row r="316" spans="1:21">
      <c r="A316" s="302"/>
      <c r="B316" s="302"/>
      <c r="C316" s="302"/>
      <c r="D316" s="3">
        <v>316</v>
      </c>
      <c r="E316" s="4">
        <v>325</v>
      </c>
      <c r="F316" s="3">
        <v>3200</v>
      </c>
      <c r="G316" s="302"/>
      <c r="H316" s="302"/>
      <c r="I316" s="11"/>
      <c r="J316" s="6">
        <v>31500</v>
      </c>
      <c r="K316" s="31"/>
      <c r="L316" s="7"/>
      <c r="M316" s="8">
        <v>31500</v>
      </c>
      <c r="N316" s="8"/>
      <c r="O316" s="8"/>
      <c r="P316" s="8">
        <v>3150</v>
      </c>
      <c r="Q316" s="8">
        <v>3160</v>
      </c>
      <c r="R316" s="8">
        <v>31500</v>
      </c>
      <c r="S316" s="10"/>
      <c r="T316" s="10"/>
      <c r="U316" s="10"/>
    </row>
    <row r="317" spans="1:21">
      <c r="A317" s="302"/>
      <c r="B317" s="302"/>
      <c r="C317" s="302"/>
      <c r="D317" s="3">
        <v>317</v>
      </c>
      <c r="E317" s="4">
        <v>326</v>
      </c>
      <c r="F317" s="3">
        <v>3210</v>
      </c>
      <c r="G317" s="302"/>
      <c r="H317" s="302"/>
      <c r="I317" s="11"/>
      <c r="J317" s="6">
        <v>31600</v>
      </c>
      <c r="K317" s="31"/>
      <c r="L317" s="7"/>
      <c r="M317" s="8">
        <v>31600</v>
      </c>
      <c r="N317" s="8"/>
      <c r="O317" s="8"/>
      <c r="P317" s="8">
        <v>3160</v>
      </c>
      <c r="Q317" s="8">
        <v>3170</v>
      </c>
      <c r="R317" s="8">
        <v>31600</v>
      </c>
      <c r="S317" s="10"/>
      <c r="T317" s="10"/>
      <c r="U317" s="10"/>
    </row>
    <row r="318" spans="1:21">
      <c r="A318" s="302"/>
      <c r="B318" s="302"/>
      <c r="C318" s="302"/>
      <c r="D318" s="3">
        <v>318</v>
      </c>
      <c r="E318" s="4">
        <v>327</v>
      </c>
      <c r="F318" s="3">
        <v>3220</v>
      </c>
      <c r="G318" s="302"/>
      <c r="H318" s="302"/>
      <c r="I318" s="11"/>
      <c r="J318" s="6">
        <v>31700</v>
      </c>
      <c r="K318" s="31"/>
      <c r="L318" s="7"/>
      <c r="M318" s="8">
        <v>31700</v>
      </c>
      <c r="N318" s="8"/>
      <c r="O318" s="8"/>
      <c r="P318" s="8">
        <v>3170</v>
      </c>
      <c r="Q318" s="8">
        <v>3180</v>
      </c>
      <c r="R318" s="8">
        <v>31700</v>
      </c>
      <c r="S318" s="10"/>
      <c r="T318" s="10"/>
      <c r="U318" s="10"/>
    </row>
    <row r="319" spans="1:21">
      <c r="A319" s="302"/>
      <c r="B319" s="302"/>
      <c r="C319" s="302"/>
      <c r="D319" s="3">
        <v>319</v>
      </c>
      <c r="E319" s="4">
        <v>328</v>
      </c>
      <c r="F319" s="3">
        <v>3230</v>
      </c>
      <c r="G319" s="302"/>
      <c r="H319" s="302"/>
      <c r="I319" s="11"/>
      <c r="J319" s="6">
        <v>31800</v>
      </c>
      <c r="K319" s="31"/>
      <c r="L319" s="7"/>
      <c r="M319" s="8">
        <v>31800</v>
      </c>
      <c r="N319" s="8"/>
      <c r="O319" s="8"/>
      <c r="P319" s="8">
        <v>3180</v>
      </c>
      <c r="Q319" s="8">
        <v>3190</v>
      </c>
      <c r="R319" s="8">
        <v>31800</v>
      </c>
      <c r="S319" s="10"/>
      <c r="T319" s="10"/>
      <c r="U319" s="10"/>
    </row>
    <row r="320" spans="1:21">
      <c r="A320" s="302"/>
      <c r="B320" s="302"/>
      <c r="C320" s="302"/>
      <c r="D320" s="3">
        <v>320</v>
      </c>
      <c r="E320" s="4">
        <v>329</v>
      </c>
      <c r="F320" s="3">
        <v>3240</v>
      </c>
      <c r="G320" s="302"/>
      <c r="H320" s="302"/>
      <c r="I320" s="11"/>
      <c r="J320" s="6">
        <v>31900</v>
      </c>
      <c r="K320" s="31"/>
      <c r="L320" s="7"/>
      <c r="M320" s="8">
        <v>31900</v>
      </c>
      <c r="N320" s="8"/>
      <c r="O320" s="8"/>
      <c r="P320" s="8">
        <v>3190</v>
      </c>
      <c r="Q320" s="8">
        <v>3200</v>
      </c>
      <c r="R320" s="8">
        <v>31900</v>
      </c>
      <c r="S320" s="10"/>
      <c r="T320" s="10"/>
      <c r="U320" s="10"/>
    </row>
    <row r="321" spans="1:21">
      <c r="A321" s="302"/>
      <c r="B321" s="302"/>
      <c r="C321" s="302"/>
      <c r="D321" s="3">
        <v>321</v>
      </c>
      <c r="E321" s="4">
        <v>330</v>
      </c>
      <c r="F321" s="3">
        <v>3250</v>
      </c>
      <c r="G321" s="302"/>
      <c r="H321" s="302"/>
      <c r="I321" s="11"/>
      <c r="J321" s="6">
        <v>32000</v>
      </c>
      <c r="K321" s="31"/>
      <c r="L321" s="7"/>
      <c r="M321" s="8">
        <v>32000</v>
      </c>
      <c r="N321" s="8"/>
      <c r="O321" s="8"/>
      <c r="P321" s="8">
        <v>3200</v>
      </c>
      <c r="Q321" s="8">
        <v>3210</v>
      </c>
      <c r="R321" s="8">
        <v>32000</v>
      </c>
      <c r="S321" s="10"/>
      <c r="T321" s="10"/>
      <c r="U321" s="10"/>
    </row>
    <row r="322" spans="1:21">
      <c r="A322" s="302"/>
      <c r="B322" s="302"/>
      <c r="C322" s="302"/>
      <c r="D322" s="3">
        <v>322</v>
      </c>
      <c r="E322" s="4">
        <v>331</v>
      </c>
      <c r="F322" s="3">
        <v>3260</v>
      </c>
      <c r="G322" s="302"/>
      <c r="H322" s="302"/>
      <c r="I322" s="11"/>
      <c r="J322" s="6">
        <v>32100</v>
      </c>
      <c r="K322" s="31"/>
      <c r="L322" s="7"/>
      <c r="M322" s="8">
        <v>32100</v>
      </c>
      <c r="N322" s="8"/>
      <c r="O322" s="8"/>
      <c r="P322" s="8">
        <v>3210</v>
      </c>
      <c r="Q322" s="8">
        <v>3220</v>
      </c>
      <c r="R322" s="8">
        <v>32100</v>
      </c>
      <c r="S322" s="10"/>
      <c r="T322" s="10"/>
      <c r="U322" s="10"/>
    </row>
    <row r="323" spans="1:21">
      <c r="A323" s="302"/>
      <c r="B323" s="302"/>
      <c r="C323" s="302"/>
      <c r="D323" s="3">
        <v>323</v>
      </c>
      <c r="E323" s="4">
        <v>332</v>
      </c>
      <c r="F323" s="3">
        <v>3270</v>
      </c>
      <c r="G323" s="302"/>
      <c r="H323" s="302"/>
      <c r="I323" s="11"/>
      <c r="J323" s="6">
        <v>32200</v>
      </c>
      <c r="K323" s="31"/>
      <c r="L323" s="7"/>
      <c r="M323" s="8">
        <v>32200</v>
      </c>
      <c r="N323" s="8"/>
      <c r="O323" s="8"/>
      <c r="P323" s="8">
        <v>3220</v>
      </c>
      <c r="Q323" s="8">
        <v>3230</v>
      </c>
      <c r="R323" s="8">
        <v>32200</v>
      </c>
      <c r="S323" s="10"/>
      <c r="T323" s="10"/>
      <c r="U323" s="10"/>
    </row>
    <row r="324" spans="1:21">
      <c r="A324" s="302"/>
      <c r="B324" s="302"/>
      <c r="C324" s="302"/>
      <c r="D324" s="3">
        <v>324</v>
      </c>
      <c r="E324" s="4">
        <v>333</v>
      </c>
      <c r="F324" s="3">
        <v>3280</v>
      </c>
      <c r="G324" s="302"/>
      <c r="H324" s="302"/>
      <c r="I324" s="11"/>
      <c r="J324" s="6">
        <v>32300</v>
      </c>
      <c r="K324" s="31"/>
      <c r="L324" s="31"/>
      <c r="M324" s="8">
        <v>32300</v>
      </c>
      <c r="N324" s="8"/>
      <c r="O324" s="8"/>
      <c r="P324" s="8">
        <v>3230</v>
      </c>
      <c r="Q324" s="8">
        <v>3240</v>
      </c>
      <c r="R324" s="8">
        <v>32300</v>
      </c>
      <c r="S324" s="10"/>
      <c r="T324" s="10"/>
      <c r="U324" s="10"/>
    </row>
    <row r="325" spans="1:21">
      <c r="A325" s="302"/>
      <c r="B325" s="302"/>
      <c r="C325" s="302"/>
      <c r="D325" s="3">
        <v>325</v>
      </c>
      <c r="E325" s="4">
        <v>334</v>
      </c>
      <c r="F325" s="3">
        <v>3290</v>
      </c>
      <c r="G325" s="302"/>
      <c r="H325" s="302"/>
      <c r="I325" s="11"/>
      <c r="J325" s="6">
        <v>32400</v>
      </c>
      <c r="K325" s="31"/>
      <c r="L325" s="31"/>
      <c r="M325" s="8">
        <v>32400</v>
      </c>
      <c r="N325" s="8"/>
      <c r="O325" s="8"/>
      <c r="P325" s="8">
        <v>3240</v>
      </c>
      <c r="Q325" s="8">
        <v>3250</v>
      </c>
      <c r="R325" s="8">
        <v>32400</v>
      </c>
      <c r="S325" s="10"/>
      <c r="T325" s="10"/>
      <c r="U325" s="10"/>
    </row>
    <row r="326" spans="1:21">
      <c r="A326" s="302"/>
      <c r="B326" s="302"/>
      <c r="C326" s="302"/>
      <c r="D326" s="3">
        <v>326</v>
      </c>
      <c r="E326" s="4">
        <v>335</v>
      </c>
      <c r="F326" s="3">
        <v>3300</v>
      </c>
      <c r="G326" s="302"/>
      <c r="H326" s="302"/>
      <c r="I326" s="11"/>
      <c r="J326" s="6">
        <v>32500</v>
      </c>
      <c r="K326" s="31"/>
      <c r="L326" s="31"/>
      <c r="M326" s="8">
        <v>32500</v>
      </c>
      <c r="N326" s="8"/>
      <c r="O326" s="8"/>
      <c r="P326" s="8">
        <v>3250</v>
      </c>
      <c r="Q326" s="8">
        <v>3260</v>
      </c>
      <c r="R326" s="8">
        <v>32500</v>
      </c>
      <c r="S326" s="10"/>
      <c r="T326" s="10"/>
      <c r="U326" s="10"/>
    </row>
    <row r="327" spans="1:21">
      <c r="A327" s="302"/>
      <c r="B327" s="302"/>
      <c r="C327" s="302"/>
      <c r="D327" s="3">
        <v>327</v>
      </c>
      <c r="E327" s="4">
        <v>336</v>
      </c>
      <c r="F327" s="3">
        <v>3310</v>
      </c>
      <c r="G327" s="302"/>
      <c r="H327" s="302"/>
      <c r="I327" s="11"/>
      <c r="J327" s="6">
        <v>32600</v>
      </c>
      <c r="K327" s="31"/>
      <c r="L327" s="31"/>
      <c r="M327" s="8">
        <v>32600</v>
      </c>
      <c r="N327" s="8"/>
      <c r="O327" s="8"/>
      <c r="P327" s="8">
        <v>3260</v>
      </c>
      <c r="Q327" s="8">
        <v>3270</v>
      </c>
      <c r="R327" s="8">
        <v>32600</v>
      </c>
      <c r="S327" s="10"/>
      <c r="T327" s="10"/>
      <c r="U327" s="10"/>
    </row>
    <row r="328" spans="1:21">
      <c r="A328" s="302"/>
      <c r="B328" s="302"/>
      <c r="C328" s="302"/>
      <c r="D328" s="3">
        <v>328</v>
      </c>
      <c r="E328" s="4">
        <v>337</v>
      </c>
      <c r="F328" s="3">
        <v>3320</v>
      </c>
      <c r="G328" s="302"/>
      <c r="H328" s="302"/>
      <c r="I328" s="11"/>
      <c r="J328" s="6">
        <v>32700</v>
      </c>
      <c r="K328" s="31"/>
      <c r="L328" s="31"/>
      <c r="M328" s="8">
        <v>32700</v>
      </c>
      <c r="N328" s="8"/>
      <c r="O328" s="8"/>
      <c r="P328" s="8">
        <v>3270</v>
      </c>
      <c r="Q328" s="8">
        <v>3280</v>
      </c>
      <c r="R328" s="8">
        <v>32700</v>
      </c>
      <c r="S328" s="10"/>
      <c r="T328" s="10"/>
      <c r="U328" s="10"/>
    </row>
    <row r="329" spans="1:21">
      <c r="A329" s="302"/>
      <c r="B329" s="302"/>
      <c r="C329" s="302"/>
      <c r="D329" s="3">
        <v>329</v>
      </c>
      <c r="E329" s="4">
        <v>338</v>
      </c>
      <c r="F329" s="3">
        <v>3330</v>
      </c>
      <c r="G329" s="302"/>
      <c r="H329" s="302"/>
      <c r="I329" s="11"/>
      <c r="J329" s="6">
        <v>32800</v>
      </c>
      <c r="K329" s="31"/>
      <c r="L329" s="31"/>
      <c r="M329" s="8">
        <v>32800</v>
      </c>
      <c r="N329" s="8"/>
      <c r="O329" s="8"/>
      <c r="P329" s="8">
        <v>3280</v>
      </c>
      <c r="Q329" s="8">
        <v>3290</v>
      </c>
      <c r="R329" s="8">
        <v>32800</v>
      </c>
      <c r="S329" s="10"/>
      <c r="T329" s="10"/>
      <c r="U329" s="10"/>
    </row>
    <row r="330" spans="1:21">
      <c r="A330" s="302"/>
      <c r="B330" s="302"/>
      <c r="C330" s="302"/>
      <c r="D330" s="3">
        <v>330</v>
      </c>
      <c r="E330" s="4">
        <v>339</v>
      </c>
      <c r="F330" s="3">
        <v>3340</v>
      </c>
      <c r="G330" s="302"/>
      <c r="H330" s="302"/>
      <c r="I330" s="11"/>
      <c r="J330" s="6">
        <v>32900</v>
      </c>
      <c r="K330" s="31"/>
      <c r="L330" s="31"/>
      <c r="M330" s="8">
        <v>32900</v>
      </c>
      <c r="N330" s="8"/>
      <c r="O330" s="8"/>
      <c r="P330" s="8">
        <v>3290</v>
      </c>
      <c r="Q330" s="8">
        <v>3300</v>
      </c>
      <c r="R330" s="8">
        <v>32900</v>
      </c>
      <c r="S330" s="10"/>
      <c r="T330" s="10"/>
      <c r="U330" s="10"/>
    </row>
    <row r="331" spans="1:21">
      <c r="A331" s="302"/>
      <c r="B331" s="302"/>
      <c r="C331" s="302"/>
      <c r="D331" s="3">
        <v>331</v>
      </c>
      <c r="E331" s="4">
        <v>340</v>
      </c>
      <c r="F331" s="3">
        <v>3350</v>
      </c>
      <c r="G331" s="302"/>
      <c r="H331" s="302"/>
      <c r="I331" s="11"/>
      <c r="J331" s="6">
        <v>33000</v>
      </c>
      <c r="K331" s="31"/>
      <c r="L331" s="31"/>
      <c r="M331" s="8">
        <v>33000</v>
      </c>
      <c r="N331" s="8"/>
      <c r="O331" s="8"/>
      <c r="P331" s="8">
        <v>3300</v>
      </c>
      <c r="Q331" s="8">
        <v>3310</v>
      </c>
      <c r="R331" s="8">
        <v>33000</v>
      </c>
      <c r="S331" s="10"/>
      <c r="T331" s="10"/>
      <c r="U331" s="10"/>
    </row>
    <row r="332" spans="1:21">
      <c r="A332" s="302"/>
      <c r="B332" s="302"/>
      <c r="C332" s="302"/>
      <c r="D332" s="3">
        <v>332</v>
      </c>
      <c r="E332" s="4">
        <v>341</v>
      </c>
      <c r="F332" s="3">
        <v>3360</v>
      </c>
      <c r="G332" s="302"/>
      <c r="H332" s="302"/>
      <c r="I332" s="11"/>
      <c r="J332" s="6">
        <v>33100</v>
      </c>
      <c r="K332" s="31"/>
      <c r="L332" s="31"/>
      <c r="M332" s="8">
        <v>33100</v>
      </c>
      <c r="N332" s="8"/>
      <c r="O332" s="8"/>
      <c r="P332" s="8">
        <v>3310</v>
      </c>
      <c r="Q332" s="8">
        <v>3320</v>
      </c>
      <c r="R332" s="8">
        <v>33100</v>
      </c>
      <c r="S332" s="10"/>
      <c r="T332" s="10"/>
      <c r="U332" s="10"/>
    </row>
    <row r="333" spans="1:21">
      <c r="A333" s="302"/>
      <c r="B333" s="302"/>
      <c r="C333" s="302"/>
      <c r="D333" s="3">
        <v>333</v>
      </c>
      <c r="E333" s="4">
        <v>342</v>
      </c>
      <c r="F333" s="3">
        <v>3370</v>
      </c>
      <c r="G333" s="302"/>
      <c r="H333" s="302"/>
      <c r="I333" s="11"/>
      <c r="J333" s="6">
        <v>33200</v>
      </c>
      <c r="K333" s="31"/>
      <c r="L333" s="31"/>
      <c r="M333" s="8">
        <v>33200</v>
      </c>
      <c r="N333" s="8"/>
      <c r="O333" s="8"/>
      <c r="P333" s="8">
        <v>3320</v>
      </c>
      <c r="Q333" s="8">
        <v>3330</v>
      </c>
      <c r="R333" s="8">
        <v>33200</v>
      </c>
      <c r="S333" s="10"/>
      <c r="T333" s="10"/>
      <c r="U333" s="10"/>
    </row>
    <row r="334" spans="1:21">
      <c r="A334" s="302"/>
      <c r="B334" s="302"/>
      <c r="C334" s="302"/>
      <c r="D334" s="3">
        <v>334</v>
      </c>
      <c r="E334" s="4">
        <v>343</v>
      </c>
      <c r="F334" s="3">
        <v>3380</v>
      </c>
      <c r="G334" s="302"/>
      <c r="H334" s="302"/>
      <c r="I334" s="11"/>
      <c r="J334" s="6">
        <v>33300</v>
      </c>
      <c r="K334" s="31"/>
      <c r="L334" s="31"/>
      <c r="M334" s="8">
        <v>33300</v>
      </c>
      <c r="N334" s="8"/>
      <c r="O334" s="8"/>
      <c r="P334" s="8">
        <v>3330</v>
      </c>
      <c r="Q334" s="8">
        <v>3340</v>
      </c>
      <c r="R334" s="8">
        <v>33300</v>
      </c>
      <c r="S334" s="10"/>
      <c r="T334" s="10"/>
      <c r="U334" s="10"/>
    </row>
    <row r="335" spans="1:21">
      <c r="A335" s="302"/>
      <c r="B335" s="302"/>
      <c r="C335" s="302"/>
      <c r="D335" s="3">
        <v>335</v>
      </c>
      <c r="E335" s="4">
        <v>344</v>
      </c>
      <c r="F335" s="3">
        <v>3390</v>
      </c>
      <c r="G335" s="302"/>
      <c r="H335" s="302"/>
      <c r="I335" s="11"/>
      <c r="J335" s="6">
        <v>33400</v>
      </c>
      <c r="K335" s="31"/>
      <c r="L335" s="31"/>
      <c r="M335" s="8">
        <v>33400</v>
      </c>
      <c r="N335" s="8"/>
      <c r="O335" s="8"/>
      <c r="P335" s="8">
        <v>3340</v>
      </c>
      <c r="Q335" s="8">
        <v>3350</v>
      </c>
      <c r="R335" s="8">
        <v>33400</v>
      </c>
      <c r="S335" s="10"/>
      <c r="T335" s="10"/>
      <c r="U335" s="10"/>
    </row>
    <row r="336" spans="1:21">
      <c r="A336" s="302"/>
      <c r="B336" s="302"/>
      <c r="C336" s="302"/>
      <c r="D336" s="3">
        <v>336</v>
      </c>
      <c r="E336" s="4">
        <v>345</v>
      </c>
      <c r="F336" s="3">
        <v>3400</v>
      </c>
      <c r="G336" s="302"/>
      <c r="H336" s="302"/>
      <c r="I336" s="11"/>
      <c r="J336" s="6">
        <v>33500</v>
      </c>
      <c r="K336" s="31"/>
      <c r="L336" s="31"/>
      <c r="M336" s="8">
        <v>33500</v>
      </c>
      <c r="N336" s="8"/>
      <c r="O336" s="8"/>
      <c r="P336" s="8">
        <v>3350</v>
      </c>
      <c r="Q336" s="8">
        <v>3360</v>
      </c>
      <c r="R336" s="8">
        <v>33500</v>
      </c>
      <c r="S336" s="10"/>
      <c r="T336" s="10"/>
      <c r="U336" s="10"/>
    </row>
    <row r="337" spans="1:21">
      <c r="A337" s="302"/>
      <c r="B337" s="302"/>
      <c r="C337" s="302"/>
      <c r="D337" s="3">
        <v>337</v>
      </c>
      <c r="E337" s="4">
        <v>346</v>
      </c>
      <c r="F337" s="3">
        <v>3410</v>
      </c>
      <c r="G337" s="302"/>
      <c r="H337" s="302"/>
      <c r="I337" s="11"/>
      <c r="J337" s="6">
        <v>33600</v>
      </c>
      <c r="K337" s="31"/>
      <c r="L337" s="31"/>
      <c r="M337" s="8">
        <v>33600</v>
      </c>
      <c r="N337" s="8"/>
      <c r="O337" s="8"/>
      <c r="P337" s="8">
        <v>3360</v>
      </c>
      <c r="Q337" s="8">
        <v>3370</v>
      </c>
      <c r="R337" s="8">
        <v>33600</v>
      </c>
      <c r="S337" s="10"/>
      <c r="T337" s="10"/>
      <c r="U337" s="10"/>
    </row>
    <row r="338" spans="1:21">
      <c r="A338" s="302"/>
      <c r="B338" s="302"/>
      <c r="C338" s="302"/>
      <c r="D338" s="3">
        <v>338</v>
      </c>
      <c r="E338" s="4">
        <v>347</v>
      </c>
      <c r="F338" s="3">
        <v>3420</v>
      </c>
      <c r="G338" s="302"/>
      <c r="H338" s="302"/>
      <c r="I338" s="11"/>
      <c r="J338" s="6">
        <v>33700</v>
      </c>
      <c r="K338" s="31"/>
      <c r="L338" s="31"/>
      <c r="M338" s="8">
        <v>33700</v>
      </c>
      <c r="N338" s="8"/>
      <c r="O338" s="8"/>
      <c r="P338" s="8">
        <v>3370</v>
      </c>
      <c r="Q338" s="8">
        <v>3380</v>
      </c>
      <c r="R338" s="8">
        <v>33700</v>
      </c>
      <c r="S338" s="10"/>
      <c r="T338" s="10"/>
      <c r="U338" s="10"/>
    </row>
    <row r="339" spans="1:21">
      <c r="A339" s="302"/>
      <c r="B339" s="302"/>
      <c r="C339" s="302"/>
      <c r="D339" s="3">
        <v>339</v>
      </c>
      <c r="E339" s="4">
        <v>348</v>
      </c>
      <c r="F339" s="3">
        <v>3430</v>
      </c>
      <c r="G339" s="302"/>
      <c r="H339" s="302"/>
      <c r="I339" s="11"/>
      <c r="J339" s="6">
        <v>33800</v>
      </c>
      <c r="K339" s="31"/>
      <c r="L339" s="31"/>
      <c r="M339" s="8">
        <v>33800</v>
      </c>
      <c r="N339" s="8"/>
      <c r="O339" s="8"/>
      <c r="P339" s="8">
        <v>3380</v>
      </c>
      <c r="Q339" s="8">
        <v>3390</v>
      </c>
      <c r="R339" s="8">
        <v>33800</v>
      </c>
      <c r="S339" s="10"/>
      <c r="T339" s="10"/>
      <c r="U339" s="10"/>
    </row>
    <row r="340" spans="1:21">
      <c r="A340" s="302"/>
      <c r="B340" s="302"/>
      <c r="C340" s="302"/>
      <c r="D340" s="3">
        <v>340</v>
      </c>
      <c r="E340" s="4">
        <v>349</v>
      </c>
      <c r="F340" s="3">
        <v>3440</v>
      </c>
      <c r="G340" s="302"/>
      <c r="H340" s="302"/>
      <c r="I340" s="11"/>
      <c r="J340" s="6">
        <v>33900</v>
      </c>
      <c r="K340" s="31"/>
      <c r="L340" s="31"/>
      <c r="M340" s="8">
        <v>33900</v>
      </c>
      <c r="N340" s="8"/>
      <c r="O340" s="8"/>
      <c r="P340" s="8">
        <v>3390</v>
      </c>
      <c r="Q340" s="8">
        <v>3400</v>
      </c>
      <c r="R340" s="8">
        <v>33900</v>
      </c>
      <c r="S340" s="10"/>
      <c r="T340" s="10"/>
      <c r="U340" s="10"/>
    </row>
    <row r="341" spans="1:21">
      <c r="A341" s="302"/>
      <c r="B341" s="302"/>
      <c r="C341" s="302"/>
      <c r="D341" s="3">
        <v>341</v>
      </c>
      <c r="E341" s="4">
        <v>350</v>
      </c>
      <c r="F341" s="3">
        <v>3450</v>
      </c>
      <c r="G341" s="302"/>
      <c r="H341" s="302"/>
      <c r="I341" s="11"/>
      <c r="J341" s="6">
        <v>34000</v>
      </c>
      <c r="K341" s="31"/>
      <c r="L341" s="31"/>
      <c r="M341" s="8">
        <v>34000</v>
      </c>
      <c r="N341" s="8"/>
      <c r="O341" s="8"/>
      <c r="P341" s="8">
        <v>3400</v>
      </c>
      <c r="Q341" s="8">
        <v>3410</v>
      </c>
      <c r="R341" s="8">
        <v>34000</v>
      </c>
      <c r="S341" s="10"/>
      <c r="T341" s="10"/>
      <c r="U341" s="10"/>
    </row>
    <row r="342" spans="1:21">
      <c r="A342" s="302"/>
      <c r="B342" s="302"/>
      <c r="C342" s="302"/>
      <c r="D342" s="3">
        <v>342</v>
      </c>
      <c r="E342" s="4">
        <v>351</v>
      </c>
      <c r="F342" s="3">
        <v>3460</v>
      </c>
      <c r="G342" s="302"/>
      <c r="H342" s="302"/>
      <c r="I342" s="11"/>
      <c r="J342" s="6">
        <v>34100</v>
      </c>
      <c r="K342" s="31"/>
      <c r="L342" s="31"/>
      <c r="M342" s="8">
        <v>34100</v>
      </c>
      <c r="N342" s="8"/>
      <c r="O342" s="8"/>
      <c r="P342" s="8">
        <v>3410</v>
      </c>
      <c r="Q342" s="8">
        <v>3420</v>
      </c>
      <c r="R342" s="8">
        <v>34100</v>
      </c>
      <c r="S342" s="10"/>
      <c r="T342" s="10"/>
      <c r="U342" s="10"/>
    </row>
    <row r="343" spans="1:21">
      <c r="A343" s="302"/>
      <c r="B343" s="302"/>
      <c r="C343" s="302"/>
      <c r="D343" s="3">
        <v>343</v>
      </c>
      <c r="E343" s="4">
        <v>352</v>
      </c>
      <c r="F343" s="3">
        <v>3470</v>
      </c>
      <c r="G343" s="302"/>
      <c r="H343" s="302"/>
      <c r="I343" s="11"/>
      <c r="J343" s="6">
        <v>34200</v>
      </c>
      <c r="K343" s="31"/>
      <c r="L343" s="31"/>
      <c r="M343" s="8">
        <v>34200</v>
      </c>
      <c r="N343" s="8"/>
      <c r="O343" s="8"/>
      <c r="P343" s="8">
        <v>3420</v>
      </c>
      <c r="Q343" s="8">
        <v>3430</v>
      </c>
      <c r="R343" s="8">
        <v>34200</v>
      </c>
      <c r="S343" s="10"/>
      <c r="T343" s="10"/>
      <c r="U343" s="10"/>
    </row>
    <row r="344" spans="1:21">
      <c r="A344" s="302"/>
      <c r="B344" s="302"/>
      <c r="C344" s="302"/>
      <c r="D344" s="3">
        <v>344</v>
      </c>
      <c r="E344" s="4">
        <v>353</v>
      </c>
      <c r="F344" s="3">
        <v>3480</v>
      </c>
      <c r="G344" s="302"/>
      <c r="H344" s="302"/>
      <c r="I344" s="11"/>
      <c r="J344" s="6">
        <v>34300</v>
      </c>
      <c r="K344" s="31"/>
      <c r="L344" s="31"/>
      <c r="M344" s="8">
        <v>34300</v>
      </c>
      <c r="N344" s="8"/>
      <c r="O344" s="8"/>
      <c r="P344" s="8">
        <v>3430</v>
      </c>
      <c r="Q344" s="8">
        <v>3440</v>
      </c>
      <c r="R344" s="8">
        <v>34300</v>
      </c>
      <c r="S344" s="10"/>
      <c r="T344" s="10"/>
      <c r="U344" s="10"/>
    </row>
    <row r="345" spans="1:21">
      <c r="A345" s="302"/>
      <c r="B345" s="302"/>
      <c r="C345" s="302"/>
      <c r="D345" s="3">
        <v>345</v>
      </c>
      <c r="E345" s="4">
        <v>354</v>
      </c>
      <c r="F345" s="3">
        <v>3490</v>
      </c>
      <c r="G345" s="302"/>
      <c r="H345" s="302"/>
      <c r="I345" s="11"/>
      <c r="J345" s="6">
        <v>34400</v>
      </c>
      <c r="K345" s="31"/>
      <c r="L345" s="31"/>
      <c r="M345" s="8">
        <v>34400</v>
      </c>
      <c r="N345" s="8"/>
      <c r="O345" s="8"/>
      <c r="P345" s="8">
        <v>3440</v>
      </c>
      <c r="Q345" s="8">
        <v>3450</v>
      </c>
      <c r="R345" s="8">
        <v>34400</v>
      </c>
      <c r="S345" s="10"/>
      <c r="T345" s="10"/>
      <c r="U345" s="10"/>
    </row>
    <row r="346" spans="1:21">
      <c r="A346" s="302"/>
      <c r="B346" s="302"/>
      <c r="C346" s="302"/>
      <c r="D346" s="3">
        <v>346</v>
      </c>
      <c r="E346" s="4">
        <v>355</v>
      </c>
      <c r="F346" s="3">
        <v>3500</v>
      </c>
      <c r="G346" s="302"/>
      <c r="H346" s="302"/>
      <c r="I346" s="11"/>
      <c r="J346" s="6">
        <v>34500</v>
      </c>
      <c r="K346" s="31"/>
      <c r="L346" s="31"/>
      <c r="M346" s="8">
        <v>34500</v>
      </c>
      <c r="N346" s="8"/>
      <c r="O346" s="8"/>
      <c r="P346" s="8">
        <v>3450</v>
      </c>
      <c r="Q346" s="8">
        <v>3460</v>
      </c>
      <c r="R346" s="8">
        <v>34500</v>
      </c>
      <c r="S346" s="10"/>
      <c r="T346" s="10"/>
      <c r="U346" s="10"/>
    </row>
    <row r="347" spans="1:21">
      <c r="A347" s="302"/>
      <c r="B347" s="302"/>
      <c r="C347" s="302"/>
      <c r="D347" s="3">
        <v>347</v>
      </c>
      <c r="E347" s="4">
        <v>356</v>
      </c>
      <c r="F347" s="3">
        <v>3510</v>
      </c>
      <c r="G347" s="302"/>
      <c r="H347" s="302"/>
      <c r="I347" s="11"/>
      <c r="J347" s="6">
        <v>34600</v>
      </c>
      <c r="K347" s="31"/>
      <c r="L347" s="31"/>
      <c r="M347" s="8">
        <v>34600</v>
      </c>
      <c r="N347" s="8"/>
      <c r="O347" s="8"/>
      <c r="P347" s="8">
        <v>3460</v>
      </c>
      <c r="Q347" s="8">
        <v>3470</v>
      </c>
      <c r="R347" s="8">
        <v>34600</v>
      </c>
      <c r="S347" s="10"/>
      <c r="T347" s="10"/>
      <c r="U347" s="10"/>
    </row>
    <row r="348" spans="1:21">
      <c r="A348" s="302"/>
      <c r="B348" s="302"/>
      <c r="C348" s="302"/>
      <c r="D348" s="3">
        <v>348</v>
      </c>
      <c r="E348" s="4">
        <v>357</v>
      </c>
      <c r="F348" s="3">
        <v>3520</v>
      </c>
      <c r="G348" s="302"/>
      <c r="H348" s="302"/>
      <c r="I348" s="11"/>
      <c r="J348" s="6">
        <v>34700</v>
      </c>
      <c r="K348" s="31"/>
      <c r="L348" s="31"/>
      <c r="M348" s="8">
        <v>34700</v>
      </c>
      <c r="N348" s="8"/>
      <c r="O348" s="8"/>
      <c r="P348" s="8">
        <v>3470</v>
      </c>
      <c r="Q348" s="8">
        <v>3480</v>
      </c>
      <c r="R348" s="8">
        <v>34700</v>
      </c>
      <c r="S348" s="10"/>
      <c r="T348" s="10"/>
      <c r="U348" s="10"/>
    </row>
    <row r="349" spans="1:21">
      <c r="A349" s="302"/>
      <c r="B349" s="302"/>
      <c r="C349" s="302"/>
      <c r="D349" s="3">
        <v>349</v>
      </c>
      <c r="E349" s="4">
        <v>358</v>
      </c>
      <c r="F349" s="3">
        <v>3530</v>
      </c>
      <c r="G349" s="302"/>
      <c r="H349" s="302"/>
      <c r="I349" s="11"/>
      <c r="J349" s="6">
        <v>34800</v>
      </c>
      <c r="K349" s="31"/>
      <c r="L349" s="31"/>
      <c r="M349" s="8">
        <v>34800</v>
      </c>
      <c r="N349" s="8"/>
      <c r="O349" s="8"/>
      <c r="P349" s="8">
        <v>3480</v>
      </c>
      <c r="Q349" s="8">
        <v>3490</v>
      </c>
      <c r="R349" s="8">
        <v>34800</v>
      </c>
      <c r="S349" s="10"/>
      <c r="T349" s="10"/>
      <c r="U349" s="10"/>
    </row>
    <row r="350" spans="1:21">
      <c r="A350" s="302"/>
      <c r="B350" s="302"/>
      <c r="C350" s="302"/>
      <c r="D350" s="3">
        <v>350</v>
      </c>
      <c r="E350" s="4">
        <v>359</v>
      </c>
      <c r="F350" s="3">
        <v>3540</v>
      </c>
      <c r="G350" s="302"/>
      <c r="H350" s="302"/>
      <c r="I350" s="11"/>
      <c r="J350" s="6">
        <v>34900</v>
      </c>
      <c r="K350" s="31"/>
      <c r="L350" s="31"/>
      <c r="M350" s="8">
        <v>34900</v>
      </c>
      <c r="N350" s="8"/>
      <c r="O350" s="8"/>
      <c r="P350" s="8">
        <v>3490</v>
      </c>
      <c r="Q350" s="8">
        <v>3500</v>
      </c>
      <c r="R350" s="8">
        <v>34900</v>
      </c>
      <c r="S350" s="10"/>
      <c r="T350" s="10"/>
      <c r="U350" s="10"/>
    </row>
    <row r="351" spans="1:21">
      <c r="A351" s="302"/>
      <c r="B351" s="302"/>
      <c r="C351" s="302"/>
      <c r="D351" s="3">
        <v>351</v>
      </c>
      <c r="E351" s="4">
        <v>360</v>
      </c>
      <c r="F351" s="3">
        <v>3550</v>
      </c>
      <c r="G351" s="302"/>
      <c r="H351" s="302"/>
      <c r="I351" s="11"/>
      <c r="J351" s="6">
        <v>35000</v>
      </c>
      <c r="K351" s="31"/>
      <c r="L351" s="31"/>
      <c r="M351" s="8">
        <v>35000</v>
      </c>
      <c r="N351" s="8"/>
      <c r="O351" s="8"/>
      <c r="P351" s="8">
        <v>3500</v>
      </c>
      <c r="Q351" s="8">
        <v>3510</v>
      </c>
      <c r="R351" s="8">
        <v>35000</v>
      </c>
      <c r="S351" s="10"/>
      <c r="T351" s="10"/>
      <c r="U351" s="10"/>
    </row>
    <row r="352" spans="1:21">
      <c r="A352" s="302"/>
      <c r="B352" s="302"/>
      <c r="C352" s="302"/>
      <c r="D352" s="3">
        <v>352</v>
      </c>
      <c r="E352" s="4">
        <v>361</v>
      </c>
      <c r="F352" s="3">
        <v>3560</v>
      </c>
      <c r="G352" s="302"/>
      <c r="H352" s="302"/>
      <c r="I352" s="11"/>
      <c r="J352" s="6">
        <v>35100</v>
      </c>
      <c r="K352" s="31"/>
      <c r="L352" s="31"/>
      <c r="M352" s="8">
        <v>35100</v>
      </c>
      <c r="N352" s="8"/>
      <c r="O352" s="8"/>
      <c r="P352" s="8">
        <v>3510</v>
      </c>
      <c r="Q352" s="8">
        <v>3520</v>
      </c>
      <c r="R352" s="8">
        <v>35100</v>
      </c>
      <c r="S352" s="10"/>
      <c r="T352" s="10"/>
      <c r="U352" s="10"/>
    </row>
    <row r="353" spans="1:21">
      <c r="A353" s="302"/>
      <c r="B353" s="302"/>
      <c r="C353" s="302"/>
      <c r="D353" s="3">
        <v>353</v>
      </c>
      <c r="E353" s="4">
        <v>362</v>
      </c>
      <c r="F353" s="3">
        <v>3570</v>
      </c>
      <c r="G353" s="302"/>
      <c r="H353" s="302"/>
      <c r="I353" s="11"/>
      <c r="J353" s="6">
        <v>35200</v>
      </c>
      <c r="K353" s="31"/>
      <c r="L353" s="31"/>
      <c r="M353" s="8">
        <v>35200</v>
      </c>
      <c r="N353" s="8"/>
      <c r="O353" s="8"/>
      <c r="P353" s="8">
        <v>3520</v>
      </c>
      <c r="Q353" s="8">
        <v>3530</v>
      </c>
      <c r="R353" s="8">
        <v>35200</v>
      </c>
      <c r="S353" s="10"/>
      <c r="T353" s="10"/>
      <c r="U353" s="10"/>
    </row>
    <row r="354" spans="1:21">
      <c r="A354" s="302"/>
      <c r="B354" s="302"/>
      <c r="C354" s="302"/>
      <c r="D354" s="3">
        <v>354</v>
      </c>
      <c r="E354" s="4">
        <v>363</v>
      </c>
      <c r="F354" s="3">
        <v>3580</v>
      </c>
      <c r="G354" s="302"/>
      <c r="H354" s="302"/>
      <c r="I354" s="11"/>
      <c r="J354" s="6">
        <v>35300</v>
      </c>
      <c r="K354" s="31"/>
      <c r="L354" s="31"/>
      <c r="M354" s="8">
        <v>35300</v>
      </c>
      <c r="N354" s="8"/>
      <c r="O354" s="8"/>
      <c r="P354" s="8">
        <v>3530</v>
      </c>
      <c r="Q354" s="8">
        <v>3540</v>
      </c>
      <c r="R354" s="8">
        <v>35300</v>
      </c>
      <c r="S354" s="10"/>
      <c r="T354" s="10"/>
      <c r="U354" s="10"/>
    </row>
    <row r="355" spans="1:21">
      <c r="A355" s="302"/>
      <c r="B355" s="302"/>
      <c r="C355" s="302"/>
      <c r="D355" s="3">
        <v>355</v>
      </c>
      <c r="E355" s="4">
        <v>364</v>
      </c>
      <c r="F355" s="3">
        <v>3590</v>
      </c>
      <c r="G355" s="302"/>
      <c r="H355" s="302"/>
      <c r="I355" s="11"/>
      <c r="J355" s="6">
        <v>35400</v>
      </c>
      <c r="K355" s="31"/>
      <c r="L355" s="31"/>
      <c r="M355" s="8">
        <v>35400</v>
      </c>
      <c r="N355" s="8"/>
      <c r="O355" s="8"/>
      <c r="P355" s="8">
        <v>3540</v>
      </c>
      <c r="Q355" s="8">
        <v>3550</v>
      </c>
      <c r="R355" s="8">
        <v>35400</v>
      </c>
      <c r="S355" s="10"/>
      <c r="T355" s="10"/>
      <c r="U355" s="10"/>
    </row>
    <row r="356" spans="1:21">
      <c r="A356" s="302"/>
      <c r="B356" s="302"/>
      <c r="C356" s="302"/>
      <c r="D356" s="3">
        <v>356</v>
      </c>
      <c r="E356" s="4">
        <v>365</v>
      </c>
      <c r="F356" s="3">
        <v>3600</v>
      </c>
      <c r="G356" s="302"/>
      <c r="H356" s="302"/>
      <c r="I356" s="11"/>
      <c r="J356" s="6">
        <v>35500</v>
      </c>
      <c r="K356" s="31"/>
      <c r="L356" s="31"/>
      <c r="M356" s="8">
        <v>35500</v>
      </c>
      <c r="N356" s="8"/>
      <c r="O356" s="8"/>
      <c r="P356" s="8">
        <v>3550</v>
      </c>
      <c r="Q356" s="8">
        <v>3560</v>
      </c>
      <c r="R356" s="8">
        <v>35500</v>
      </c>
      <c r="S356" s="10"/>
      <c r="T356" s="10"/>
      <c r="U356" s="10"/>
    </row>
    <row r="357" spans="1:21">
      <c r="A357" s="302"/>
      <c r="B357" s="302"/>
      <c r="C357" s="302"/>
      <c r="D357" s="3">
        <v>357</v>
      </c>
      <c r="E357" s="4">
        <v>366</v>
      </c>
      <c r="F357" s="3">
        <v>3610</v>
      </c>
      <c r="G357" s="302"/>
      <c r="H357" s="302"/>
      <c r="I357" s="11"/>
      <c r="J357" s="6">
        <v>35600</v>
      </c>
      <c r="K357" s="31"/>
      <c r="L357" s="31"/>
      <c r="M357" s="8">
        <v>35600</v>
      </c>
      <c r="N357" s="8"/>
      <c r="O357" s="8"/>
      <c r="P357" s="8">
        <v>3560</v>
      </c>
      <c r="Q357" s="8">
        <v>3570</v>
      </c>
      <c r="R357" s="8">
        <v>35600</v>
      </c>
      <c r="S357" s="10"/>
      <c r="T357" s="10"/>
      <c r="U357" s="10"/>
    </row>
    <row r="358" spans="1:21">
      <c r="A358" s="302"/>
      <c r="B358" s="302"/>
      <c r="C358" s="302"/>
      <c r="D358" s="3">
        <v>358</v>
      </c>
      <c r="E358" s="4">
        <v>367</v>
      </c>
      <c r="F358" s="3">
        <v>3620</v>
      </c>
      <c r="G358" s="302"/>
      <c r="H358" s="302"/>
      <c r="I358" s="11"/>
      <c r="J358" s="6">
        <v>35700</v>
      </c>
      <c r="K358" s="31"/>
      <c r="L358" s="31"/>
      <c r="M358" s="8">
        <v>35700</v>
      </c>
      <c r="N358" s="8"/>
      <c r="O358" s="8"/>
      <c r="P358" s="8">
        <v>3570</v>
      </c>
      <c r="Q358" s="8">
        <v>3580</v>
      </c>
      <c r="R358" s="8">
        <v>35700</v>
      </c>
      <c r="S358" s="10"/>
      <c r="T358" s="10"/>
      <c r="U358" s="10"/>
    </row>
    <row r="359" spans="1:21">
      <c r="A359" s="302"/>
      <c r="B359" s="302"/>
      <c r="C359" s="302"/>
      <c r="D359" s="3">
        <v>359</v>
      </c>
      <c r="E359" s="4">
        <v>368</v>
      </c>
      <c r="F359" s="3">
        <v>3630</v>
      </c>
      <c r="G359" s="302"/>
      <c r="H359" s="302"/>
      <c r="I359" s="11"/>
      <c r="J359" s="6">
        <v>35800</v>
      </c>
      <c r="K359" s="31"/>
      <c r="L359" s="31"/>
      <c r="M359" s="8">
        <v>35800</v>
      </c>
      <c r="N359" s="8"/>
      <c r="O359" s="8"/>
      <c r="P359" s="8">
        <v>3580</v>
      </c>
      <c r="Q359" s="8">
        <v>3590</v>
      </c>
      <c r="R359" s="8">
        <v>35800</v>
      </c>
      <c r="S359" s="10"/>
      <c r="T359" s="10"/>
      <c r="U359" s="10"/>
    </row>
    <row r="360" spans="1:21">
      <c r="A360" s="302"/>
      <c r="B360" s="302"/>
      <c r="C360" s="302"/>
      <c r="D360" s="3">
        <v>360</v>
      </c>
      <c r="E360" s="4">
        <v>369</v>
      </c>
      <c r="F360" s="3">
        <v>3640</v>
      </c>
      <c r="G360" s="302"/>
      <c r="H360" s="302"/>
      <c r="I360" s="11"/>
      <c r="J360" s="6">
        <v>35900</v>
      </c>
      <c r="K360" s="31"/>
      <c r="L360" s="31"/>
      <c r="M360" s="8">
        <v>35900</v>
      </c>
      <c r="N360" s="8"/>
      <c r="O360" s="8"/>
      <c r="P360" s="8">
        <v>3590</v>
      </c>
      <c r="Q360" s="8">
        <v>3600</v>
      </c>
      <c r="R360" s="8">
        <v>35900</v>
      </c>
      <c r="S360" s="10"/>
      <c r="T360" s="10"/>
      <c r="U360" s="10"/>
    </row>
    <row r="361" spans="1:21">
      <c r="A361" s="302"/>
      <c r="B361" s="302"/>
      <c r="C361" s="302"/>
      <c r="D361" s="3">
        <v>361</v>
      </c>
      <c r="E361" s="4">
        <v>370</v>
      </c>
      <c r="F361" s="3">
        <v>3650</v>
      </c>
      <c r="G361" s="302"/>
      <c r="H361" s="302"/>
      <c r="I361" s="11"/>
      <c r="J361" s="6">
        <v>36000</v>
      </c>
      <c r="K361" s="31"/>
      <c r="L361" s="31"/>
      <c r="M361" s="8">
        <v>36000</v>
      </c>
      <c r="N361" s="8"/>
      <c r="O361" s="8"/>
      <c r="P361" s="8">
        <v>3600</v>
      </c>
      <c r="Q361" s="8">
        <v>3610</v>
      </c>
      <c r="R361" s="8">
        <v>36000</v>
      </c>
      <c r="S361" s="10"/>
      <c r="T361" s="10"/>
      <c r="U361" s="10"/>
    </row>
    <row r="362" spans="1:21">
      <c r="A362" s="302"/>
      <c r="B362" s="302"/>
      <c r="C362" s="302"/>
      <c r="D362" s="3">
        <v>362</v>
      </c>
      <c r="E362" s="4">
        <v>371</v>
      </c>
      <c r="F362" s="3">
        <v>3660</v>
      </c>
      <c r="G362" s="302"/>
      <c r="H362" s="302"/>
      <c r="I362" s="11"/>
      <c r="J362" s="6">
        <v>36100</v>
      </c>
      <c r="K362" s="31"/>
      <c r="L362" s="31"/>
      <c r="M362" s="8">
        <v>36100</v>
      </c>
      <c r="N362" s="8"/>
      <c r="O362" s="8"/>
      <c r="P362" s="8">
        <v>3610</v>
      </c>
      <c r="Q362" s="8">
        <v>3620</v>
      </c>
      <c r="R362" s="8">
        <v>36100</v>
      </c>
      <c r="S362" s="10"/>
      <c r="T362" s="10"/>
      <c r="U362" s="10"/>
    </row>
    <row r="363" spans="1:21">
      <c r="A363" s="302"/>
      <c r="B363" s="302"/>
      <c r="C363" s="302"/>
      <c r="D363" s="3">
        <v>363</v>
      </c>
      <c r="E363" s="4">
        <v>372</v>
      </c>
      <c r="F363" s="3">
        <v>3670</v>
      </c>
      <c r="G363" s="302"/>
      <c r="H363" s="302"/>
      <c r="I363" s="11"/>
      <c r="J363" s="6">
        <v>36200</v>
      </c>
      <c r="K363" s="31"/>
      <c r="L363" s="31"/>
      <c r="M363" s="8">
        <v>36200</v>
      </c>
      <c r="N363" s="8"/>
      <c r="O363" s="8"/>
      <c r="P363" s="8">
        <v>3620</v>
      </c>
      <c r="Q363" s="8">
        <v>3630</v>
      </c>
      <c r="R363" s="8">
        <v>36200</v>
      </c>
      <c r="S363" s="10"/>
      <c r="T363" s="10"/>
      <c r="U363" s="10"/>
    </row>
    <row r="364" spans="1:21">
      <c r="A364" s="302"/>
      <c r="B364" s="302"/>
      <c r="C364" s="302"/>
      <c r="D364" s="3">
        <v>364</v>
      </c>
      <c r="E364" s="4">
        <v>373</v>
      </c>
      <c r="F364" s="3">
        <v>3680</v>
      </c>
      <c r="G364" s="302"/>
      <c r="H364" s="302"/>
      <c r="I364" s="11"/>
      <c r="J364" s="6">
        <v>36300</v>
      </c>
      <c r="K364" s="31"/>
      <c r="L364" s="31"/>
      <c r="M364" s="8">
        <v>36300</v>
      </c>
      <c r="N364" s="8"/>
      <c r="O364" s="8"/>
      <c r="P364" s="8">
        <v>3630</v>
      </c>
      <c r="Q364" s="8">
        <v>3640</v>
      </c>
      <c r="R364" s="8">
        <v>36300</v>
      </c>
      <c r="S364" s="10"/>
      <c r="T364" s="10"/>
      <c r="U364" s="10"/>
    </row>
    <row r="365" spans="1:21">
      <c r="A365" s="302"/>
      <c r="B365" s="302"/>
      <c r="C365" s="302"/>
      <c r="D365" s="3">
        <v>365</v>
      </c>
      <c r="E365" s="4">
        <v>374</v>
      </c>
      <c r="F365" s="3">
        <v>3690</v>
      </c>
      <c r="G365" s="302"/>
      <c r="H365" s="302"/>
      <c r="I365" s="11"/>
      <c r="J365" s="6">
        <v>36400</v>
      </c>
      <c r="K365" s="31"/>
      <c r="L365" s="31"/>
      <c r="M365" s="8">
        <v>36400</v>
      </c>
      <c r="N365" s="8"/>
      <c r="O365" s="8"/>
      <c r="P365" s="8">
        <v>3640</v>
      </c>
      <c r="Q365" s="8">
        <v>3650</v>
      </c>
      <c r="R365" s="8">
        <v>36400</v>
      </c>
      <c r="S365" s="10"/>
      <c r="T365" s="10"/>
      <c r="U365" s="10"/>
    </row>
    <row r="366" spans="1:21">
      <c r="A366" s="302"/>
      <c r="B366" s="302"/>
      <c r="C366" s="302"/>
      <c r="D366" s="3">
        <v>366</v>
      </c>
      <c r="E366" s="4">
        <v>375</v>
      </c>
      <c r="F366" s="3">
        <v>3700</v>
      </c>
      <c r="G366" s="302"/>
      <c r="H366" s="302"/>
      <c r="I366" s="11"/>
      <c r="J366" s="6">
        <v>36500</v>
      </c>
      <c r="K366" s="31"/>
      <c r="L366" s="31"/>
      <c r="M366" s="8">
        <v>36500</v>
      </c>
      <c r="N366" s="8"/>
      <c r="O366" s="8"/>
      <c r="P366" s="8">
        <v>3650</v>
      </c>
      <c r="Q366" s="8">
        <v>3660</v>
      </c>
      <c r="R366" s="8">
        <v>36500</v>
      </c>
      <c r="S366" s="10"/>
      <c r="T366" s="10"/>
      <c r="U366" s="10"/>
    </row>
    <row r="367" spans="1:21">
      <c r="A367" s="302"/>
      <c r="B367" s="302"/>
      <c r="C367" s="302"/>
      <c r="D367" s="3">
        <v>367</v>
      </c>
      <c r="E367" s="4">
        <v>376</v>
      </c>
      <c r="F367" s="3">
        <v>3710</v>
      </c>
      <c r="G367" s="302"/>
      <c r="H367" s="302"/>
      <c r="I367" s="11"/>
      <c r="J367" s="6">
        <v>36600</v>
      </c>
      <c r="K367" s="31"/>
      <c r="L367" s="31"/>
      <c r="M367" s="8">
        <v>36600</v>
      </c>
      <c r="N367" s="8"/>
      <c r="O367" s="8"/>
      <c r="P367" s="8">
        <v>3660</v>
      </c>
      <c r="Q367" s="8">
        <v>3670</v>
      </c>
      <c r="R367" s="8">
        <v>36600</v>
      </c>
      <c r="S367" s="10"/>
      <c r="T367" s="10"/>
      <c r="U367" s="10"/>
    </row>
    <row r="368" spans="1:21">
      <c r="A368" s="302"/>
      <c r="B368" s="302"/>
      <c r="C368" s="302"/>
      <c r="D368" s="3">
        <v>368</v>
      </c>
      <c r="E368" s="4">
        <v>377</v>
      </c>
      <c r="F368" s="3">
        <v>3720</v>
      </c>
      <c r="G368" s="302"/>
      <c r="H368" s="302"/>
      <c r="I368" s="11"/>
      <c r="J368" s="6">
        <v>36700</v>
      </c>
      <c r="K368" s="31"/>
      <c r="L368" s="31"/>
      <c r="M368" s="8">
        <v>36700</v>
      </c>
      <c r="N368" s="8"/>
      <c r="O368" s="8"/>
      <c r="P368" s="8">
        <v>3670</v>
      </c>
      <c r="Q368" s="8">
        <v>3680</v>
      </c>
      <c r="R368" s="8">
        <v>36700</v>
      </c>
      <c r="S368" s="10"/>
      <c r="T368" s="10"/>
      <c r="U368" s="10"/>
    </row>
    <row r="369" spans="1:21">
      <c r="A369" s="302"/>
      <c r="B369" s="302"/>
      <c r="C369" s="302"/>
      <c r="D369" s="3">
        <v>369</v>
      </c>
      <c r="E369" s="4">
        <v>378</v>
      </c>
      <c r="F369" s="3">
        <v>3730</v>
      </c>
      <c r="G369" s="302"/>
      <c r="H369" s="302"/>
      <c r="I369" s="11"/>
      <c r="J369" s="6">
        <v>36800</v>
      </c>
      <c r="K369" s="31"/>
      <c r="L369" s="31"/>
      <c r="M369" s="8">
        <v>36800</v>
      </c>
      <c r="N369" s="8"/>
      <c r="O369" s="8"/>
      <c r="P369" s="8">
        <v>3680</v>
      </c>
      <c r="Q369" s="8">
        <v>3690</v>
      </c>
      <c r="R369" s="8">
        <v>36800</v>
      </c>
      <c r="S369" s="10"/>
      <c r="T369" s="10"/>
      <c r="U369" s="10"/>
    </row>
    <row r="370" spans="1:21">
      <c r="A370" s="302"/>
      <c r="B370" s="302"/>
      <c r="C370" s="302"/>
      <c r="D370" s="3">
        <v>370</v>
      </c>
      <c r="E370" s="4">
        <v>379</v>
      </c>
      <c r="F370" s="3">
        <v>3740</v>
      </c>
      <c r="G370" s="302"/>
      <c r="H370" s="302"/>
      <c r="I370" s="11"/>
      <c r="J370" s="6">
        <v>36900</v>
      </c>
      <c r="K370" s="31"/>
      <c r="L370" s="31"/>
      <c r="M370" s="8">
        <v>36900</v>
      </c>
      <c r="N370" s="8"/>
      <c r="O370" s="8"/>
      <c r="P370" s="8">
        <v>3690</v>
      </c>
      <c r="Q370" s="8">
        <v>3700</v>
      </c>
      <c r="R370" s="8">
        <v>36900</v>
      </c>
      <c r="S370" s="10"/>
      <c r="T370" s="10"/>
      <c r="U370" s="10"/>
    </row>
    <row r="371" spans="1:21">
      <c r="A371" s="302"/>
      <c r="B371" s="302"/>
      <c r="C371" s="302"/>
      <c r="D371" s="3">
        <v>371</v>
      </c>
      <c r="E371" s="4">
        <v>380</v>
      </c>
      <c r="F371" s="3">
        <v>3750</v>
      </c>
      <c r="G371" s="302"/>
      <c r="H371" s="302"/>
      <c r="I371" s="11"/>
      <c r="J371" s="6">
        <v>37000</v>
      </c>
      <c r="K371" s="31"/>
      <c r="L371" s="31"/>
      <c r="M371" s="8">
        <v>37000</v>
      </c>
      <c r="N371" s="8"/>
      <c r="O371" s="8"/>
      <c r="P371" s="8">
        <v>3700</v>
      </c>
      <c r="Q371" s="8">
        <v>3710</v>
      </c>
      <c r="R371" s="8">
        <v>37000</v>
      </c>
      <c r="S371" s="10"/>
      <c r="T371" s="10"/>
      <c r="U371" s="10"/>
    </row>
    <row r="372" spans="1:21">
      <c r="A372" s="302"/>
      <c r="B372" s="302"/>
      <c r="C372" s="302"/>
      <c r="D372" s="3">
        <v>372</v>
      </c>
      <c r="E372" s="4">
        <v>381</v>
      </c>
      <c r="F372" s="3">
        <v>3760</v>
      </c>
      <c r="G372" s="302"/>
      <c r="H372" s="302"/>
      <c r="I372" s="11"/>
      <c r="J372" s="6">
        <v>37100</v>
      </c>
      <c r="K372" s="31"/>
      <c r="L372" s="31"/>
      <c r="M372" s="8">
        <v>37100</v>
      </c>
      <c r="N372" s="8"/>
      <c r="O372" s="8"/>
      <c r="P372" s="8">
        <v>3710</v>
      </c>
      <c r="Q372" s="8">
        <v>3720</v>
      </c>
      <c r="R372" s="8">
        <v>37100</v>
      </c>
      <c r="S372" s="10"/>
      <c r="T372" s="10"/>
      <c r="U372" s="10"/>
    </row>
    <row r="373" spans="1:21">
      <c r="A373" s="302"/>
      <c r="B373" s="302"/>
      <c r="C373" s="302"/>
      <c r="D373" s="3">
        <v>373</v>
      </c>
      <c r="E373" s="4">
        <v>382</v>
      </c>
      <c r="F373" s="3">
        <v>3770</v>
      </c>
      <c r="G373" s="302"/>
      <c r="H373" s="302"/>
      <c r="I373" s="11"/>
      <c r="J373" s="6">
        <v>37200</v>
      </c>
      <c r="K373" s="31"/>
      <c r="L373" s="31"/>
      <c r="M373" s="8">
        <v>37200</v>
      </c>
      <c r="N373" s="8"/>
      <c r="O373" s="8"/>
      <c r="P373" s="8">
        <v>3720</v>
      </c>
      <c r="Q373" s="8">
        <v>3730</v>
      </c>
      <c r="R373" s="8">
        <v>37200</v>
      </c>
      <c r="S373" s="10"/>
      <c r="T373" s="10"/>
      <c r="U373" s="10"/>
    </row>
    <row r="374" spans="1:21">
      <c r="A374" s="302"/>
      <c r="B374" s="302"/>
      <c r="C374" s="302"/>
      <c r="D374" s="3">
        <v>374</v>
      </c>
      <c r="E374" s="4">
        <v>383</v>
      </c>
      <c r="F374" s="3">
        <v>3780</v>
      </c>
      <c r="G374" s="302"/>
      <c r="H374" s="302"/>
      <c r="I374" s="11"/>
      <c r="J374" s="6">
        <v>37300</v>
      </c>
      <c r="K374" s="31"/>
      <c r="L374" s="31"/>
      <c r="M374" s="8">
        <v>37300</v>
      </c>
      <c r="N374" s="8"/>
      <c r="O374" s="8"/>
      <c r="P374" s="8">
        <v>3730</v>
      </c>
      <c r="Q374" s="8">
        <v>3740</v>
      </c>
      <c r="R374" s="8">
        <v>37300</v>
      </c>
      <c r="S374" s="10"/>
      <c r="T374" s="10"/>
      <c r="U374" s="10"/>
    </row>
    <row r="375" spans="1:21">
      <c r="A375" s="302"/>
      <c r="B375" s="302"/>
      <c r="C375" s="302"/>
      <c r="D375" s="3">
        <v>375</v>
      </c>
      <c r="E375" s="4">
        <v>384</v>
      </c>
      <c r="F375" s="3">
        <v>3790</v>
      </c>
      <c r="G375" s="302"/>
      <c r="H375" s="302"/>
      <c r="I375" s="11"/>
      <c r="J375" s="6">
        <v>37400</v>
      </c>
      <c r="K375" s="31"/>
      <c r="L375" s="31"/>
      <c r="M375" s="8">
        <v>37400</v>
      </c>
      <c r="N375" s="8"/>
      <c r="O375" s="8"/>
      <c r="P375" s="8">
        <v>3740</v>
      </c>
      <c r="Q375" s="8">
        <v>3750</v>
      </c>
      <c r="R375" s="8">
        <v>37400</v>
      </c>
      <c r="S375" s="10"/>
      <c r="T375" s="10"/>
      <c r="U375" s="10"/>
    </row>
    <row r="376" spans="1:21">
      <c r="A376" s="302"/>
      <c r="B376" s="302"/>
      <c r="C376" s="302"/>
      <c r="D376" s="3">
        <v>376</v>
      </c>
      <c r="E376" s="4">
        <v>385</v>
      </c>
      <c r="F376" s="3">
        <v>3800</v>
      </c>
      <c r="G376" s="302"/>
      <c r="H376" s="302"/>
      <c r="I376" s="11"/>
      <c r="J376" s="6">
        <v>37500</v>
      </c>
      <c r="K376" s="31"/>
      <c r="L376" s="31"/>
      <c r="M376" s="8">
        <v>37500</v>
      </c>
      <c r="N376" s="8"/>
      <c r="O376" s="8"/>
      <c r="P376" s="8">
        <v>3750</v>
      </c>
      <c r="Q376" s="8">
        <v>3760</v>
      </c>
      <c r="R376" s="8">
        <v>37500</v>
      </c>
      <c r="S376" s="10"/>
      <c r="T376" s="10"/>
      <c r="U376" s="10"/>
    </row>
    <row r="377" spans="1:21">
      <c r="A377" s="302"/>
      <c r="B377" s="302"/>
      <c r="C377" s="302"/>
      <c r="D377" s="3">
        <v>377</v>
      </c>
      <c r="E377" s="4">
        <v>386</v>
      </c>
      <c r="F377" s="3">
        <v>3810</v>
      </c>
      <c r="G377" s="302"/>
      <c r="H377" s="302"/>
      <c r="I377" s="11"/>
      <c r="J377" s="6">
        <v>37600</v>
      </c>
      <c r="K377" s="31"/>
      <c r="L377" s="31"/>
      <c r="M377" s="8">
        <v>37600</v>
      </c>
      <c r="N377" s="8"/>
      <c r="O377" s="8"/>
      <c r="P377" s="8">
        <v>3760</v>
      </c>
      <c r="Q377" s="8">
        <v>3770</v>
      </c>
      <c r="R377" s="8">
        <v>37600</v>
      </c>
      <c r="S377" s="10"/>
      <c r="T377" s="10"/>
      <c r="U377" s="10"/>
    </row>
    <row r="378" spans="1:21">
      <c r="A378" s="302"/>
      <c r="B378" s="302"/>
      <c r="C378" s="302"/>
      <c r="D378" s="3">
        <v>378</v>
      </c>
      <c r="E378" s="4">
        <v>387</v>
      </c>
      <c r="F378" s="3">
        <v>3820</v>
      </c>
      <c r="G378" s="302"/>
      <c r="H378" s="302"/>
      <c r="I378" s="11"/>
      <c r="J378" s="6">
        <v>37700</v>
      </c>
      <c r="K378" s="31"/>
      <c r="L378" s="31"/>
      <c r="M378" s="8">
        <v>37700</v>
      </c>
      <c r="N378" s="8"/>
      <c r="O378" s="8"/>
      <c r="P378" s="8">
        <v>3770</v>
      </c>
      <c r="Q378" s="8">
        <v>3780</v>
      </c>
      <c r="R378" s="8">
        <v>37700</v>
      </c>
      <c r="S378" s="10"/>
      <c r="T378" s="10"/>
      <c r="U378" s="10"/>
    </row>
    <row r="379" spans="1:21">
      <c r="A379" s="302"/>
      <c r="B379" s="302"/>
      <c r="C379" s="302"/>
      <c r="D379" s="3">
        <v>379</v>
      </c>
      <c r="E379" s="4">
        <v>388</v>
      </c>
      <c r="F379" s="3">
        <v>3830</v>
      </c>
      <c r="G379" s="302"/>
      <c r="H379" s="302"/>
      <c r="I379" s="11"/>
      <c r="J379" s="6">
        <v>37800</v>
      </c>
      <c r="K379" s="31"/>
      <c r="L379" s="31"/>
      <c r="M379" s="8">
        <v>37800</v>
      </c>
      <c r="N379" s="8"/>
      <c r="O379" s="8"/>
      <c r="P379" s="8">
        <v>3780</v>
      </c>
      <c r="Q379" s="8">
        <v>3790</v>
      </c>
      <c r="R379" s="8">
        <v>37800</v>
      </c>
      <c r="S379" s="10"/>
      <c r="T379" s="10"/>
      <c r="U379" s="10"/>
    </row>
    <row r="380" spans="1:21">
      <c r="A380" s="302"/>
      <c r="B380" s="302"/>
      <c r="C380" s="302"/>
      <c r="D380" s="3">
        <v>380</v>
      </c>
      <c r="E380" s="4">
        <v>389</v>
      </c>
      <c r="F380" s="3">
        <v>3840</v>
      </c>
      <c r="G380" s="302"/>
      <c r="H380" s="302"/>
      <c r="I380" s="11"/>
      <c r="J380" s="6">
        <v>37900</v>
      </c>
      <c r="K380" s="31"/>
      <c r="L380" s="31"/>
      <c r="M380" s="8">
        <v>37900</v>
      </c>
      <c r="N380" s="8"/>
      <c r="O380" s="8"/>
      <c r="P380" s="8">
        <v>3790</v>
      </c>
      <c r="Q380" s="8">
        <v>3800</v>
      </c>
      <c r="R380" s="8">
        <v>37900</v>
      </c>
      <c r="S380" s="10"/>
      <c r="T380" s="10"/>
      <c r="U380" s="10"/>
    </row>
    <row r="381" spans="1:21">
      <c r="A381" s="302"/>
      <c r="B381" s="302"/>
      <c r="C381" s="302"/>
      <c r="D381" s="3">
        <v>381</v>
      </c>
      <c r="E381" s="4">
        <v>390</v>
      </c>
      <c r="F381" s="3">
        <v>3850</v>
      </c>
      <c r="G381" s="302"/>
      <c r="H381" s="302"/>
      <c r="I381" s="11"/>
      <c r="J381" s="6">
        <v>38000</v>
      </c>
      <c r="K381" s="31"/>
      <c r="L381" s="31"/>
      <c r="M381" s="8">
        <v>38000</v>
      </c>
      <c r="N381" s="8"/>
      <c r="O381" s="8"/>
      <c r="P381" s="8">
        <v>3800</v>
      </c>
      <c r="Q381" s="8">
        <v>3810</v>
      </c>
      <c r="R381" s="8">
        <v>38000</v>
      </c>
      <c r="S381" s="10"/>
      <c r="T381" s="10"/>
      <c r="U381" s="10"/>
    </row>
    <row r="382" spans="1:21">
      <c r="A382" s="302"/>
      <c r="B382" s="302"/>
      <c r="C382" s="302"/>
      <c r="D382" s="3">
        <v>382</v>
      </c>
      <c r="E382" s="4">
        <v>391</v>
      </c>
      <c r="F382" s="3">
        <v>3860</v>
      </c>
      <c r="G382" s="302"/>
      <c r="H382" s="302"/>
      <c r="I382" s="11"/>
      <c r="J382" s="6">
        <v>38100</v>
      </c>
      <c r="K382" s="31"/>
      <c r="L382" s="31"/>
      <c r="M382" s="8">
        <v>38100</v>
      </c>
      <c r="N382" s="8"/>
      <c r="O382" s="8"/>
      <c r="P382" s="8">
        <v>3810</v>
      </c>
      <c r="Q382" s="8">
        <v>3820</v>
      </c>
      <c r="R382" s="8">
        <v>38100</v>
      </c>
      <c r="S382" s="10"/>
      <c r="T382" s="10"/>
      <c r="U382" s="10"/>
    </row>
    <row r="383" spans="1:21">
      <c r="A383" s="302"/>
      <c r="B383" s="302"/>
      <c r="C383" s="302"/>
      <c r="D383" s="3">
        <v>383</v>
      </c>
      <c r="E383" s="4">
        <v>392</v>
      </c>
      <c r="F383" s="3">
        <v>3870</v>
      </c>
      <c r="G383" s="302"/>
      <c r="H383" s="302"/>
      <c r="I383" s="11"/>
      <c r="J383" s="6">
        <v>38200</v>
      </c>
      <c r="K383" s="31"/>
      <c r="L383" s="31"/>
      <c r="M383" s="8">
        <v>38200</v>
      </c>
      <c r="N383" s="8"/>
      <c r="O383" s="8"/>
      <c r="P383" s="8">
        <v>3820</v>
      </c>
      <c r="Q383" s="8">
        <v>3830</v>
      </c>
      <c r="R383" s="8">
        <v>38200</v>
      </c>
      <c r="S383" s="10"/>
      <c r="T383" s="10"/>
      <c r="U383" s="10"/>
    </row>
    <row r="384" spans="1:21">
      <c r="A384" s="302"/>
      <c r="B384" s="302"/>
      <c r="C384" s="302"/>
      <c r="D384" s="3">
        <v>384</v>
      </c>
      <c r="E384" s="4">
        <v>393</v>
      </c>
      <c r="F384" s="3">
        <v>3880</v>
      </c>
      <c r="G384" s="302"/>
      <c r="H384" s="302"/>
      <c r="I384" s="11"/>
      <c r="J384" s="6">
        <v>38300</v>
      </c>
      <c r="K384" s="31"/>
      <c r="L384" s="31"/>
      <c r="M384" s="8">
        <v>38300</v>
      </c>
      <c r="N384" s="8"/>
      <c r="O384" s="8"/>
      <c r="P384" s="8">
        <v>3830</v>
      </c>
      <c r="Q384" s="8">
        <v>3840</v>
      </c>
      <c r="R384" s="8">
        <v>38300</v>
      </c>
      <c r="S384" s="10"/>
      <c r="T384" s="10"/>
      <c r="U384" s="10"/>
    </row>
    <row r="385" spans="1:21">
      <c r="A385" s="302"/>
      <c r="B385" s="302"/>
      <c r="C385" s="302"/>
      <c r="D385" s="3">
        <v>385</v>
      </c>
      <c r="E385" s="4">
        <v>394</v>
      </c>
      <c r="F385" s="3">
        <v>3890</v>
      </c>
      <c r="G385" s="302"/>
      <c r="H385" s="302"/>
      <c r="I385" s="11"/>
      <c r="J385" s="6">
        <v>38400</v>
      </c>
      <c r="K385" s="31"/>
      <c r="L385" s="31"/>
      <c r="M385" s="8">
        <v>38400</v>
      </c>
      <c r="N385" s="8"/>
      <c r="O385" s="8"/>
      <c r="P385" s="8">
        <v>3840</v>
      </c>
      <c r="Q385" s="8">
        <v>3850</v>
      </c>
      <c r="R385" s="8">
        <v>38400</v>
      </c>
      <c r="S385" s="10"/>
      <c r="T385" s="10"/>
      <c r="U385" s="10"/>
    </row>
    <row r="386" spans="1:21">
      <c r="A386" s="302"/>
      <c r="B386" s="302"/>
      <c r="C386" s="302"/>
      <c r="D386" s="3">
        <v>386</v>
      </c>
      <c r="E386" s="4">
        <v>395</v>
      </c>
      <c r="F386" s="3">
        <v>3900</v>
      </c>
      <c r="G386" s="302"/>
      <c r="H386" s="302"/>
      <c r="I386" s="11"/>
      <c r="J386" s="6">
        <v>38500</v>
      </c>
      <c r="K386" s="31"/>
      <c r="L386" s="31"/>
      <c r="M386" s="8">
        <v>38500</v>
      </c>
      <c r="N386" s="8"/>
      <c r="O386" s="8"/>
      <c r="P386" s="8">
        <v>3850</v>
      </c>
      <c r="Q386" s="8">
        <v>3860</v>
      </c>
      <c r="R386" s="8">
        <v>38500</v>
      </c>
      <c r="S386" s="10"/>
      <c r="T386" s="10"/>
      <c r="U386" s="10"/>
    </row>
    <row r="387" spans="1:21">
      <c r="A387" s="302"/>
      <c r="B387" s="302"/>
      <c r="C387" s="302"/>
      <c r="D387" s="3">
        <v>387</v>
      </c>
      <c r="E387" s="4">
        <v>396</v>
      </c>
      <c r="F387" s="3">
        <v>3910</v>
      </c>
      <c r="G387" s="302"/>
      <c r="H387" s="302"/>
      <c r="I387" s="11"/>
      <c r="J387" s="6">
        <v>38600</v>
      </c>
      <c r="K387" s="31"/>
      <c r="L387" s="31"/>
      <c r="M387" s="8">
        <v>38600</v>
      </c>
      <c r="N387" s="8"/>
      <c r="O387" s="8"/>
      <c r="P387" s="8">
        <v>3860</v>
      </c>
      <c r="Q387" s="8">
        <v>3870</v>
      </c>
      <c r="R387" s="8">
        <v>38600</v>
      </c>
      <c r="S387" s="10"/>
      <c r="T387" s="10"/>
      <c r="U387" s="10"/>
    </row>
    <row r="388" spans="1:21">
      <c r="A388" s="302"/>
      <c r="B388" s="302"/>
      <c r="C388" s="302"/>
      <c r="D388" s="3">
        <v>388</v>
      </c>
      <c r="E388" s="4">
        <v>397</v>
      </c>
      <c r="F388" s="3">
        <v>3920</v>
      </c>
      <c r="G388" s="302"/>
      <c r="H388" s="302"/>
      <c r="I388" s="11"/>
      <c r="J388" s="6">
        <v>38700</v>
      </c>
      <c r="K388" s="31"/>
      <c r="L388" s="31"/>
      <c r="M388" s="8">
        <v>38700</v>
      </c>
      <c r="N388" s="8"/>
      <c r="O388" s="8"/>
      <c r="P388" s="8">
        <v>3870</v>
      </c>
      <c r="Q388" s="8">
        <v>3880</v>
      </c>
      <c r="R388" s="8">
        <v>38700</v>
      </c>
      <c r="S388" s="10"/>
      <c r="T388" s="10"/>
      <c r="U388" s="10"/>
    </row>
    <row r="389" spans="1:21">
      <c r="A389" s="302"/>
      <c r="B389" s="302"/>
      <c r="C389" s="302"/>
      <c r="D389" s="3">
        <v>389</v>
      </c>
      <c r="E389" s="4">
        <v>398</v>
      </c>
      <c r="F389" s="3">
        <v>3930</v>
      </c>
      <c r="G389" s="302"/>
      <c r="H389" s="302"/>
      <c r="I389" s="11"/>
      <c r="J389" s="6">
        <v>38800</v>
      </c>
      <c r="K389" s="31"/>
      <c r="L389" s="31"/>
      <c r="M389" s="8">
        <v>38800</v>
      </c>
      <c r="N389" s="8"/>
      <c r="O389" s="8"/>
      <c r="P389" s="8">
        <v>3880</v>
      </c>
      <c r="Q389" s="8">
        <v>3890</v>
      </c>
      <c r="R389" s="8">
        <v>38800</v>
      </c>
      <c r="S389" s="10"/>
      <c r="T389" s="10"/>
      <c r="U389" s="10"/>
    </row>
    <row r="390" spans="1:21">
      <c r="A390" s="302"/>
      <c r="B390" s="302"/>
      <c r="C390" s="302"/>
      <c r="D390" s="3">
        <v>390</v>
      </c>
      <c r="E390" s="4">
        <v>399</v>
      </c>
      <c r="F390" s="3">
        <v>3940</v>
      </c>
      <c r="G390" s="302"/>
      <c r="H390" s="302"/>
      <c r="I390" s="11"/>
      <c r="J390" s="6">
        <v>38900</v>
      </c>
      <c r="K390" s="31"/>
      <c r="L390" s="31"/>
      <c r="M390" s="8">
        <v>38900</v>
      </c>
      <c r="N390" s="8"/>
      <c r="O390" s="8"/>
      <c r="P390" s="8">
        <v>3890</v>
      </c>
      <c r="Q390" s="8">
        <v>3900</v>
      </c>
      <c r="R390" s="8">
        <v>38900</v>
      </c>
      <c r="S390" s="10"/>
      <c r="T390" s="10"/>
      <c r="U390" s="10"/>
    </row>
    <row r="391" spans="1:21">
      <c r="A391" s="302"/>
      <c r="B391" s="302"/>
      <c r="C391" s="302"/>
      <c r="D391" s="3">
        <v>391</v>
      </c>
      <c r="E391" s="4">
        <v>400</v>
      </c>
      <c r="F391" s="3">
        <v>3950</v>
      </c>
      <c r="G391" s="302"/>
      <c r="H391" s="302"/>
      <c r="I391" s="11"/>
      <c r="J391" s="6">
        <v>39000</v>
      </c>
      <c r="K391" s="31"/>
      <c r="L391" s="31"/>
      <c r="M391" s="8">
        <v>39000</v>
      </c>
      <c r="N391" s="8"/>
      <c r="O391" s="8"/>
      <c r="P391" s="8">
        <v>3900</v>
      </c>
      <c r="Q391" s="8">
        <v>3910</v>
      </c>
      <c r="R391" s="8">
        <v>39000</v>
      </c>
      <c r="S391" s="10"/>
      <c r="T391" s="10"/>
      <c r="U391" s="10"/>
    </row>
    <row r="392" spans="1:21">
      <c r="A392" s="302"/>
      <c r="B392" s="302"/>
      <c r="C392" s="302"/>
      <c r="D392" s="3">
        <v>392</v>
      </c>
      <c r="E392" s="4">
        <v>401</v>
      </c>
      <c r="F392" s="3">
        <v>3960</v>
      </c>
      <c r="G392" s="302"/>
      <c r="H392" s="302"/>
      <c r="I392" s="11"/>
      <c r="J392" s="6">
        <v>39100</v>
      </c>
      <c r="K392" s="31"/>
      <c r="L392" s="31"/>
      <c r="M392" s="8">
        <v>39100</v>
      </c>
      <c r="N392" s="8"/>
      <c r="O392" s="8"/>
      <c r="P392" s="8">
        <v>3910</v>
      </c>
      <c r="Q392" s="8">
        <v>3920</v>
      </c>
      <c r="R392" s="8">
        <v>39100</v>
      </c>
      <c r="S392" s="10"/>
      <c r="T392" s="10"/>
      <c r="U392" s="10"/>
    </row>
    <row r="393" spans="1:21">
      <c r="A393" s="302"/>
      <c r="B393" s="302"/>
      <c r="C393" s="302"/>
      <c r="D393" s="3">
        <v>393</v>
      </c>
      <c r="E393" s="4">
        <v>402</v>
      </c>
      <c r="F393" s="3">
        <v>3970</v>
      </c>
      <c r="G393" s="302"/>
      <c r="H393" s="302"/>
      <c r="I393" s="11"/>
      <c r="J393" s="6">
        <v>39200</v>
      </c>
      <c r="K393" s="31"/>
      <c r="L393" s="31"/>
      <c r="M393" s="8">
        <v>39200</v>
      </c>
      <c r="N393" s="8"/>
      <c r="O393" s="8"/>
      <c r="P393" s="8">
        <v>3920</v>
      </c>
      <c r="Q393" s="8">
        <v>3930</v>
      </c>
      <c r="R393" s="8">
        <v>39200</v>
      </c>
      <c r="S393" s="10"/>
      <c r="T393" s="10"/>
      <c r="U393" s="10"/>
    </row>
    <row r="394" spans="1:21">
      <c r="A394" s="302"/>
      <c r="B394" s="302"/>
      <c r="C394" s="302"/>
      <c r="D394" s="3">
        <v>394</v>
      </c>
      <c r="E394" s="4">
        <v>403</v>
      </c>
      <c r="F394" s="3">
        <v>3980</v>
      </c>
      <c r="G394" s="302"/>
      <c r="H394" s="302"/>
      <c r="I394" s="11"/>
      <c r="J394" s="6">
        <v>39300</v>
      </c>
      <c r="K394" s="31"/>
      <c r="L394" s="31"/>
      <c r="M394" s="8">
        <v>39300</v>
      </c>
      <c r="N394" s="8"/>
      <c r="O394" s="8"/>
      <c r="P394" s="8">
        <v>3930</v>
      </c>
      <c r="Q394" s="8">
        <v>3940</v>
      </c>
      <c r="R394" s="8">
        <v>39300</v>
      </c>
      <c r="S394" s="10"/>
      <c r="T394" s="10"/>
      <c r="U394" s="10"/>
    </row>
    <row r="395" spans="1:21">
      <c r="A395" s="302"/>
      <c r="B395" s="302"/>
      <c r="C395" s="302"/>
      <c r="D395" s="3">
        <v>395</v>
      </c>
      <c r="E395" s="4">
        <v>404</v>
      </c>
      <c r="F395" s="3">
        <v>3990</v>
      </c>
      <c r="G395" s="302"/>
      <c r="H395" s="302"/>
      <c r="I395" s="11"/>
      <c r="J395" s="6">
        <v>39400</v>
      </c>
      <c r="K395" s="31"/>
      <c r="L395" s="31"/>
      <c r="M395" s="8">
        <v>39400</v>
      </c>
      <c r="N395" s="8"/>
      <c r="O395" s="8"/>
      <c r="P395" s="8">
        <v>3940</v>
      </c>
      <c r="Q395" s="8">
        <v>3950</v>
      </c>
      <c r="R395" s="8">
        <v>39400</v>
      </c>
      <c r="S395" s="10"/>
      <c r="T395" s="10"/>
      <c r="U395" s="10"/>
    </row>
    <row r="396" spans="1:21">
      <c r="A396" s="302"/>
      <c r="B396" s="302"/>
      <c r="C396" s="302"/>
      <c r="D396" s="3">
        <v>396</v>
      </c>
      <c r="E396" s="4">
        <v>405</v>
      </c>
      <c r="F396" s="3">
        <v>4000</v>
      </c>
      <c r="G396" s="302"/>
      <c r="H396" s="302"/>
      <c r="I396" s="11"/>
      <c r="J396" s="6">
        <v>39500</v>
      </c>
      <c r="K396" s="31"/>
      <c r="L396" s="31"/>
      <c r="M396" s="8">
        <v>39500</v>
      </c>
      <c r="N396" s="8"/>
      <c r="O396" s="8"/>
      <c r="P396" s="8">
        <v>3950</v>
      </c>
      <c r="Q396" s="8">
        <v>3960</v>
      </c>
      <c r="R396" s="8">
        <v>39500</v>
      </c>
      <c r="S396" s="10"/>
      <c r="T396" s="10"/>
      <c r="U396" s="10"/>
    </row>
    <row r="397" spans="1:21">
      <c r="A397" s="302"/>
      <c r="B397" s="302"/>
      <c r="C397" s="302"/>
      <c r="D397" s="3">
        <v>397</v>
      </c>
      <c r="E397" s="4">
        <v>406</v>
      </c>
      <c r="F397" s="3">
        <v>4010</v>
      </c>
      <c r="G397" s="302"/>
      <c r="H397" s="302"/>
      <c r="I397" s="11"/>
      <c r="J397" s="6">
        <v>39600</v>
      </c>
      <c r="K397" s="31"/>
      <c r="L397" s="31"/>
      <c r="M397" s="8">
        <v>39600</v>
      </c>
      <c r="N397" s="8"/>
      <c r="O397" s="8"/>
      <c r="P397" s="8">
        <v>3960</v>
      </c>
      <c r="Q397" s="8">
        <v>3970</v>
      </c>
      <c r="R397" s="8">
        <v>39600</v>
      </c>
      <c r="S397" s="10"/>
      <c r="T397" s="10"/>
      <c r="U397" s="10"/>
    </row>
    <row r="398" spans="1:21">
      <c r="A398" s="302"/>
      <c r="B398" s="302"/>
      <c r="C398" s="302"/>
      <c r="D398" s="3">
        <v>398</v>
      </c>
      <c r="E398" s="4">
        <v>407</v>
      </c>
      <c r="F398" s="3">
        <v>4020</v>
      </c>
      <c r="G398" s="302"/>
      <c r="H398" s="302"/>
      <c r="I398" s="11"/>
      <c r="J398" s="6">
        <v>39700</v>
      </c>
      <c r="K398" s="31"/>
      <c r="L398" s="31"/>
      <c r="M398" s="8">
        <v>39700</v>
      </c>
      <c r="N398" s="8"/>
      <c r="O398" s="8"/>
      <c r="P398" s="8">
        <v>3970</v>
      </c>
      <c r="Q398" s="8">
        <v>3980</v>
      </c>
      <c r="R398" s="8">
        <v>39700</v>
      </c>
      <c r="S398" s="10"/>
      <c r="T398" s="10"/>
      <c r="U398" s="10"/>
    </row>
    <row r="399" spans="1:21">
      <c r="A399" s="302"/>
      <c r="B399" s="302"/>
      <c r="C399" s="302"/>
      <c r="D399" s="3">
        <v>399</v>
      </c>
      <c r="E399" s="4">
        <v>408</v>
      </c>
      <c r="F399" s="3">
        <v>4030</v>
      </c>
      <c r="G399" s="302"/>
      <c r="H399" s="302"/>
      <c r="I399" s="11"/>
      <c r="J399" s="6">
        <v>39800</v>
      </c>
      <c r="K399" s="31"/>
      <c r="L399" s="31"/>
      <c r="M399" s="8">
        <v>39800</v>
      </c>
      <c r="N399" s="8"/>
      <c r="O399" s="8"/>
      <c r="P399" s="8">
        <v>3980</v>
      </c>
      <c r="Q399" s="8">
        <v>3990</v>
      </c>
      <c r="R399" s="8">
        <v>39800</v>
      </c>
      <c r="S399" s="10"/>
      <c r="T399" s="10"/>
      <c r="U399" s="10"/>
    </row>
    <row r="400" spans="1:21">
      <c r="A400" s="302"/>
      <c r="B400" s="302"/>
      <c r="C400" s="302"/>
      <c r="D400" s="3">
        <v>400</v>
      </c>
      <c r="E400" s="4">
        <v>409</v>
      </c>
      <c r="F400" s="3">
        <v>4040</v>
      </c>
      <c r="G400" s="302"/>
      <c r="H400" s="302"/>
      <c r="I400" s="11"/>
      <c r="J400" s="6">
        <v>39900</v>
      </c>
      <c r="K400" s="31"/>
      <c r="L400" s="31"/>
      <c r="M400" s="8">
        <v>39900</v>
      </c>
      <c r="N400" s="8"/>
      <c r="O400" s="8"/>
      <c r="P400" s="8">
        <v>3990</v>
      </c>
      <c r="Q400" s="8">
        <v>4000</v>
      </c>
      <c r="R400" s="8">
        <v>39900</v>
      </c>
      <c r="S400" s="10"/>
      <c r="T400" s="10"/>
      <c r="U400" s="10"/>
    </row>
    <row r="401" spans="1:21">
      <c r="A401" s="302"/>
      <c r="B401" s="302"/>
      <c r="C401" s="302"/>
      <c r="D401" s="3">
        <v>401</v>
      </c>
      <c r="E401" s="4">
        <v>410</v>
      </c>
      <c r="F401" s="3">
        <v>4050</v>
      </c>
      <c r="G401" s="302"/>
      <c r="H401" s="302"/>
      <c r="I401" s="11"/>
      <c r="J401" s="6">
        <v>40000</v>
      </c>
      <c r="K401" s="31"/>
      <c r="L401" s="31"/>
      <c r="M401" s="8">
        <v>40000</v>
      </c>
      <c r="N401" s="8"/>
      <c r="O401" s="8"/>
      <c r="P401" s="8">
        <v>4000</v>
      </c>
      <c r="Q401" s="8">
        <v>4010</v>
      </c>
      <c r="R401" s="8">
        <v>40000</v>
      </c>
      <c r="S401" s="10"/>
      <c r="T401" s="10"/>
      <c r="U401" s="10"/>
    </row>
    <row r="402" spans="1:21">
      <c r="A402" s="302"/>
      <c r="B402" s="302"/>
      <c r="C402" s="302"/>
      <c r="D402" s="3">
        <v>402</v>
      </c>
      <c r="E402" s="4">
        <v>411</v>
      </c>
      <c r="F402" s="3">
        <v>4060</v>
      </c>
      <c r="G402" s="302"/>
      <c r="H402" s="302"/>
      <c r="I402" s="11"/>
      <c r="J402" s="6">
        <v>40100</v>
      </c>
      <c r="K402" s="31"/>
      <c r="L402" s="31"/>
      <c r="M402" s="8">
        <v>40100</v>
      </c>
      <c r="N402" s="8"/>
      <c r="O402" s="8"/>
      <c r="P402" s="8">
        <v>4010</v>
      </c>
      <c r="Q402" s="8">
        <v>4020</v>
      </c>
      <c r="R402" s="8">
        <v>40100</v>
      </c>
      <c r="S402" s="10"/>
      <c r="T402" s="10"/>
      <c r="U402" s="10"/>
    </row>
    <row r="403" spans="1:21">
      <c r="A403" s="302"/>
      <c r="B403" s="302"/>
      <c r="C403" s="302"/>
      <c r="D403" s="3">
        <v>403</v>
      </c>
      <c r="E403" s="4">
        <v>412</v>
      </c>
      <c r="F403" s="3">
        <v>4070</v>
      </c>
      <c r="G403" s="302"/>
      <c r="H403" s="302"/>
      <c r="I403" s="11"/>
      <c r="J403" s="6">
        <v>40200</v>
      </c>
      <c r="K403" s="31"/>
      <c r="L403" s="31"/>
      <c r="M403" s="8">
        <v>40200</v>
      </c>
      <c r="N403" s="8"/>
      <c r="O403" s="8"/>
      <c r="P403" s="8">
        <v>4020</v>
      </c>
      <c r="Q403" s="8">
        <v>4030</v>
      </c>
      <c r="R403" s="8">
        <v>40200</v>
      </c>
      <c r="S403" s="10"/>
      <c r="T403" s="10"/>
      <c r="U403" s="10"/>
    </row>
    <row r="404" spans="1:21">
      <c r="A404" s="302"/>
      <c r="B404" s="302"/>
      <c r="C404" s="302"/>
      <c r="D404" s="3">
        <v>404</v>
      </c>
      <c r="E404" s="4">
        <v>413</v>
      </c>
      <c r="F404" s="3">
        <v>4080</v>
      </c>
      <c r="G404" s="302"/>
      <c r="H404" s="302"/>
      <c r="I404" s="11"/>
      <c r="J404" s="6">
        <v>40300</v>
      </c>
      <c r="K404" s="31"/>
      <c r="L404" s="31"/>
      <c r="M404" s="8">
        <v>40300</v>
      </c>
      <c r="N404" s="8"/>
      <c r="O404" s="8"/>
      <c r="P404" s="8">
        <v>4030</v>
      </c>
      <c r="Q404" s="8">
        <v>4040</v>
      </c>
      <c r="R404" s="8">
        <v>40300</v>
      </c>
      <c r="S404" s="10"/>
      <c r="T404" s="10"/>
      <c r="U404" s="10"/>
    </row>
    <row r="405" spans="1:21">
      <c r="A405" s="302"/>
      <c r="B405" s="302"/>
      <c r="C405" s="302"/>
      <c r="D405" s="3">
        <v>405</v>
      </c>
      <c r="E405" s="4">
        <v>414</v>
      </c>
      <c r="F405" s="3">
        <v>4090</v>
      </c>
      <c r="G405" s="302"/>
      <c r="H405" s="302"/>
      <c r="I405" s="11"/>
      <c r="J405" s="6">
        <v>40400</v>
      </c>
      <c r="K405" s="31"/>
      <c r="L405" s="31"/>
      <c r="M405" s="8">
        <v>40400</v>
      </c>
      <c r="N405" s="8"/>
      <c r="O405" s="8"/>
      <c r="P405" s="8">
        <v>4040</v>
      </c>
      <c r="Q405" s="8">
        <v>4050</v>
      </c>
      <c r="R405" s="8">
        <v>40400</v>
      </c>
      <c r="S405" s="10"/>
      <c r="T405" s="10"/>
      <c r="U405" s="10"/>
    </row>
    <row r="406" spans="1:21">
      <c r="A406" s="302"/>
      <c r="B406" s="302"/>
      <c r="C406" s="302"/>
      <c r="D406" s="3">
        <v>406</v>
      </c>
      <c r="E406" s="4">
        <v>415</v>
      </c>
      <c r="F406" s="3">
        <v>4100</v>
      </c>
      <c r="G406" s="302"/>
      <c r="H406" s="302"/>
      <c r="I406" s="11"/>
      <c r="J406" s="6">
        <v>40500</v>
      </c>
      <c r="K406" s="31"/>
      <c r="L406" s="31"/>
      <c r="M406" s="8">
        <v>40500</v>
      </c>
      <c r="N406" s="8"/>
      <c r="O406" s="8"/>
      <c r="P406" s="8">
        <v>4050</v>
      </c>
      <c r="Q406" s="8">
        <v>4060</v>
      </c>
      <c r="R406" s="8">
        <v>40500</v>
      </c>
      <c r="S406" s="10"/>
      <c r="T406" s="10"/>
      <c r="U406" s="10"/>
    </row>
    <row r="407" spans="1:21">
      <c r="A407" s="302"/>
      <c r="B407" s="302"/>
      <c r="C407" s="302"/>
      <c r="D407" s="3">
        <v>407</v>
      </c>
      <c r="E407" s="4">
        <v>416</v>
      </c>
      <c r="F407" s="3">
        <v>4110</v>
      </c>
      <c r="G407" s="302"/>
      <c r="H407" s="302"/>
      <c r="I407" s="11"/>
      <c r="J407" s="6">
        <v>40600</v>
      </c>
      <c r="K407" s="31"/>
      <c r="L407" s="31"/>
      <c r="M407" s="8">
        <v>40600</v>
      </c>
      <c r="N407" s="8"/>
      <c r="O407" s="8"/>
      <c r="P407" s="8">
        <v>4060</v>
      </c>
      <c r="Q407" s="8">
        <v>4070</v>
      </c>
      <c r="R407" s="8">
        <v>40600</v>
      </c>
      <c r="S407" s="10"/>
      <c r="T407" s="10"/>
      <c r="U407" s="10"/>
    </row>
    <row r="408" spans="1:21">
      <c r="A408" s="302"/>
      <c r="B408" s="302"/>
      <c r="C408" s="302"/>
      <c r="D408" s="3">
        <v>408</v>
      </c>
      <c r="E408" s="4">
        <v>417</v>
      </c>
      <c r="F408" s="3">
        <v>4120</v>
      </c>
      <c r="G408" s="302"/>
      <c r="H408" s="302"/>
      <c r="I408" s="11"/>
      <c r="J408" s="6">
        <v>40700</v>
      </c>
      <c r="K408" s="31"/>
      <c r="L408" s="31"/>
      <c r="M408" s="8">
        <v>40700</v>
      </c>
      <c r="N408" s="8"/>
      <c r="O408" s="8"/>
      <c r="P408" s="8">
        <v>4070</v>
      </c>
      <c r="Q408" s="8">
        <v>4080</v>
      </c>
      <c r="R408" s="8">
        <v>40700</v>
      </c>
      <c r="S408" s="10"/>
      <c r="T408" s="10"/>
      <c r="U408" s="10"/>
    </row>
    <row r="409" spans="1:21">
      <c r="A409" s="302"/>
      <c r="B409" s="302"/>
      <c r="C409" s="302"/>
      <c r="D409" s="3">
        <v>409</v>
      </c>
      <c r="E409" s="4">
        <v>418</v>
      </c>
      <c r="F409" s="3">
        <v>4130</v>
      </c>
      <c r="G409" s="302"/>
      <c r="H409" s="302"/>
      <c r="I409" s="11"/>
      <c r="J409" s="6">
        <v>40800</v>
      </c>
      <c r="K409" s="31"/>
      <c r="L409" s="31"/>
      <c r="M409" s="8">
        <v>40800</v>
      </c>
      <c r="N409" s="8"/>
      <c r="O409" s="8"/>
      <c r="P409" s="8">
        <v>4080</v>
      </c>
      <c r="Q409" s="8">
        <v>4090</v>
      </c>
      <c r="R409" s="8">
        <v>40800</v>
      </c>
      <c r="S409" s="10"/>
      <c r="T409" s="10"/>
      <c r="U409" s="10"/>
    </row>
    <row r="410" spans="1:21">
      <c r="A410" s="302"/>
      <c r="B410" s="302"/>
      <c r="C410" s="302"/>
      <c r="D410" s="3">
        <v>410</v>
      </c>
      <c r="E410" s="4">
        <v>419</v>
      </c>
      <c r="F410" s="3">
        <v>4140</v>
      </c>
      <c r="G410" s="302"/>
      <c r="H410" s="302"/>
      <c r="I410" s="11"/>
      <c r="J410" s="6">
        <v>40900</v>
      </c>
      <c r="K410" s="31"/>
      <c r="L410" s="31"/>
      <c r="M410" s="8">
        <v>40900</v>
      </c>
      <c r="N410" s="8"/>
      <c r="O410" s="8"/>
      <c r="P410" s="8">
        <v>4090</v>
      </c>
      <c r="Q410" s="8">
        <v>4100</v>
      </c>
      <c r="R410" s="8">
        <v>40900</v>
      </c>
      <c r="S410" s="10"/>
      <c r="T410" s="10"/>
      <c r="U410" s="10"/>
    </row>
    <row r="411" spans="1:21">
      <c r="A411" s="302"/>
      <c r="B411" s="302"/>
      <c r="C411" s="302"/>
      <c r="D411" s="3">
        <v>411</v>
      </c>
      <c r="E411" s="4">
        <v>420</v>
      </c>
      <c r="F411" s="3">
        <v>4150</v>
      </c>
      <c r="G411" s="302"/>
      <c r="H411" s="302"/>
      <c r="I411" s="11"/>
      <c r="J411" s="6">
        <v>41000</v>
      </c>
      <c r="K411" s="31"/>
      <c r="L411" s="31"/>
      <c r="M411" s="8">
        <v>41000</v>
      </c>
      <c r="N411" s="8"/>
      <c r="O411" s="8"/>
      <c r="P411" s="8">
        <v>4100</v>
      </c>
      <c r="Q411" s="8">
        <v>4110</v>
      </c>
      <c r="R411" s="8">
        <v>41000</v>
      </c>
      <c r="S411" s="10"/>
      <c r="T411" s="10"/>
      <c r="U411" s="10"/>
    </row>
    <row r="412" spans="1:21">
      <c r="A412" s="302"/>
      <c r="B412" s="302"/>
      <c r="C412" s="302"/>
      <c r="D412" s="3">
        <v>412</v>
      </c>
      <c r="E412" s="4">
        <v>421</v>
      </c>
      <c r="F412" s="3">
        <v>4160</v>
      </c>
      <c r="G412" s="302"/>
      <c r="H412" s="302"/>
      <c r="I412" s="11"/>
      <c r="J412" s="6">
        <v>41100</v>
      </c>
      <c r="K412" s="31"/>
      <c r="L412" s="31"/>
      <c r="M412" s="8">
        <v>41100</v>
      </c>
      <c r="N412" s="8"/>
      <c r="O412" s="8"/>
      <c r="P412" s="8">
        <v>4110</v>
      </c>
      <c r="Q412" s="8">
        <v>4120</v>
      </c>
      <c r="R412" s="8">
        <v>41100</v>
      </c>
      <c r="S412" s="10"/>
      <c r="T412" s="10"/>
      <c r="U412" s="10"/>
    </row>
    <row r="413" spans="1:21">
      <c r="A413" s="302"/>
      <c r="B413" s="302"/>
      <c r="C413" s="302"/>
      <c r="D413" s="3">
        <v>413</v>
      </c>
      <c r="E413" s="4">
        <v>422</v>
      </c>
      <c r="F413" s="3">
        <v>4170</v>
      </c>
      <c r="G413" s="302"/>
      <c r="H413" s="302"/>
      <c r="I413" s="11"/>
      <c r="J413" s="6">
        <v>41200</v>
      </c>
      <c r="K413" s="31"/>
      <c r="L413" s="31"/>
      <c r="M413" s="8">
        <v>41200</v>
      </c>
      <c r="N413" s="8"/>
      <c r="O413" s="8"/>
      <c r="P413" s="8">
        <v>4120</v>
      </c>
      <c r="Q413" s="8">
        <v>4130</v>
      </c>
      <c r="R413" s="8">
        <v>41200</v>
      </c>
      <c r="S413" s="10"/>
      <c r="T413" s="10"/>
      <c r="U413" s="10"/>
    </row>
    <row r="414" spans="1:21">
      <c r="A414" s="302"/>
      <c r="B414" s="302"/>
      <c r="C414" s="302"/>
      <c r="D414" s="3">
        <v>414</v>
      </c>
      <c r="E414" s="4">
        <v>423</v>
      </c>
      <c r="F414" s="3">
        <v>4180</v>
      </c>
      <c r="G414" s="302"/>
      <c r="H414" s="302"/>
      <c r="I414" s="11"/>
      <c r="J414" s="6">
        <v>41300</v>
      </c>
      <c r="K414" s="31"/>
      <c r="L414" s="31"/>
      <c r="M414" s="8">
        <v>41300</v>
      </c>
      <c r="N414" s="8"/>
      <c r="O414" s="8"/>
      <c r="P414" s="8">
        <v>4130</v>
      </c>
      <c r="Q414" s="8">
        <v>4140</v>
      </c>
      <c r="R414" s="8">
        <v>41300</v>
      </c>
      <c r="S414" s="10"/>
      <c r="T414" s="10"/>
      <c r="U414" s="10"/>
    </row>
    <row r="415" spans="1:21">
      <c r="A415" s="302"/>
      <c r="B415" s="302"/>
      <c r="C415" s="302"/>
      <c r="D415" s="3">
        <v>415</v>
      </c>
      <c r="E415" s="4">
        <v>424</v>
      </c>
      <c r="F415" s="3">
        <v>4190</v>
      </c>
      <c r="G415" s="302"/>
      <c r="H415" s="302"/>
      <c r="I415" s="11"/>
      <c r="J415" s="6">
        <v>41400</v>
      </c>
      <c r="K415" s="31"/>
      <c r="L415" s="31"/>
      <c r="M415" s="8">
        <v>41400</v>
      </c>
      <c r="N415" s="8"/>
      <c r="O415" s="8"/>
      <c r="P415" s="8">
        <v>4140</v>
      </c>
      <c r="Q415" s="8">
        <v>4150</v>
      </c>
      <c r="R415" s="8">
        <v>41400</v>
      </c>
      <c r="S415" s="10"/>
      <c r="T415" s="10"/>
      <c r="U415" s="10"/>
    </row>
    <row r="416" spans="1:21">
      <c r="A416" s="302"/>
      <c r="B416" s="302"/>
      <c r="C416" s="302"/>
      <c r="D416" s="3">
        <v>416</v>
      </c>
      <c r="E416" s="4">
        <v>425</v>
      </c>
      <c r="F416" s="3">
        <v>4200</v>
      </c>
      <c r="G416" s="302"/>
      <c r="H416" s="302"/>
      <c r="I416" s="11"/>
      <c r="J416" s="6">
        <v>41500</v>
      </c>
      <c r="K416" s="31"/>
      <c r="L416" s="31"/>
      <c r="M416" s="8">
        <v>41500</v>
      </c>
      <c r="N416" s="8"/>
      <c r="O416" s="8"/>
      <c r="P416" s="8">
        <v>4150</v>
      </c>
      <c r="Q416" s="8">
        <v>4160</v>
      </c>
      <c r="R416" s="8">
        <v>41500</v>
      </c>
      <c r="S416" s="10"/>
      <c r="T416" s="10"/>
      <c r="U416" s="10"/>
    </row>
    <row r="417" spans="1:21">
      <c r="A417" s="302"/>
      <c r="B417" s="302"/>
      <c r="C417" s="302"/>
      <c r="D417" s="3">
        <v>417</v>
      </c>
      <c r="E417" s="4">
        <v>426</v>
      </c>
      <c r="F417" s="3">
        <v>4210</v>
      </c>
      <c r="G417" s="302"/>
      <c r="H417" s="302"/>
      <c r="I417" s="11"/>
      <c r="J417" s="6">
        <v>41600</v>
      </c>
      <c r="K417" s="31"/>
      <c r="L417" s="31"/>
      <c r="M417" s="8">
        <v>41600</v>
      </c>
      <c r="N417" s="8"/>
      <c r="O417" s="8"/>
      <c r="P417" s="8">
        <v>4160</v>
      </c>
      <c r="Q417" s="8">
        <v>4170</v>
      </c>
      <c r="R417" s="8">
        <v>41600</v>
      </c>
      <c r="S417" s="10"/>
      <c r="T417" s="10"/>
      <c r="U417" s="10"/>
    </row>
    <row r="418" spans="1:21">
      <c r="A418" s="302"/>
      <c r="B418" s="302"/>
      <c r="C418" s="302"/>
      <c r="D418" s="3">
        <v>418</v>
      </c>
      <c r="E418" s="4">
        <v>427</v>
      </c>
      <c r="F418" s="3">
        <v>4220</v>
      </c>
      <c r="G418" s="302"/>
      <c r="H418" s="302"/>
      <c r="I418" s="11"/>
      <c r="J418" s="6">
        <v>41700</v>
      </c>
      <c r="K418" s="31"/>
      <c r="L418" s="31"/>
      <c r="M418" s="8">
        <v>41700</v>
      </c>
      <c r="N418" s="8"/>
      <c r="O418" s="8"/>
      <c r="P418" s="8">
        <v>4170</v>
      </c>
      <c r="Q418" s="8">
        <v>4180</v>
      </c>
      <c r="R418" s="8">
        <v>41700</v>
      </c>
      <c r="S418" s="10"/>
      <c r="T418" s="10"/>
      <c r="U418" s="10"/>
    </row>
    <row r="419" spans="1:21">
      <c r="A419" s="302"/>
      <c r="B419" s="302"/>
      <c r="C419" s="302"/>
      <c r="D419" s="3">
        <v>419</v>
      </c>
      <c r="E419" s="4">
        <v>428</v>
      </c>
      <c r="F419" s="3">
        <v>4230</v>
      </c>
      <c r="G419" s="302"/>
      <c r="H419" s="302"/>
      <c r="I419" s="11"/>
      <c r="J419" s="6">
        <v>41800</v>
      </c>
      <c r="K419" s="31"/>
      <c r="L419" s="31"/>
      <c r="M419" s="8">
        <v>41800</v>
      </c>
      <c r="N419" s="8"/>
      <c r="O419" s="8"/>
      <c r="P419" s="8">
        <v>4180</v>
      </c>
      <c r="Q419" s="8">
        <v>4190</v>
      </c>
      <c r="R419" s="8">
        <v>41800</v>
      </c>
      <c r="S419" s="10"/>
      <c r="T419" s="10"/>
      <c r="U419" s="10"/>
    </row>
    <row r="420" spans="1:21">
      <c r="A420" s="302"/>
      <c r="B420" s="302"/>
      <c r="C420" s="302"/>
      <c r="D420" s="3">
        <v>420</v>
      </c>
      <c r="E420" s="4">
        <v>429</v>
      </c>
      <c r="F420" s="3">
        <v>4240</v>
      </c>
      <c r="G420" s="302"/>
      <c r="H420" s="302"/>
      <c r="I420" s="11"/>
      <c r="J420" s="6">
        <v>41900</v>
      </c>
      <c r="K420" s="31"/>
      <c r="L420" s="31"/>
      <c r="M420" s="8">
        <v>41900</v>
      </c>
      <c r="N420" s="8"/>
      <c r="O420" s="8"/>
      <c r="P420" s="8">
        <v>4190</v>
      </c>
      <c r="Q420" s="8">
        <v>4200</v>
      </c>
      <c r="R420" s="8">
        <v>41900</v>
      </c>
      <c r="S420" s="10"/>
      <c r="T420" s="10"/>
      <c r="U420" s="10"/>
    </row>
    <row r="421" spans="1:21">
      <c r="A421" s="302"/>
      <c r="B421" s="302"/>
      <c r="C421" s="302"/>
      <c r="D421" s="3">
        <v>421</v>
      </c>
      <c r="E421" s="4">
        <v>430</v>
      </c>
      <c r="F421" s="3">
        <v>4250</v>
      </c>
      <c r="G421" s="302"/>
      <c r="H421" s="302"/>
      <c r="I421" s="11"/>
      <c r="J421" s="6">
        <v>42000</v>
      </c>
      <c r="K421" s="31"/>
      <c r="L421" s="31"/>
      <c r="M421" s="8">
        <v>42000</v>
      </c>
      <c r="N421" s="8"/>
      <c r="O421" s="8"/>
      <c r="P421" s="8">
        <v>4200</v>
      </c>
      <c r="Q421" s="8">
        <v>4210</v>
      </c>
      <c r="R421" s="8">
        <v>42000</v>
      </c>
      <c r="S421" s="10"/>
      <c r="T421" s="10"/>
      <c r="U421" s="10"/>
    </row>
    <row r="422" spans="1:21">
      <c r="A422" s="302"/>
      <c r="B422" s="302"/>
      <c r="C422" s="302"/>
      <c r="D422" s="3">
        <v>422</v>
      </c>
      <c r="E422" s="4">
        <v>431</v>
      </c>
      <c r="F422" s="3">
        <v>4260</v>
      </c>
      <c r="G422" s="302"/>
      <c r="H422" s="302"/>
      <c r="I422" s="11"/>
      <c r="J422" s="6">
        <v>42100</v>
      </c>
      <c r="K422" s="31"/>
      <c r="L422" s="31"/>
      <c r="M422" s="8">
        <v>42100</v>
      </c>
      <c r="N422" s="8"/>
      <c r="O422" s="8"/>
      <c r="P422" s="8">
        <v>4210</v>
      </c>
      <c r="Q422" s="8">
        <v>4220</v>
      </c>
      <c r="R422" s="8">
        <v>42100</v>
      </c>
      <c r="S422" s="10"/>
      <c r="T422" s="10"/>
      <c r="U422" s="10"/>
    </row>
    <row r="423" spans="1:21">
      <c r="A423" s="302"/>
      <c r="B423" s="302"/>
      <c r="C423" s="302"/>
      <c r="D423" s="3">
        <v>423</v>
      </c>
      <c r="E423" s="4">
        <v>432</v>
      </c>
      <c r="F423" s="3">
        <v>4270</v>
      </c>
      <c r="G423" s="302"/>
      <c r="H423" s="302"/>
      <c r="I423" s="11"/>
      <c r="J423" s="6">
        <v>42200</v>
      </c>
      <c r="K423" s="31"/>
      <c r="L423" s="31"/>
      <c r="M423" s="8">
        <v>42200</v>
      </c>
      <c r="N423" s="8"/>
      <c r="O423" s="8"/>
      <c r="P423" s="8">
        <v>4220</v>
      </c>
      <c r="Q423" s="8">
        <v>4230</v>
      </c>
      <c r="R423" s="8">
        <v>42200</v>
      </c>
      <c r="S423" s="10"/>
      <c r="T423" s="10"/>
      <c r="U423" s="10"/>
    </row>
    <row r="424" spans="1:21">
      <c r="A424" s="302"/>
      <c r="B424" s="302"/>
      <c r="C424" s="302"/>
      <c r="D424" s="3">
        <v>424</v>
      </c>
      <c r="E424" s="4">
        <v>433</v>
      </c>
      <c r="F424" s="3">
        <v>4280</v>
      </c>
      <c r="G424" s="302"/>
      <c r="H424" s="302"/>
      <c r="I424" s="11"/>
      <c r="J424" s="6">
        <v>42300</v>
      </c>
      <c r="K424" s="31"/>
      <c r="L424" s="31"/>
      <c r="M424" s="8">
        <v>42300</v>
      </c>
      <c r="N424" s="8"/>
      <c r="O424" s="8"/>
      <c r="P424" s="8">
        <v>4230</v>
      </c>
      <c r="Q424" s="8">
        <v>4240</v>
      </c>
      <c r="R424" s="8">
        <v>42300</v>
      </c>
      <c r="S424" s="10"/>
      <c r="T424" s="10"/>
      <c r="U424" s="10"/>
    </row>
    <row r="425" spans="1:21">
      <c r="A425" s="302"/>
      <c r="B425" s="302"/>
      <c r="C425" s="302"/>
      <c r="D425" s="3">
        <v>425</v>
      </c>
      <c r="E425" s="4">
        <v>434</v>
      </c>
      <c r="F425" s="3">
        <v>4290</v>
      </c>
      <c r="G425" s="302"/>
      <c r="H425" s="302"/>
      <c r="I425" s="11"/>
      <c r="J425" s="6">
        <v>42400</v>
      </c>
      <c r="K425" s="31"/>
      <c r="L425" s="31"/>
      <c r="M425" s="8">
        <v>42400</v>
      </c>
      <c r="N425" s="8"/>
      <c r="O425" s="8"/>
      <c r="P425" s="8">
        <v>4240</v>
      </c>
      <c r="Q425" s="8">
        <v>4250</v>
      </c>
      <c r="R425" s="8">
        <v>42400</v>
      </c>
      <c r="S425" s="10"/>
      <c r="T425" s="10"/>
      <c r="U425" s="10"/>
    </row>
    <row r="426" spans="1:21">
      <c r="A426" s="302"/>
      <c r="B426" s="302"/>
      <c r="C426" s="302"/>
      <c r="D426" s="3">
        <v>426</v>
      </c>
      <c r="E426" s="4">
        <v>435</v>
      </c>
      <c r="F426" s="3">
        <v>4300</v>
      </c>
      <c r="G426" s="302"/>
      <c r="H426" s="302"/>
      <c r="I426" s="11"/>
      <c r="J426" s="6">
        <v>42500</v>
      </c>
      <c r="K426" s="31"/>
      <c r="L426" s="31"/>
      <c r="M426" s="8">
        <v>42500</v>
      </c>
      <c r="N426" s="8"/>
      <c r="O426" s="8"/>
      <c r="P426" s="8">
        <v>4250</v>
      </c>
      <c r="Q426" s="8">
        <v>4260</v>
      </c>
      <c r="R426" s="8">
        <v>42500</v>
      </c>
      <c r="S426" s="10"/>
      <c r="T426" s="10"/>
      <c r="U426" s="10"/>
    </row>
    <row r="427" spans="1:21">
      <c r="A427" s="302"/>
      <c r="B427" s="302"/>
      <c r="C427" s="302"/>
      <c r="D427" s="3">
        <v>427</v>
      </c>
      <c r="E427" s="4">
        <v>436</v>
      </c>
      <c r="F427" s="3">
        <v>4310</v>
      </c>
      <c r="G427" s="302"/>
      <c r="H427" s="302"/>
      <c r="I427" s="11"/>
      <c r="J427" s="6">
        <v>42600</v>
      </c>
      <c r="K427" s="31"/>
      <c r="L427" s="31"/>
      <c r="M427" s="8">
        <v>42600</v>
      </c>
      <c r="N427" s="8"/>
      <c r="O427" s="8"/>
      <c r="P427" s="8">
        <v>4260</v>
      </c>
      <c r="Q427" s="8">
        <v>4270</v>
      </c>
      <c r="R427" s="8">
        <v>42600</v>
      </c>
      <c r="S427" s="10"/>
      <c r="T427" s="10"/>
      <c r="U427" s="10"/>
    </row>
    <row r="428" spans="1:21">
      <c r="A428" s="302"/>
      <c r="B428" s="302"/>
      <c r="C428" s="302"/>
      <c r="D428" s="3">
        <v>428</v>
      </c>
      <c r="E428" s="4">
        <v>437</v>
      </c>
      <c r="F428" s="3">
        <v>4320</v>
      </c>
      <c r="G428" s="302"/>
      <c r="H428" s="302"/>
      <c r="I428" s="11"/>
      <c r="J428" s="6">
        <v>42700</v>
      </c>
      <c r="K428" s="31"/>
      <c r="L428" s="31"/>
      <c r="M428" s="8">
        <v>42700</v>
      </c>
      <c r="N428" s="8"/>
      <c r="O428" s="8"/>
      <c r="P428" s="8">
        <v>4270</v>
      </c>
      <c r="Q428" s="8">
        <v>4280</v>
      </c>
      <c r="R428" s="8">
        <v>42700</v>
      </c>
      <c r="S428" s="10"/>
      <c r="T428" s="10"/>
      <c r="U428" s="10"/>
    </row>
    <row r="429" spans="1:21">
      <c r="A429" s="302"/>
      <c r="B429" s="302"/>
      <c r="C429" s="302"/>
      <c r="D429" s="3">
        <v>429</v>
      </c>
      <c r="E429" s="4">
        <v>438</v>
      </c>
      <c r="F429" s="3">
        <v>4330</v>
      </c>
      <c r="G429" s="302"/>
      <c r="H429" s="302"/>
      <c r="I429" s="11"/>
      <c r="J429" s="6">
        <v>42800</v>
      </c>
      <c r="K429" s="31"/>
      <c r="L429" s="31"/>
      <c r="M429" s="8">
        <v>42800</v>
      </c>
      <c r="N429" s="8"/>
      <c r="O429" s="8"/>
      <c r="P429" s="8">
        <v>4280</v>
      </c>
      <c r="Q429" s="8">
        <v>4290</v>
      </c>
      <c r="R429" s="8">
        <v>42800</v>
      </c>
      <c r="S429" s="10"/>
      <c r="T429" s="10"/>
      <c r="U429" s="10"/>
    </row>
    <row r="430" spans="1:21">
      <c r="A430" s="302"/>
      <c r="B430" s="302"/>
      <c r="C430" s="302"/>
      <c r="D430" s="3">
        <v>430</v>
      </c>
      <c r="E430" s="4">
        <v>439</v>
      </c>
      <c r="F430" s="3">
        <v>4340</v>
      </c>
      <c r="G430" s="302"/>
      <c r="H430" s="302"/>
      <c r="I430" s="11"/>
      <c r="J430" s="6">
        <v>42900</v>
      </c>
      <c r="K430" s="31"/>
      <c r="L430" s="31"/>
      <c r="M430" s="8">
        <v>42900</v>
      </c>
      <c r="N430" s="8"/>
      <c r="O430" s="8"/>
      <c r="P430" s="8">
        <v>4290</v>
      </c>
      <c r="Q430" s="8">
        <v>4300</v>
      </c>
      <c r="R430" s="8">
        <v>42900</v>
      </c>
      <c r="S430" s="10"/>
      <c r="T430" s="10"/>
      <c r="U430" s="10"/>
    </row>
    <row r="431" spans="1:21">
      <c r="A431" s="302"/>
      <c r="B431" s="302"/>
      <c r="C431" s="302"/>
      <c r="D431" s="3">
        <v>431</v>
      </c>
      <c r="E431" s="4">
        <v>440</v>
      </c>
      <c r="F431" s="3">
        <v>4350</v>
      </c>
      <c r="G431" s="302"/>
      <c r="H431" s="302"/>
      <c r="I431" s="11"/>
      <c r="J431" s="6">
        <v>43000</v>
      </c>
      <c r="K431" s="31"/>
      <c r="L431" s="31"/>
      <c r="M431" s="8">
        <v>43000</v>
      </c>
      <c r="N431" s="8"/>
      <c r="O431" s="8"/>
      <c r="P431" s="8">
        <v>4300</v>
      </c>
      <c r="Q431" s="8">
        <v>4310</v>
      </c>
      <c r="R431" s="8">
        <v>43000</v>
      </c>
      <c r="S431" s="10"/>
      <c r="T431" s="10"/>
      <c r="U431" s="10"/>
    </row>
    <row r="432" spans="1:21">
      <c r="A432" s="302"/>
      <c r="B432" s="302"/>
      <c r="C432" s="302"/>
      <c r="D432" s="3">
        <v>432</v>
      </c>
      <c r="E432" s="4">
        <v>441</v>
      </c>
      <c r="F432" s="3">
        <v>4360</v>
      </c>
      <c r="G432" s="302"/>
      <c r="H432" s="302"/>
      <c r="I432" s="11"/>
      <c r="J432" s="6">
        <v>43100</v>
      </c>
      <c r="K432" s="31"/>
      <c r="L432" s="31"/>
      <c r="M432" s="8">
        <v>43100</v>
      </c>
      <c r="N432" s="8"/>
      <c r="O432" s="8"/>
      <c r="P432" s="8">
        <v>4310</v>
      </c>
      <c r="Q432" s="8">
        <v>4320</v>
      </c>
      <c r="R432" s="8">
        <v>43100</v>
      </c>
      <c r="S432" s="10"/>
      <c r="T432" s="10"/>
      <c r="U432" s="10"/>
    </row>
    <row r="433" spans="1:21">
      <c r="A433" s="302"/>
      <c r="B433" s="302"/>
      <c r="C433" s="302"/>
      <c r="D433" s="3">
        <v>433</v>
      </c>
      <c r="E433" s="4">
        <v>442</v>
      </c>
      <c r="F433" s="3">
        <v>4370</v>
      </c>
      <c r="G433" s="302"/>
      <c r="H433" s="302"/>
      <c r="I433" s="11"/>
      <c r="J433" s="6">
        <v>43200</v>
      </c>
      <c r="K433" s="31"/>
      <c r="L433" s="31"/>
      <c r="M433" s="8">
        <v>43200</v>
      </c>
      <c r="N433" s="8"/>
      <c r="O433" s="8"/>
      <c r="P433" s="8">
        <v>4320</v>
      </c>
      <c r="Q433" s="8">
        <v>4330</v>
      </c>
      <c r="R433" s="8">
        <v>43200</v>
      </c>
      <c r="S433" s="10"/>
      <c r="T433" s="10"/>
      <c r="U433" s="10"/>
    </row>
    <row r="434" spans="1:21">
      <c r="A434" s="302"/>
      <c r="B434" s="302"/>
      <c r="C434" s="302"/>
      <c r="D434" s="3">
        <v>434</v>
      </c>
      <c r="E434" s="4">
        <v>443</v>
      </c>
      <c r="F434" s="3">
        <v>4380</v>
      </c>
      <c r="G434" s="302"/>
      <c r="H434" s="302"/>
      <c r="I434" s="11"/>
      <c r="J434" s="6">
        <v>43300</v>
      </c>
      <c r="K434" s="31"/>
      <c r="L434" s="31"/>
      <c r="M434" s="8">
        <v>43300</v>
      </c>
      <c r="N434" s="8"/>
      <c r="O434" s="8"/>
      <c r="P434" s="8">
        <v>4330</v>
      </c>
      <c r="Q434" s="8">
        <v>4340</v>
      </c>
      <c r="R434" s="8">
        <v>43300</v>
      </c>
      <c r="S434" s="10"/>
      <c r="T434" s="10"/>
      <c r="U434" s="10"/>
    </row>
    <row r="435" spans="1:21">
      <c r="A435" s="302"/>
      <c r="B435" s="302"/>
      <c r="C435" s="302"/>
      <c r="D435" s="3">
        <v>435</v>
      </c>
      <c r="E435" s="4">
        <v>444</v>
      </c>
      <c r="F435" s="3">
        <v>4390</v>
      </c>
      <c r="G435" s="302"/>
      <c r="H435" s="302"/>
      <c r="I435" s="11"/>
      <c r="J435" s="6">
        <v>43400</v>
      </c>
      <c r="K435" s="31"/>
      <c r="L435" s="31"/>
      <c r="M435" s="8">
        <v>43400</v>
      </c>
      <c r="N435" s="8"/>
      <c r="O435" s="8"/>
      <c r="P435" s="8">
        <v>4340</v>
      </c>
      <c r="Q435" s="8">
        <v>4350</v>
      </c>
      <c r="R435" s="8">
        <v>43400</v>
      </c>
      <c r="S435" s="10"/>
      <c r="T435" s="10"/>
      <c r="U435" s="10"/>
    </row>
    <row r="436" spans="1:21">
      <c r="A436" s="302"/>
      <c r="B436" s="302"/>
      <c r="C436" s="302"/>
      <c r="D436" s="3">
        <v>436</v>
      </c>
      <c r="E436" s="4">
        <v>445</v>
      </c>
      <c r="F436" s="3">
        <v>4400</v>
      </c>
      <c r="G436" s="302"/>
      <c r="H436" s="302"/>
      <c r="I436" s="11"/>
      <c r="J436" s="6">
        <v>43500</v>
      </c>
      <c r="K436" s="31"/>
      <c r="L436" s="31"/>
      <c r="M436" s="8">
        <v>43500</v>
      </c>
      <c r="N436" s="8"/>
      <c r="O436" s="8"/>
      <c r="P436" s="8">
        <v>4350</v>
      </c>
      <c r="Q436" s="8">
        <v>4360</v>
      </c>
      <c r="R436" s="8">
        <v>43500</v>
      </c>
      <c r="S436" s="10"/>
      <c r="T436" s="10"/>
      <c r="U436" s="10"/>
    </row>
    <row r="437" spans="1:21">
      <c r="A437" s="302"/>
      <c r="B437" s="302"/>
      <c r="C437" s="302"/>
      <c r="D437" s="3">
        <v>437</v>
      </c>
      <c r="E437" s="4">
        <v>446</v>
      </c>
      <c r="F437" s="3">
        <v>4410</v>
      </c>
      <c r="G437" s="302"/>
      <c r="H437" s="302"/>
      <c r="I437" s="11"/>
      <c r="J437" s="6">
        <v>43600</v>
      </c>
      <c r="K437" s="31"/>
      <c r="L437" s="31"/>
      <c r="M437" s="8">
        <v>43600</v>
      </c>
      <c r="N437" s="8"/>
      <c r="O437" s="8"/>
      <c r="P437" s="8">
        <v>4360</v>
      </c>
      <c r="Q437" s="8">
        <v>4370</v>
      </c>
      <c r="R437" s="8">
        <v>43600</v>
      </c>
      <c r="S437" s="10"/>
      <c r="T437" s="10"/>
      <c r="U437" s="10"/>
    </row>
    <row r="438" spans="1:21">
      <c r="A438" s="302"/>
      <c r="B438" s="302"/>
      <c r="C438" s="302"/>
      <c r="D438" s="3">
        <v>438</v>
      </c>
      <c r="E438" s="4">
        <v>447</v>
      </c>
      <c r="F438" s="3">
        <v>4420</v>
      </c>
      <c r="G438" s="302"/>
      <c r="H438" s="302"/>
      <c r="I438" s="11"/>
      <c r="J438" s="6">
        <v>43700</v>
      </c>
      <c r="K438" s="31"/>
      <c r="L438" s="31"/>
      <c r="M438" s="8">
        <v>43700</v>
      </c>
      <c r="N438" s="8"/>
      <c r="O438" s="8"/>
      <c r="P438" s="8">
        <v>4370</v>
      </c>
      <c r="Q438" s="8">
        <v>4380</v>
      </c>
      <c r="R438" s="8">
        <v>43700</v>
      </c>
      <c r="S438" s="10"/>
      <c r="T438" s="10"/>
      <c r="U438" s="10"/>
    </row>
    <row r="439" spans="1:21">
      <c r="A439" s="302"/>
      <c r="B439" s="302"/>
      <c r="C439" s="302"/>
      <c r="D439" s="3">
        <v>439</v>
      </c>
      <c r="E439" s="4">
        <v>448</v>
      </c>
      <c r="F439" s="3">
        <v>4430</v>
      </c>
      <c r="G439" s="302"/>
      <c r="H439" s="302"/>
      <c r="I439" s="11"/>
      <c r="J439" s="6">
        <v>43800</v>
      </c>
      <c r="K439" s="31"/>
      <c r="L439" s="31"/>
      <c r="M439" s="8">
        <v>43800</v>
      </c>
      <c r="N439" s="8"/>
      <c r="O439" s="8"/>
      <c r="P439" s="8">
        <v>4380</v>
      </c>
      <c r="Q439" s="8">
        <v>4390</v>
      </c>
      <c r="R439" s="10"/>
      <c r="S439" s="10"/>
      <c r="T439" s="10"/>
      <c r="U439" s="10"/>
    </row>
    <row r="440" spans="1:21">
      <c r="A440" s="302"/>
      <c r="B440" s="302"/>
      <c r="C440" s="302"/>
      <c r="D440" s="3">
        <v>440</v>
      </c>
      <c r="E440" s="4">
        <v>449</v>
      </c>
      <c r="F440" s="3">
        <v>4440</v>
      </c>
      <c r="G440" s="302"/>
      <c r="H440" s="302"/>
      <c r="I440" s="11"/>
      <c r="J440" s="6">
        <v>43900</v>
      </c>
      <c r="K440" s="31"/>
      <c r="L440" s="31"/>
      <c r="M440" s="8">
        <v>43900</v>
      </c>
      <c r="N440" s="8"/>
      <c r="O440" s="8"/>
      <c r="P440" s="8">
        <v>4390</v>
      </c>
      <c r="Q440" s="10"/>
      <c r="R440" s="10"/>
      <c r="S440" s="10"/>
      <c r="T440" s="10"/>
      <c r="U440" s="10"/>
    </row>
    <row r="441" spans="1:21">
      <c r="A441" s="302"/>
      <c r="B441" s="302"/>
      <c r="C441" s="302"/>
      <c r="D441" s="3">
        <v>441</v>
      </c>
      <c r="E441" s="4">
        <v>450</v>
      </c>
      <c r="F441" s="3">
        <v>4450</v>
      </c>
      <c r="G441" s="302"/>
      <c r="H441" s="302"/>
      <c r="I441" s="11"/>
      <c r="J441" s="6">
        <v>44000</v>
      </c>
      <c r="K441" s="31"/>
      <c r="L441" s="31"/>
      <c r="M441" s="8">
        <v>44000</v>
      </c>
      <c r="N441" s="8"/>
      <c r="O441" s="8"/>
      <c r="P441" s="8">
        <v>4400</v>
      </c>
      <c r="Q441" s="10"/>
      <c r="R441" s="10"/>
      <c r="S441" s="10"/>
      <c r="T441" s="10"/>
      <c r="U441" s="10"/>
    </row>
    <row r="442" spans="1:21">
      <c r="A442" s="302"/>
      <c r="B442" s="302"/>
      <c r="C442" s="302"/>
      <c r="D442" s="3">
        <v>442</v>
      </c>
      <c r="E442" s="4">
        <v>451</v>
      </c>
      <c r="F442" s="3">
        <v>4460</v>
      </c>
      <c r="G442" s="302"/>
      <c r="H442" s="302"/>
      <c r="I442" s="11"/>
      <c r="J442" s="6">
        <v>44100</v>
      </c>
      <c r="K442" s="31"/>
      <c r="L442" s="31"/>
      <c r="M442" s="8">
        <v>44100</v>
      </c>
      <c r="N442" s="8"/>
      <c r="O442" s="8"/>
      <c r="P442" s="8">
        <v>4410</v>
      </c>
      <c r="Q442" s="10"/>
      <c r="R442" s="10"/>
      <c r="S442" s="10"/>
      <c r="T442" s="10"/>
      <c r="U442" s="10"/>
    </row>
    <row r="443" spans="1:21">
      <c r="A443" s="302"/>
      <c r="B443" s="302"/>
      <c r="C443" s="302"/>
      <c r="D443" s="3">
        <v>443</v>
      </c>
      <c r="E443" s="4">
        <v>452</v>
      </c>
      <c r="F443" s="3">
        <v>4470</v>
      </c>
      <c r="G443" s="302"/>
      <c r="H443" s="302"/>
      <c r="I443" s="11"/>
      <c r="J443" s="6">
        <v>44200</v>
      </c>
      <c r="K443" s="31"/>
      <c r="L443" s="31"/>
      <c r="M443" s="8">
        <v>44200</v>
      </c>
      <c r="N443" s="8"/>
      <c r="O443" s="8"/>
      <c r="P443" s="8">
        <v>4420</v>
      </c>
      <c r="Q443" s="10"/>
      <c r="R443" s="10"/>
      <c r="S443" s="10"/>
      <c r="T443" s="10"/>
      <c r="U443" s="10"/>
    </row>
    <row r="444" spans="1:21">
      <c r="A444" s="302"/>
      <c r="B444" s="302"/>
      <c r="C444" s="302"/>
      <c r="D444" s="3">
        <v>444</v>
      </c>
      <c r="E444" s="4">
        <v>453</v>
      </c>
      <c r="F444" s="3">
        <v>4480</v>
      </c>
      <c r="G444" s="302"/>
      <c r="H444" s="302"/>
      <c r="I444" s="11"/>
      <c r="J444" s="6">
        <v>44300</v>
      </c>
      <c r="K444" s="31"/>
      <c r="L444" s="31"/>
      <c r="M444" s="8">
        <v>44300</v>
      </c>
      <c r="N444" s="8"/>
      <c r="O444" s="8"/>
      <c r="P444" s="8">
        <v>4430</v>
      </c>
      <c r="Q444" s="10"/>
      <c r="R444" s="10"/>
      <c r="S444" s="10"/>
      <c r="T444" s="10"/>
      <c r="U444" s="10"/>
    </row>
    <row r="445" spans="1:21">
      <c r="A445" s="302"/>
      <c r="B445" s="302"/>
      <c r="C445" s="302"/>
      <c r="D445" s="3">
        <v>445</v>
      </c>
      <c r="E445" s="4">
        <v>454</v>
      </c>
      <c r="F445" s="3">
        <v>4490</v>
      </c>
      <c r="G445" s="302"/>
      <c r="H445" s="302"/>
      <c r="I445" s="11"/>
      <c r="J445" s="6">
        <v>44400</v>
      </c>
      <c r="K445" s="31"/>
      <c r="L445" s="31"/>
      <c r="M445" s="8">
        <v>44400</v>
      </c>
      <c r="N445" s="8"/>
      <c r="O445" s="8"/>
      <c r="P445" s="8">
        <v>4440</v>
      </c>
      <c r="Q445" s="10"/>
      <c r="R445" s="10"/>
      <c r="S445" s="10"/>
      <c r="T445" s="10"/>
      <c r="U445" s="10"/>
    </row>
    <row r="446" spans="1:21">
      <c r="A446" s="302"/>
      <c r="B446" s="302"/>
      <c r="C446" s="302"/>
      <c r="D446" s="3">
        <v>446</v>
      </c>
      <c r="E446" s="4">
        <v>455</v>
      </c>
      <c r="F446" s="3">
        <v>4500</v>
      </c>
      <c r="G446" s="302"/>
      <c r="H446" s="302"/>
      <c r="I446" s="11"/>
      <c r="J446" s="6">
        <v>44500</v>
      </c>
      <c r="K446" s="31"/>
      <c r="L446" s="31"/>
      <c r="M446" s="8">
        <v>44500</v>
      </c>
      <c r="N446" s="8"/>
      <c r="O446" s="8"/>
      <c r="P446" s="8">
        <v>4450</v>
      </c>
      <c r="Q446" s="10"/>
      <c r="R446" s="10"/>
      <c r="S446" s="10"/>
      <c r="T446" s="10"/>
      <c r="U446" s="10"/>
    </row>
    <row r="447" spans="1:21">
      <c r="A447" s="302"/>
      <c r="B447" s="302"/>
      <c r="C447" s="302"/>
      <c r="D447" s="3">
        <v>447</v>
      </c>
      <c r="E447" s="4">
        <v>456</v>
      </c>
      <c r="F447" s="3">
        <v>4510</v>
      </c>
      <c r="G447" s="302"/>
      <c r="H447" s="302"/>
      <c r="I447" s="11"/>
      <c r="J447" s="6">
        <v>44600</v>
      </c>
      <c r="K447" s="31"/>
      <c r="L447" s="31"/>
      <c r="M447" s="8">
        <v>44600</v>
      </c>
      <c r="N447" s="8"/>
      <c r="O447" s="8"/>
      <c r="P447" s="8">
        <v>4460</v>
      </c>
      <c r="Q447" s="10"/>
      <c r="R447" s="10"/>
      <c r="S447" s="10"/>
      <c r="T447" s="10"/>
      <c r="U447" s="10"/>
    </row>
    <row r="448" spans="1:21">
      <c r="A448" s="302"/>
      <c r="B448" s="302"/>
      <c r="C448" s="302"/>
      <c r="D448" s="3">
        <v>448</v>
      </c>
      <c r="E448" s="4">
        <v>457</v>
      </c>
      <c r="F448" s="3">
        <v>4520</v>
      </c>
      <c r="G448" s="302"/>
      <c r="H448" s="302"/>
      <c r="I448" s="11"/>
      <c r="J448" s="6">
        <v>44700</v>
      </c>
      <c r="K448" s="31"/>
      <c r="L448" s="31"/>
      <c r="M448" s="8">
        <v>44700</v>
      </c>
      <c r="N448" s="8"/>
      <c r="O448" s="8"/>
      <c r="P448" s="8">
        <v>4470</v>
      </c>
      <c r="Q448" s="10"/>
      <c r="R448" s="10"/>
      <c r="S448" s="10"/>
      <c r="T448" s="10"/>
      <c r="U448" s="10"/>
    </row>
    <row r="449" spans="1:21">
      <c r="A449" s="302"/>
      <c r="B449" s="302"/>
      <c r="C449" s="302"/>
      <c r="D449" s="3">
        <v>449</v>
      </c>
      <c r="E449" s="4">
        <v>458</v>
      </c>
      <c r="F449" s="3">
        <v>4530</v>
      </c>
      <c r="G449" s="302"/>
      <c r="H449" s="302"/>
      <c r="I449" s="11"/>
      <c r="J449" s="6">
        <v>44800</v>
      </c>
      <c r="K449" s="31"/>
      <c r="L449" s="31"/>
      <c r="M449" s="8">
        <v>44800</v>
      </c>
      <c r="N449" s="8"/>
      <c r="O449" s="8"/>
      <c r="P449" s="8">
        <v>4480</v>
      </c>
      <c r="Q449" s="10"/>
      <c r="R449" s="10"/>
      <c r="S449" s="10"/>
      <c r="T449" s="10"/>
      <c r="U449" s="10"/>
    </row>
    <row r="450" spans="1:21">
      <c r="A450" s="302"/>
      <c r="B450" s="302"/>
      <c r="C450" s="302"/>
      <c r="D450" s="3">
        <v>450</v>
      </c>
      <c r="E450" s="4">
        <v>459</v>
      </c>
      <c r="F450" s="3">
        <v>4540</v>
      </c>
      <c r="G450" s="302"/>
      <c r="H450" s="302"/>
      <c r="I450" s="11"/>
      <c r="J450" s="6">
        <v>44900</v>
      </c>
      <c r="K450" s="31"/>
      <c r="L450" s="31"/>
      <c r="M450" s="8">
        <v>44900</v>
      </c>
      <c r="N450" s="8"/>
      <c r="O450" s="8"/>
      <c r="P450" s="8">
        <v>4490</v>
      </c>
      <c r="Q450" s="10"/>
      <c r="R450" s="10"/>
      <c r="S450" s="10"/>
      <c r="T450" s="10"/>
      <c r="U450" s="10"/>
    </row>
    <row r="451" spans="1:21">
      <c r="A451" s="302"/>
      <c r="B451" s="302"/>
      <c r="C451" s="302"/>
      <c r="D451" s="3">
        <v>451</v>
      </c>
      <c r="E451" s="4">
        <v>460</v>
      </c>
      <c r="F451" s="3">
        <v>4550</v>
      </c>
      <c r="G451" s="302"/>
      <c r="H451" s="302"/>
      <c r="I451" s="11"/>
      <c r="J451" s="6">
        <v>45000</v>
      </c>
      <c r="K451" s="31"/>
      <c r="L451" s="31"/>
      <c r="M451" s="8">
        <v>45000</v>
      </c>
      <c r="N451" s="8"/>
      <c r="O451" s="8"/>
      <c r="P451" s="8">
        <v>4500</v>
      </c>
      <c r="Q451" s="10"/>
      <c r="R451" s="10"/>
      <c r="S451" s="10"/>
      <c r="T451" s="10"/>
      <c r="U451" s="10"/>
    </row>
    <row r="452" spans="1:21">
      <c r="A452" s="302"/>
      <c r="B452" s="302"/>
      <c r="C452" s="302"/>
      <c r="D452" s="3">
        <v>452</v>
      </c>
      <c r="E452" s="4">
        <v>461</v>
      </c>
      <c r="F452" s="3">
        <v>4560</v>
      </c>
      <c r="G452" s="302"/>
      <c r="H452" s="302"/>
      <c r="I452" s="11"/>
      <c r="J452" s="6">
        <v>45100</v>
      </c>
      <c r="K452" s="31"/>
      <c r="L452" s="31"/>
      <c r="M452" s="8">
        <v>45100</v>
      </c>
      <c r="N452" s="8"/>
      <c r="O452" s="8"/>
      <c r="P452" s="8">
        <v>4510</v>
      </c>
      <c r="Q452" s="10"/>
      <c r="R452" s="10"/>
      <c r="S452" s="10"/>
      <c r="T452" s="10"/>
      <c r="U452" s="10"/>
    </row>
    <row r="453" spans="1:21">
      <c r="A453" s="302"/>
      <c r="B453" s="302"/>
      <c r="C453" s="302"/>
      <c r="D453" s="3">
        <v>453</v>
      </c>
      <c r="E453" s="4">
        <v>462</v>
      </c>
      <c r="F453" s="3">
        <v>4570</v>
      </c>
      <c r="G453" s="302"/>
      <c r="H453" s="302"/>
      <c r="I453" s="11"/>
      <c r="J453" s="6">
        <v>45200</v>
      </c>
      <c r="K453" s="31"/>
      <c r="L453" s="31"/>
      <c r="M453" s="8">
        <v>45200</v>
      </c>
      <c r="N453" s="8"/>
      <c r="O453" s="8"/>
      <c r="P453" s="8">
        <v>4520</v>
      </c>
      <c r="Q453" s="10"/>
      <c r="R453" s="10"/>
      <c r="S453" s="10"/>
      <c r="T453" s="10"/>
      <c r="U453" s="10"/>
    </row>
    <row r="454" spans="1:21">
      <c r="A454" s="302"/>
      <c r="B454" s="302"/>
      <c r="C454" s="302"/>
      <c r="D454" s="3">
        <v>454</v>
      </c>
      <c r="E454" s="4">
        <v>463</v>
      </c>
      <c r="F454" s="3">
        <v>4580</v>
      </c>
      <c r="G454" s="302"/>
      <c r="H454" s="302"/>
      <c r="I454" s="11"/>
      <c r="J454" s="6">
        <v>45300</v>
      </c>
      <c r="K454" s="31"/>
      <c r="L454" s="31"/>
      <c r="M454" s="8">
        <v>45300</v>
      </c>
      <c r="N454" s="8"/>
      <c r="O454" s="8"/>
      <c r="P454" s="8">
        <v>4530</v>
      </c>
      <c r="Q454" s="10"/>
      <c r="R454" s="10"/>
      <c r="S454" s="10"/>
      <c r="T454" s="10"/>
      <c r="U454" s="10"/>
    </row>
    <row r="455" spans="1:21">
      <c r="A455" s="302"/>
      <c r="B455" s="302"/>
      <c r="C455" s="302"/>
      <c r="D455" s="3">
        <v>455</v>
      </c>
      <c r="E455" s="4">
        <v>464</v>
      </c>
      <c r="F455" s="3">
        <v>4590</v>
      </c>
      <c r="G455" s="302"/>
      <c r="H455" s="302"/>
      <c r="I455" s="11"/>
      <c r="J455" s="6">
        <v>45400</v>
      </c>
      <c r="K455" s="31"/>
      <c r="L455" s="31"/>
      <c r="M455" s="8">
        <v>45400</v>
      </c>
      <c r="N455" s="8"/>
      <c r="O455" s="8"/>
      <c r="P455" s="8">
        <v>4540</v>
      </c>
      <c r="Q455" s="10"/>
      <c r="R455" s="10"/>
      <c r="S455" s="10"/>
      <c r="T455" s="10"/>
      <c r="U455" s="10"/>
    </row>
    <row r="456" spans="1:21">
      <c r="A456" s="302"/>
      <c r="B456" s="302"/>
      <c r="C456" s="302"/>
      <c r="D456" s="3">
        <v>456</v>
      </c>
      <c r="E456" s="4">
        <v>465</v>
      </c>
      <c r="F456" s="3">
        <v>4600</v>
      </c>
      <c r="G456" s="302"/>
      <c r="H456" s="302"/>
      <c r="I456" s="11"/>
      <c r="J456" s="6">
        <v>45500</v>
      </c>
      <c r="K456" s="31"/>
      <c r="L456" s="31"/>
      <c r="M456" s="8">
        <v>45500</v>
      </c>
      <c r="N456" s="8"/>
      <c r="O456" s="8"/>
      <c r="P456" s="8">
        <v>4550</v>
      </c>
      <c r="Q456" s="10"/>
      <c r="R456" s="10"/>
      <c r="S456" s="10"/>
      <c r="T456" s="10"/>
      <c r="U456" s="10"/>
    </row>
    <row r="457" spans="1:21">
      <c r="A457" s="302"/>
      <c r="B457" s="302"/>
      <c r="C457" s="302"/>
      <c r="D457" s="3">
        <v>457</v>
      </c>
      <c r="E457" s="4">
        <v>466</v>
      </c>
      <c r="F457" s="3">
        <v>4610</v>
      </c>
      <c r="G457" s="302"/>
      <c r="H457" s="302"/>
      <c r="I457" s="11"/>
      <c r="J457" s="6">
        <v>45600</v>
      </c>
      <c r="K457" s="31"/>
      <c r="L457" s="31"/>
      <c r="M457" s="8">
        <v>45600</v>
      </c>
      <c r="N457" s="8"/>
      <c r="O457" s="8"/>
      <c r="P457" s="8">
        <v>4560</v>
      </c>
      <c r="Q457" s="10"/>
      <c r="R457" s="10"/>
      <c r="S457" s="10"/>
      <c r="T457" s="10"/>
      <c r="U457" s="10"/>
    </row>
    <row r="458" spans="1:21">
      <c r="A458" s="302"/>
      <c r="B458" s="302"/>
      <c r="C458" s="302"/>
      <c r="D458" s="3">
        <v>458</v>
      </c>
      <c r="E458" s="4">
        <v>467</v>
      </c>
      <c r="F458" s="3">
        <v>4620</v>
      </c>
      <c r="G458" s="302"/>
      <c r="H458" s="302"/>
      <c r="I458" s="11"/>
      <c r="J458" s="6">
        <v>45700</v>
      </c>
      <c r="K458" s="31"/>
      <c r="L458" s="31"/>
      <c r="M458" s="8">
        <v>45700</v>
      </c>
      <c r="N458" s="8"/>
      <c r="O458" s="8"/>
      <c r="P458" s="8">
        <v>4570</v>
      </c>
      <c r="Q458" s="10"/>
      <c r="R458" s="10"/>
      <c r="S458" s="10"/>
      <c r="T458" s="10"/>
      <c r="U458" s="10"/>
    </row>
    <row r="459" spans="1:21">
      <c r="A459" s="302"/>
      <c r="B459" s="302"/>
      <c r="C459" s="302"/>
      <c r="D459" s="3">
        <v>459</v>
      </c>
      <c r="E459" s="4">
        <v>468</v>
      </c>
      <c r="F459" s="3">
        <v>4630</v>
      </c>
      <c r="G459" s="302"/>
      <c r="H459" s="302"/>
      <c r="I459" s="11"/>
      <c r="J459" s="6">
        <v>45800</v>
      </c>
      <c r="K459" s="31"/>
      <c r="L459" s="31"/>
      <c r="M459" s="8">
        <v>45800</v>
      </c>
      <c r="N459" s="8"/>
      <c r="O459" s="8"/>
      <c r="P459" s="8">
        <v>4580</v>
      </c>
      <c r="Q459" s="10"/>
      <c r="R459" s="10"/>
      <c r="S459" s="10"/>
      <c r="T459" s="10"/>
      <c r="U459" s="10"/>
    </row>
    <row r="460" spans="1:21">
      <c r="A460" s="302"/>
      <c r="B460" s="302"/>
      <c r="C460" s="302"/>
      <c r="D460" s="3">
        <v>460</v>
      </c>
      <c r="E460" s="4">
        <v>469</v>
      </c>
      <c r="F460" s="3">
        <v>4640</v>
      </c>
      <c r="G460" s="302"/>
      <c r="H460" s="302"/>
      <c r="I460" s="11"/>
      <c r="J460" s="6">
        <v>45900</v>
      </c>
      <c r="K460" s="31"/>
      <c r="L460" s="31"/>
      <c r="M460" s="8">
        <v>45900</v>
      </c>
      <c r="N460" s="8"/>
      <c r="O460" s="8"/>
      <c r="P460" s="8">
        <v>4590</v>
      </c>
      <c r="Q460" s="10"/>
      <c r="R460" s="10"/>
      <c r="S460" s="10"/>
      <c r="T460" s="10"/>
      <c r="U460" s="10"/>
    </row>
    <row r="461" spans="1:21">
      <c r="A461" s="302"/>
      <c r="B461" s="302"/>
      <c r="C461" s="302"/>
      <c r="D461" s="3">
        <v>461</v>
      </c>
      <c r="E461" s="4">
        <v>470</v>
      </c>
      <c r="F461" s="3">
        <v>4650</v>
      </c>
      <c r="G461" s="302"/>
      <c r="H461" s="302"/>
      <c r="I461" s="11"/>
      <c r="J461" s="6">
        <v>46000</v>
      </c>
      <c r="K461" s="31"/>
      <c r="L461" s="31"/>
      <c r="M461" s="8">
        <v>46000</v>
      </c>
      <c r="N461" s="8"/>
      <c r="O461" s="8"/>
      <c r="P461" s="8">
        <v>4600</v>
      </c>
      <c r="Q461" s="10"/>
      <c r="R461" s="10"/>
      <c r="S461" s="10"/>
      <c r="T461" s="10"/>
      <c r="U461" s="10"/>
    </row>
    <row r="462" spans="1:21">
      <c r="A462" s="302"/>
      <c r="B462" s="302"/>
      <c r="C462" s="302"/>
      <c r="D462" s="3">
        <v>462</v>
      </c>
      <c r="E462" s="4">
        <v>471</v>
      </c>
      <c r="F462" s="3">
        <v>4660</v>
      </c>
      <c r="G462" s="302"/>
      <c r="H462" s="302"/>
      <c r="I462" s="11"/>
      <c r="J462" s="6">
        <v>46100</v>
      </c>
      <c r="K462" s="31"/>
      <c r="L462" s="31"/>
      <c r="M462" s="8">
        <v>46100</v>
      </c>
      <c r="N462" s="8"/>
      <c r="O462" s="8"/>
      <c r="P462" s="8">
        <v>4610</v>
      </c>
      <c r="Q462" s="10"/>
      <c r="R462" s="10"/>
      <c r="S462" s="10"/>
      <c r="T462" s="10"/>
      <c r="U462" s="10"/>
    </row>
    <row r="463" spans="1:21">
      <c r="A463" s="302"/>
      <c r="B463" s="302"/>
      <c r="C463" s="302"/>
      <c r="D463" s="3">
        <v>463</v>
      </c>
      <c r="E463" s="4">
        <v>472</v>
      </c>
      <c r="F463" s="3">
        <v>4670</v>
      </c>
      <c r="G463" s="302"/>
      <c r="H463" s="302"/>
      <c r="I463" s="11"/>
      <c r="J463" s="6">
        <v>46200</v>
      </c>
      <c r="K463" s="31"/>
      <c r="L463" s="31"/>
      <c r="M463" s="8">
        <v>46200</v>
      </c>
      <c r="N463" s="8"/>
      <c r="O463" s="8"/>
      <c r="P463" s="8">
        <v>4620</v>
      </c>
      <c r="Q463" s="10"/>
      <c r="R463" s="10"/>
      <c r="S463" s="10"/>
      <c r="T463" s="10"/>
      <c r="U463" s="10"/>
    </row>
    <row r="464" spans="1:21">
      <c r="A464" s="302"/>
      <c r="B464" s="302"/>
      <c r="C464" s="302"/>
      <c r="D464" s="3">
        <v>464</v>
      </c>
      <c r="E464" s="4">
        <v>473</v>
      </c>
      <c r="F464" s="3">
        <v>4680</v>
      </c>
      <c r="G464" s="302"/>
      <c r="H464" s="302"/>
      <c r="I464" s="11"/>
      <c r="J464" s="6">
        <v>46300</v>
      </c>
      <c r="K464" s="31"/>
      <c r="L464" s="31"/>
      <c r="M464" s="8">
        <v>46300</v>
      </c>
      <c r="N464" s="8"/>
      <c r="O464" s="8"/>
      <c r="P464" s="8">
        <v>4630</v>
      </c>
      <c r="Q464" s="10"/>
      <c r="R464" s="10"/>
      <c r="S464" s="10"/>
      <c r="T464" s="10"/>
      <c r="U464" s="10"/>
    </row>
    <row r="465" spans="1:21">
      <c r="A465" s="302"/>
      <c r="B465" s="302"/>
      <c r="C465" s="302"/>
      <c r="D465" s="3">
        <v>465</v>
      </c>
      <c r="E465" s="4">
        <v>474</v>
      </c>
      <c r="F465" s="3">
        <v>4690</v>
      </c>
      <c r="G465" s="302"/>
      <c r="H465" s="302"/>
      <c r="I465" s="11"/>
      <c r="J465" s="6">
        <v>46400</v>
      </c>
      <c r="K465" s="31"/>
      <c r="L465" s="31"/>
      <c r="M465" s="8">
        <v>46400</v>
      </c>
      <c r="N465" s="8"/>
      <c r="O465" s="8"/>
      <c r="P465" s="8">
        <v>4640</v>
      </c>
      <c r="Q465" s="10"/>
      <c r="R465" s="10"/>
      <c r="S465" s="10"/>
      <c r="T465" s="10"/>
      <c r="U465" s="10"/>
    </row>
    <row r="466" spans="1:21">
      <c r="A466" s="302"/>
      <c r="B466" s="302"/>
      <c r="C466" s="302"/>
      <c r="D466" s="3">
        <v>466</v>
      </c>
      <c r="E466" s="4">
        <v>475</v>
      </c>
      <c r="F466" s="3">
        <v>4700</v>
      </c>
      <c r="G466" s="302"/>
      <c r="H466" s="302"/>
      <c r="I466" s="11"/>
      <c r="J466" s="6">
        <v>46500</v>
      </c>
      <c r="K466" s="31"/>
      <c r="L466" s="31"/>
      <c r="M466" s="8">
        <v>46500</v>
      </c>
      <c r="N466" s="8"/>
      <c r="O466" s="8"/>
      <c r="P466" s="8">
        <v>4650</v>
      </c>
      <c r="Q466" s="10"/>
      <c r="R466" s="10"/>
      <c r="S466" s="10"/>
      <c r="T466" s="10"/>
      <c r="U466" s="10"/>
    </row>
    <row r="467" spans="1:21">
      <c r="A467" s="302"/>
      <c r="B467" s="302"/>
      <c r="C467" s="302"/>
      <c r="D467" s="3">
        <v>467</v>
      </c>
      <c r="E467" s="4">
        <v>476</v>
      </c>
      <c r="F467" s="3">
        <v>4710</v>
      </c>
      <c r="G467" s="302"/>
      <c r="H467" s="302"/>
      <c r="I467" s="11"/>
      <c r="J467" s="6">
        <v>46600</v>
      </c>
      <c r="K467" s="31"/>
      <c r="L467" s="31"/>
      <c r="M467" s="8">
        <v>46600</v>
      </c>
      <c r="N467" s="8"/>
      <c r="O467" s="8"/>
      <c r="P467" s="8">
        <v>4660</v>
      </c>
      <c r="Q467" s="10"/>
      <c r="R467" s="10"/>
      <c r="S467" s="10"/>
      <c r="T467" s="10"/>
      <c r="U467" s="10"/>
    </row>
    <row r="468" spans="1:21">
      <c r="A468" s="302"/>
      <c r="B468" s="302"/>
      <c r="C468" s="302"/>
      <c r="D468" s="3">
        <v>468</v>
      </c>
      <c r="E468" s="4">
        <v>477</v>
      </c>
      <c r="F468" s="3">
        <v>4720</v>
      </c>
      <c r="G468" s="302"/>
      <c r="H468" s="302"/>
      <c r="I468" s="11"/>
      <c r="J468" s="6">
        <v>46700</v>
      </c>
      <c r="K468" s="31"/>
      <c r="L468" s="31"/>
      <c r="M468" s="8">
        <v>46700</v>
      </c>
      <c r="N468" s="8"/>
      <c r="O468" s="8"/>
      <c r="P468" s="8">
        <v>4670</v>
      </c>
      <c r="Q468" s="10"/>
      <c r="R468" s="10"/>
      <c r="S468" s="10"/>
      <c r="T468" s="10"/>
      <c r="U468" s="10"/>
    </row>
    <row r="469" spans="1:21">
      <c r="A469" s="302"/>
      <c r="B469" s="302"/>
      <c r="C469" s="302"/>
      <c r="D469" s="3">
        <v>469</v>
      </c>
      <c r="E469" s="4">
        <v>478</v>
      </c>
      <c r="F469" s="3">
        <v>4730</v>
      </c>
      <c r="G469" s="302"/>
      <c r="H469" s="302"/>
      <c r="I469" s="11"/>
      <c r="J469" s="6">
        <v>46800</v>
      </c>
      <c r="K469" s="31"/>
      <c r="L469" s="31"/>
      <c r="M469" s="8">
        <v>46800</v>
      </c>
      <c r="N469" s="8"/>
      <c r="O469" s="8"/>
      <c r="P469" s="8">
        <v>4680</v>
      </c>
      <c r="Q469" s="10"/>
      <c r="R469" s="10"/>
      <c r="S469" s="10"/>
      <c r="T469" s="10"/>
      <c r="U469" s="10"/>
    </row>
    <row r="470" spans="1:21">
      <c r="A470" s="302"/>
      <c r="B470" s="302"/>
      <c r="C470" s="302"/>
      <c r="D470" s="3">
        <v>470</v>
      </c>
      <c r="E470" s="4">
        <v>479</v>
      </c>
      <c r="F470" s="3">
        <v>4740</v>
      </c>
      <c r="G470" s="302"/>
      <c r="H470" s="302"/>
      <c r="I470" s="11"/>
      <c r="J470" s="6">
        <v>46900</v>
      </c>
      <c r="K470" s="31"/>
      <c r="L470" s="31"/>
      <c r="M470" s="8">
        <v>46900</v>
      </c>
      <c r="N470" s="8"/>
      <c r="O470" s="8"/>
      <c r="P470" s="8">
        <v>4690</v>
      </c>
      <c r="Q470" s="10"/>
      <c r="R470" s="10"/>
      <c r="S470" s="10"/>
      <c r="T470" s="10"/>
      <c r="U470" s="10"/>
    </row>
    <row r="471" spans="1:21">
      <c r="A471" s="302"/>
      <c r="B471" s="302"/>
      <c r="C471" s="302"/>
      <c r="D471" s="3">
        <v>471</v>
      </c>
      <c r="E471" s="4">
        <v>480</v>
      </c>
      <c r="F471" s="3">
        <v>4750</v>
      </c>
      <c r="G471" s="302"/>
      <c r="H471" s="302"/>
      <c r="I471" s="11"/>
      <c r="J471" s="6">
        <v>47000</v>
      </c>
      <c r="K471" s="31"/>
      <c r="L471" s="31"/>
      <c r="M471" s="8">
        <v>47000</v>
      </c>
      <c r="N471" s="8"/>
      <c r="O471" s="8"/>
      <c r="P471" s="8">
        <v>4700</v>
      </c>
      <c r="Q471" s="10"/>
      <c r="R471" s="10"/>
      <c r="S471" s="10"/>
      <c r="T471" s="10"/>
      <c r="U471" s="10"/>
    </row>
    <row r="472" spans="1:21">
      <c r="A472" s="302"/>
      <c r="B472" s="302"/>
      <c r="C472" s="302"/>
      <c r="D472" s="3">
        <v>472</v>
      </c>
      <c r="E472" s="4">
        <v>481</v>
      </c>
      <c r="F472" s="3">
        <v>4760</v>
      </c>
      <c r="G472" s="302"/>
      <c r="H472" s="302"/>
      <c r="I472" s="11"/>
      <c r="J472" s="6">
        <v>47100</v>
      </c>
      <c r="K472" s="31"/>
      <c r="L472" s="31"/>
      <c r="M472" s="8">
        <v>47100</v>
      </c>
      <c r="N472" s="8"/>
      <c r="O472" s="8"/>
      <c r="P472" s="8">
        <v>4710</v>
      </c>
      <c r="Q472" s="10"/>
      <c r="R472" s="10"/>
      <c r="S472" s="10"/>
      <c r="T472" s="10"/>
      <c r="U472" s="10"/>
    </row>
    <row r="473" spans="1:21">
      <c r="A473" s="302"/>
      <c r="B473" s="302"/>
      <c r="C473" s="302"/>
      <c r="D473" s="3">
        <v>473</v>
      </c>
      <c r="E473" s="4">
        <v>482</v>
      </c>
      <c r="F473" s="3">
        <v>4770</v>
      </c>
      <c r="G473" s="302"/>
      <c r="H473" s="302"/>
      <c r="I473" s="11"/>
      <c r="J473" s="6">
        <v>47200</v>
      </c>
      <c r="K473" s="31"/>
      <c r="L473" s="31"/>
      <c r="M473" s="8">
        <v>47200</v>
      </c>
      <c r="N473" s="8"/>
      <c r="O473" s="8"/>
      <c r="P473" s="8">
        <v>4720</v>
      </c>
      <c r="Q473" s="10"/>
      <c r="R473" s="10"/>
      <c r="S473" s="10"/>
      <c r="T473" s="10"/>
      <c r="U473" s="10"/>
    </row>
    <row r="474" spans="1:21">
      <c r="A474" s="302"/>
      <c r="B474" s="302"/>
      <c r="C474" s="302"/>
      <c r="D474" s="3">
        <v>474</v>
      </c>
      <c r="E474" s="4">
        <v>483</v>
      </c>
      <c r="F474" s="3">
        <v>4780</v>
      </c>
      <c r="G474" s="302"/>
      <c r="H474" s="302"/>
      <c r="I474" s="11"/>
      <c r="J474" s="6">
        <v>47300</v>
      </c>
      <c r="K474" s="31"/>
      <c r="L474" s="31"/>
      <c r="M474" s="8">
        <v>47300</v>
      </c>
      <c r="N474" s="8"/>
      <c r="O474" s="8"/>
      <c r="P474" s="8">
        <v>4730</v>
      </c>
      <c r="Q474" s="10"/>
      <c r="R474" s="10"/>
      <c r="S474" s="10"/>
      <c r="T474" s="10"/>
      <c r="U474" s="10"/>
    </row>
    <row r="475" spans="1:21">
      <c r="A475" s="302"/>
      <c r="B475" s="302"/>
      <c r="C475" s="302"/>
      <c r="D475" s="3">
        <v>475</v>
      </c>
      <c r="E475" s="4">
        <v>484</v>
      </c>
      <c r="F475" s="3">
        <v>4790</v>
      </c>
      <c r="G475" s="302"/>
      <c r="H475" s="302"/>
      <c r="I475" s="11"/>
      <c r="J475" s="6">
        <v>47400</v>
      </c>
      <c r="K475" s="31"/>
      <c r="L475" s="31"/>
      <c r="M475" s="8">
        <v>47400</v>
      </c>
      <c r="N475" s="8"/>
      <c r="O475" s="8"/>
      <c r="P475" s="8">
        <v>4740</v>
      </c>
      <c r="Q475" s="10"/>
      <c r="R475" s="10"/>
      <c r="S475" s="10"/>
      <c r="T475" s="10"/>
      <c r="U475" s="10"/>
    </row>
    <row r="476" spans="1:21">
      <c r="A476" s="302"/>
      <c r="B476" s="302"/>
      <c r="C476" s="302"/>
      <c r="D476" s="3">
        <v>476</v>
      </c>
      <c r="E476" s="4">
        <v>485</v>
      </c>
      <c r="F476" s="3">
        <v>4800</v>
      </c>
      <c r="G476" s="302"/>
      <c r="H476" s="302"/>
      <c r="I476" s="11"/>
      <c r="J476" s="6">
        <v>47500</v>
      </c>
      <c r="K476" s="31"/>
      <c r="L476" s="31"/>
      <c r="M476" s="8">
        <v>47500</v>
      </c>
      <c r="N476" s="8"/>
      <c r="O476" s="8"/>
      <c r="P476" s="8">
        <v>4750</v>
      </c>
      <c r="Q476" s="10"/>
      <c r="R476" s="10"/>
      <c r="S476" s="10"/>
      <c r="T476" s="10"/>
      <c r="U476" s="10"/>
    </row>
    <row r="477" spans="1:21">
      <c r="A477" s="302"/>
      <c r="B477" s="302"/>
      <c r="C477" s="302"/>
      <c r="D477" s="3">
        <v>477</v>
      </c>
      <c r="E477" s="4">
        <v>486</v>
      </c>
      <c r="F477" s="3">
        <v>4810</v>
      </c>
      <c r="G477" s="302"/>
      <c r="H477" s="302"/>
      <c r="I477" s="11"/>
      <c r="J477" s="6">
        <v>47600</v>
      </c>
      <c r="K477" s="31"/>
      <c r="L477" s="31"/>
      <c r="M477" s="8">
        <v>47600</v>
      </c>
      <c r="N477" s="8"/>
      <c r="O477" s="8"/>
      <c r="P477" s="8">
        <v>4760</v>
      </c>
      <c r="Q477" s="10"/>
      <c r="R477" s="10"/>
      <c r="S477" s="10"/>
      <c r="T477" s="10"/>
      <c r="U477" s="10"/>
    </row>
    <row r="478" spans="1:21">
      <c r="A478" s="302"/>
      <c r="B478" s="302"/>
      <c r="C478" s="302"/>
      <c r="D478" s="3">
        <v>478</v>
      </c>
      <c r="E478" s="4">
        <v>487</v>
      </c>
      <c r="F478" s="3">
        <v>4820</v>
      </c>
      <c r="G478" s="302"/>
      <c r="H478" s="302"/>
      <c r="I478" s="11"/>
      <c r="J478" s="6">
        <v>47700</v>
      </c>
      <c r="K478" s="31"/>
      <c r="L478" s="31"/>
      <c r="M478" s="8">
        <v>47700</v>
      </c>
      <c r="N478" s="8"/>
      <c r="O478" s="8"/>
      <c r="P478" s="8">
        <v>4770</v>
      </c>
      <c r="Q478" s="10"/>
      <c r="R478" s="10"/>
      <c r="S478" s="10"/>
      <c r="T478" s="10"/>
      <c r="U478" s="10"/>
    </row>
    <row r="479" spans="1:21">
      <c r="A479" s="302"/>
      <c r="B479" s="302"/>
      <c r="C479" s="302"/>
      <c r="D479" s="3">
        <v>479</v>
      </c>
      <c r="E479" s="4">
        <v>488</v>
      </c>
      <c r="F479" s="3">
        <v>4830</v>
      </c>
      <c r="G479" s="302"/>
      <c r="H479" s="302"/>
      <c r="I479" s="11"/>
      <c r="J479" s="6">
        <v>47800</v>
      </c>
      <c r="K479" s="31"/>
      <c r="L479" s="31"/>
      <c r="M479" s="8">
        <v>47800</v>
      </c>
      <c r="N479" s="8"/>
      <c r="O479" s="8"/>
      <c r="P479" s="8">
        <v>4780</v>
      </c>
      <c r="Q479" s="10"/>
      <c r="R479" s="10"/>
      <c r="S479" s="10"/>
      <c r="T479" s="10"/>
      <c r="U479" s="10"/>
    </row>
    <row r="480" spans="1:21">
      <c r="A480" s="302"/>
      <c r="B480" s="302"/>
      <c r="C480" s="302"/>
      <c r="D480" s="3">
        <v>480</v>
      </c>
      <c r="E480" s="4">
        <v>489</v>
      </c>
      <c r="F480" s="3">
        <v>4840</v>
      </c>
      <c r="G480" s="302"/>
      <c r="H480" s="302"/>
      <c r="I480" s="11"/>
      <c r="J480" s="6">
        <v>47900</v>
      </c>
      <c r="K480" s="31"/>
      <c r="L480" s="31"/>
      <c r="M480" s="8">
        <v>47900</v>
      </c>
      <c r="N480" s="8"/>
      <c r="O480" s="8"/>
      <c r="P480" s="8">
        <v>4790</v>
      </c>
      <c r="Q480" s="10"/>
      <c r="R480" s="10"/>
      <c r="S480" s="10"/>
      <c r="T480" s="10"/>
      <c r="U480" s="10"/>
    </row>
    <row r="481" spans="1:21">
      <c r="A481" s="302"/>
      <c r="B481" s="302"/>
      <c r="C481" s="302"/>
      <c r="D481" s="3">
        <v>481</v>
      </c>
      <c r="E481" s="4">
        <v>490</v>
      </c>
      <c r="F481" s="3">
        <v>4850</v>
      </c>
      <c r="G481" s="302"/>
      <c r="H481" s="302"/>
      <c r="I481" s="11"/>
      <c r="J481" s="6">
        <v>48000</v>
      </c>
      <c r="K481" s="31"/>
      <c r="L481" s="31"/>
      <c r="M481" s="8">
        <v>48000</v>
      </c>
      <c r="N481" s="8"/>
      <c r="O481" s="8"/>
      <c r="P481" s="8">
        <v>4800</v>
      </c>
      <c r="Q481" s="10"/>
      <c r="R481" s="10"/>
      <c r="S481" s="10"/>
      <c r="T481" s="10"/>
      <c r="U481" s="10"/>
    </row>
    <row r="482" spans="1:21">
      <c r="A482" s="302"/>
      <c r="B482" s="302"/>
      <c r="C482" s="302"/>
      <c r="D482" s="3">
        <v>482</v>
      </c>
      <c r="E482" s="4">
        <v>491</v>
      </c>
      <c r="F482" s="3">
        <v>4860</v>
      </c>
      <c r="G482" s="302"/>
      <c r="H482" s="302"/>
      <c r="I482" s="11"/>
      <c r="J482" s="6">
        <v>48100</v>
      </c>
      <c r="K482" s="31"/>
      <c r="L482" s="31"/>
      <c r="M482" s="8">
        <v>48100</v>
      </c>
      <c r="N482" s="8"/>
      <c r="O482" s="8"/>
      <c r="P482" s="8">
        <v>4810</v>
      </c>
      <c r="Q482" s="10"/>
      <c r="R482" s="10"/>
      <c r="S482" s="10"/>
      <c r="T482" s="10"/>
      <c r="U482" s="10"/>
    </row>
    <row r="483" spans="1:21">
      <c r="A483" s="302"/>
      <c r="B483" s="302"/>
      <c r="C483" s="302"/>
      <c r="D483" s="3">
        <v>483</v>
      </c>
      <c r="E483" s="4">
        <v>492</v>
      </c>
      <c r="F483" s="3">
        <v>4870</v>
      </c>
      <c r="G483" s="302"/>
      <c r="H483" s="302"/>
      <c r="I483" s="11"/>
      <c r="J483" s="6">
        <v>48200</v>
      </c>
      <c r="K483" s="31"/>
      <c r="L483" s="31"/>
      <c r="M483" s="8">
        <v>48200</v>
      </c>
      <c r="N483" s="8"/>
      <c r="O483" s="8"/>
      <c r="P483" s="8">
        <v>4820</v>
      </c>
      <c r="Q483" s="10"/>
      <c r="R483" s="10"/>
      <c r="S483" s="10"/>
      <c r="T483" s="10"/>
      <c r="U483" s="10"/>
    </row>
    <row r="484" spans="1:21">
      <c r="A484" s="302"/>
      <c r="B484" s="302"/>
      <c r="C484" s="302"/>
      <c r="D484" s="3">
        <v>484</v>
      </c>
      <c r="E484" s="4">
        <v>493</v>
      </c>
      <c r="F484" s="3">
        <v>4880</v>
      </c>
      <c r="G484" s="302"/>
      <c r="H484" s="302"/>
      <c r="I484" s="11"/>
      <c r="J484" s="6">
        <v>48300</v>
      </c>
      <c r="K484" s="31"/>
      <c r="L484" s="31"/>
      <c r="M484" s="8">
        <v>48300</v>
      </c>
      <c r="N484" s="8"/>
      <c r="O484" s="8"/>
      <c r="P484" s="8">
        <v>4830</v>
      </c>
      <c r="Q484" s="10"/>
      <c r="R484" s="10"/>
      <c r="S484" s="10"/>
      <c r="T484" s="10"/>
      <c r="U484" s="10"/>
    </row>
    <row r="485" spans="1:21">
      <c r="A485" s="302"/>
      <c r="B485" s="302"/>
      <c r="C485" s="302"/>
      <c r="D485" s="3">
        <v>485</v>
      </c>
      <c r="E485" s="4">
        <v>494</v>
      </c>
      <c r="F485" s="3">
        <v>4890</v>
      </c>
      <c r="G485" s="302"/>
      <c r="H485" s="302"/>
      <c r="I485" s="11"/>
      <c r="J485" s="6">
        <v>48400</v>
      </c>
      <c r="K485" s="31"/>
      <c r="L485" s="31"/>
      <c r="M485" s="8">
        <v>48400</v>
      </c>
      <c r="N485" s="8"/>
      <c r="O485" s="8"/>
      <c r="P485" s="8">
        <v>4840</v>
      </c>
      <c r="Q485" s="10"/>
      <c r="R485" s="10"/>
      <c r="S485" s="10"/>
      <c r="T485" s="10"/>
      <c r="U485" s="10"/>
    </row>
    <row r="486" spans="1:21">
      <c r="A486" s="302"/>
      <c r="B486" s="302"/>
      <c r="C486" s="302"/>
      <c r="D486" s="3">
        <v>486</v>
      </c>
      <c r="E486" s="4">
        <v>495</v>
      </c>
      <c r="F486" s="3">
        <v>4900</v>
      </c>
      <c r="G486" s="302"/>
      <c r="H486" s="302"/>
      <c r="I486" s="11"/>
      <c r="J486" s="6">
        <v>48500</v>
      </c>
      <c r="K486" s="31"/>
      <c r="L486" s="31"/>
      <c r="M486" s="8">
        <v>48500</v>
      </c>
      <c r="N486" s="8"/>
      <c r="O486" s="8"/>
      <c r="P486" s="8">
        <v>4850</v>
      </c>
      <c r="Q486" s="10"/>
      <c r="R486" s="10"/>
      <c r="S486" s="10"/>
      <c r="T486" s="10"/>
      <c r="U486" s="10"/>
    </row>
    <row r="487" spans="1:21">
      <c r="A487" s="302"/>
      <c r="B487" s="302"/>
      <c r="C487" s="302"/>
      <c r="D487" s="3">
        <v>487</v>
      </c>
      <c r="E487" s="4">
        <v>496</v>
      </c>
      <c r="F487" s="3">
        <v>4910</v>
      </c>
      <c r="G487" s="302"/>
      <c r="H487" s="302"/>
      <c r="I487" s="11"/>
      <c r="J487" s="6">
        <v>48600</v>
      </c>
      <c r="K487" s="31"/>
      <c r="L487" s="31"/>
      <c r="M487" s="8">
        <v>48600</v>
      </c>
      <c r="N487" s="8"/>
      <c r="O487" s="8"/>
      <c r="P487" s="8">
        <v>4860</v>
      </c>
      <c r="Q487" s="10"/>
      <c r="R487" s="10"/>
      <c r="S487" s="10"/>
      <c r="T487" s="10"/>
      <c r="U487" s="10"/>
    </row>
    <row r="488" spans="1:21">
      <c r="A488" s="302"/>
      <c r="B488" s="302"/>
      <c r="C488" s="302"/>
      <c r="D488" s="3">
        <v>488</v>
      </c>
      <c r="E488" s="4">
        <v>497</v>
      </c>
      <c r="F488" s="3">
        <v>4920</v>
      </c>
      <c r="G488" s="302"/>
      <c r="H488" s="302"/>
      <c r="I488" s="11"/>
      <c r="J488" s="6">
        <v>48700</v>
      </c>
      <c r="K488" s="31"/>
      <c r="L488" s="31"/>
      <c r="M488" s="8">
        <v>48700</v>
      </c>
      <c r="N488" s="8"/>
      <c r="O488" s="8"/>
      <c r="P488" s="8">
        <v>4870</v>
      </c>
      <c r="Q488" s="10"/>
      <c r="R488" s="10"/>
      <c r="S488" s="10"/>
      <c r="T488" s="10"/>
      <c r="U488" s="10"/>
    </row>
    <row r="489" spans="1:21">
      <c r="A489" s="302"/>
      <c r="B489" s="302"/>
      <c r="C489" s="302"/>
      <c r="D489" s="3">
        <v>489</v>
      </c>
      <c r="E489" s="4">
        <v>498</v>
      </c>
      <c r="F489" s="3">
        <v>4930</v>
      </c>
      <c r="G489" s="302"/>
      <c r="H489" s="302"/>
      <c r="I489" s="11"/>
      <c r="J489" s="6">
        <v>48800</v>
      </c>
      <c r="K489" s="31"/>
      <c r="L489" s="31"/>
      <c r="M489" s="8">
        <v>48800</v>
      </c>
      <c r="N489" s="8"/>
      <c r="O489" s="8"/>
      <c r="P489" s="8">
        <v>4880</v>
      </c>
      <c r="Q489" s="10"/>
      <c r="R489" s="10"/>
      <c r="S489" s="10"/>
      <c r="T489" s="10"/>
      <c r="U489" s="10"/>
    </row>
    <row r="490" spans="1:21">
      <c r="A490" s="302"/>
      <c r="B490" s="302"/>
      <c r="C490" s="302"/>
      <c r="D490" s="3">
        <v>490</v>
      </c>
      <c r="E490" s="4">
        <v>499</v>
      </c>
      <c r="F490" s="3">
        <v>4940</v>
      </c>
      <c r="G490" s="302"/>
      <c r="H490" s="302"/>
      <c r="I490" s="11"/>
      <c r="J490" s="6">
        <v>48900</v>
      </c>
      <c r="K490" s="31"/>
      <c r="L490" s="31"/>
      <c r="M490" s="8">
        <v>48900</v>
      </c>
      <c r="N490" s="8"/>
      <c r="O490" s="8"/>
      <c r="P490" s="8">
        <v>4890</v>
      </c>
      <c r="Q490" s="10"/>
      <c r="R490" s="10"/>
      <c r="S490" s="10"/>
      <c r="T490" s="10"/>
      <c r="U490" s="10"/>
    </row>
    <row r="491" spans="1:21">
      <c r="A491" s="302"/>
      <c r="B491" s="302"/>
      <c r="C491" s="302"/>
      <c r="D491" s="3">
        <v>491</v>
      </c>
      <c r="E491" s="4">
        <v>500</v>
      </c>
      <c r="F491" s="3">
        <v>4950</v>
      </c>
      <c r="G491" s="302"/>
      <c r="H491" s="302"/>
      <c r="I491" s="11"/>
      <c r="J491" s="6">
        <v>49000</v>
      </c>
      <c r="K491" s="31"/>
      <c r="L491" s="31"/>
      <c r="M491" s="8">
        <v>49000</v>
      </c>
      <c r="N491" s="8"/>
      <c r="O491" s="8"/>
      <c r="P491" s="8">
        <v>4900</v>
      </c>
      <c r="Q491" s="10"/>
      <c r="R491" s="10"/>
      <c r="S491" s="10"/>
      <c r="T491" s="10"/>
      <c r="U491" s="10"/>
    </row>
    <row r="492" spans="1:21">
      <c r="A492" s="302"/>
      <c r="B492" s="302"/>
      <c r="C492" s="302"/>
      <c r="D492" s="3">
        <v>492</v>
      </c>
      <c r="E492" s="4">
        <v>501</v>
      </c>
      <c r="F492" s="3">
        <v>4960</v>
      </c>
      <c r="G492" s="302"/>
      <c r="H492" s="302"/>
      <c r="I492" s="11"/>
      <c r="J492" s="6">
        <v>49100</v>
      </c>
      <c r="K492" s="31"/>
      <c r="L492" s="31"/>
      <c r="M492" s="8">
        <v>49100</v>
      </c>
      <c r="N492" s="8"/>
      <c r="O492" s="8"/>
      <c r="P492" s="8">
        <v>4910</v>
      </c>
      <c r="Q492" s="10"/>
      <c r="R492" s="10"/>
      <c r="S492" s="10"/>
      <c r="T492" s="10"/>
      <c r="U492" s="10"/>
    </row>
    <row r="493" spans="1:21">
      <c r="A493" s="302"/>
      <c r="B493" s="302"/>
      <c r="C493" s="302"/>
      <c r="D493" s="3">
        <v>493</v>
      </c>
      <c r="E493" s="4">
        <v>502</v>
      </c>
      <c r="F493" s="3">
        <v>4970</v>
      </c>
      <c r="G493" s="302"/>
      <c r="H493" s="302"/>
      <c r="I493" s="11"/>
      <c r="J493" s="6">
        <v>49200</v>
      </c>
      <c r="K493" s="31"/>
      <c r="L493" s="31"/>
      <c r="M493" s="8">
        <v>49200</v>
      </c>
      <c r="N493" s="8"/>
      <c r="O493" s="8"/>
      <c r="P493" s="8">
        <v>4920</v>
      </c>
      <c r="Q493" s="10"/>
      <c r="R493" s="10"/>
      <c r="S493" s="10"/>
      <c r="T493" s="10"/>
      <c r="U493" s="10"/>
    </row>
    <row r="494" spans="1:21">
      <c r="A494" s="302"/>
      <c r="B494" s="302"/>
      <c r="C494" s="302"/>
      <c r="D494" s="3">
        <v>494</v>
      </c>
      <c r="E494" s="4">
        <v>503</v>
      </c>
      <c r="F494" s="3">
        <v>4980</v>
      </c>
      <c r="G494" s="302"/>
      <c r="H494" s="302"/>
      <c r="I494" s="11"/>
      <c r="J494" s="6">
        <v>49300</v>
      </c>
      <c r="K494" s="31"/>
      <c r="L494" s="31"/>
      <c r="M494" s="8">
        <v>49300</v>
      </c>
      <c r="N494" s="8"/>
      <c r="O494" s="8"/>
      <c r="P494" s="8">
        <v>4930</v>
      </c>
      <c r="Q494" s="10"/>
      <c r="R494" s="10"/>
      <c r="S494" s="10"/>
      <c r="T494" s="10"/>
      <c r="U494" s="10"/>
    </row>
    <row r="495" spans="1:21">
      <c r="A495" s="302"/>
      <c r="B495" s="302"/>
      <c r="C495" s="302"/>
      <c r="D495" s="3">
        <v>495</v>
      </c>
      <c r="E495" s="4">
        <v>504</v>
      </c>
      <c r="F495" s="3">
        <v>4990</v>
      </c>
      <c r="G495" s="302"/>
      <c r="H495" s="302"/>
      <c r="I495" s="11"/>
      <c r="J495" s="6">
        <v>49400</v>
      </c>
      <c r="K495" s="31"/>
      <c r="L495" s="31"/>
      <c r="M495" s="8">
        <v>49400</v>
      </c>
      <c r="N495" s="8"/>
      <c r="O495" s="8"/>
      <c r="P495" s="8">
        <v>4940</v>
      </c>
      <c r="Q495" s="10"/>
      <c r="R495" s="10"/>
      <c r="S495" s="10"/>
      <c r="T495" s="10"/>
      <c r="U495" s="10"/>
    </row>
    <row r="496" spans="1:21">
      <c r="A496" s="302"/>
      <c r="B496" s="302"/>
      <c r="C496" s="302"/>
      <c r="D496" s="3">
        <v>496</v>
      </c>
      <c r="E496" s="4">
        <v>505</v>
      </c>
      <c r="F496" s="3">
        <v>5000</v>
      </c>
      <c r="G496" s="302"/>
      <c r="H496" s="302"/>
      <c r="I496" s="11"/>
      <c r="J496" s="6">
        <v>49500</v>
      </c>
      <c r="K496" s="31"/>
      <c r="L496" s="31"/>
      <c r="M496" s="8">
        <v>49500</v>
      </c>
      <c r="N496" s="8"/>
      <c r="O496" s="8"/>
      <c r="P496" s="8">
        <v>4950</v>
      </c>
      <c r="Q496" s="10"/>
      <c r="R496" s="10"/>
      <c r="S496" s="10"/>
      <c r="T496" s="10"/>
      <c r="U496" s="10"/>
    </row>
    <row r="497" spans="1:21">
      <c r="A497" s="302"/>
      <c r="B497" s="302"/>
      <c r="C497" s="302"/>
      <c r="D497" s="3">
        <v>497</v>
      </c>
      <c r="E497" s="4">
        <v>506</v>
      </c>
      <c r="F497" s="3">
        <v>5010</v>
      </c>
      <c r="G497" s="302"/>
      <c r="H497" s="302"/>
      <c r="I497" s="11"/>
      <c r="J497" s="6">
        <v>49600</v>
      </c>
      <c r="K497" s="31"/>
      <c r="L497" s="31"/>
      <c r="M497" s="8">
        <v>49600</v>
      </c>
      <c r="N497" s="8"/>
      <c r="O497" s="8"/>
      <c r="P497" s="8">
        <v>4960</v>
      </c>
      <c r="Q497" s="10"/>
      <c r="R497" s="10"/>
      <c r="S497" s="10"/>
      <c r="T497" s="10"/>
      <c r="U497" s="10"/>
    </row>
    <row r="498" spans="1:21">
      <c r="A498" s="302"/>
      <c r="B498" s="302"/>
      <c r="C498" s="302"/>
      <c r="D498" s="3">
        <v>498</v>
      </c>
      <c r="E498" s="4">
        <v>507</v>
      </c>
      <c r="F498" s="3">
        <v>5020</v>
      </c>
      <c r="G498" s="302"/>
      <c r="H498" s="302"/>
      <c r="I498" s="11"/>
      <c r="J498" s="6">
        <v>49700</v>
      </c>
      <c r="K498" s="31"/>
      <c r="L498" s="31"/>
      <c r="M498" s="8">
        <v>49700</v>
      </c>
      <c r="N498" s="8"/>
      <c r="O498" s="8"/>
      <c r="P498" s="8">
        <v>4970</v>
      </c>
      <c r="Q498" s="10"/>
      <c r="R498" s="10"/>
      <c r="S498" s="10"/>
      <c r="T498" s="10"/>
      <c r="U498" s="10"/>
    </row>
    <row r="499" spans="1:21">
      <c r="A499" s="302"/>
      <c r="B499" s="302"/>
      <c r="C499" s="302"/>
      <c r="D499" s="3">
        <v>499</v>
      </c>
      <c r="E499" s="4">
        <v>508</v>
      </c>
      <c r="F499" s="3">
        <v>5030</v>
      </c>
      <c r="G499" s="302"/>
      <c r="H499" s="302"/>
      <c r="I499" s="11"/>
      <c r="J499" s="6">
        <v>49800</v>
      </c>
      <c r="K499" s="31"/>
      <c r="L499" s="31"/>
      <c r="M499" s="8">
        <v>49800</v>
      </c>
      <c r="N499" s="8"/>
      <c r="O499" s="8"/>
      <c r="P499" s="8">
        <v>4980</v>
      </c>
      <c r="Q499" s="10"/>
      <c r="R499" s="10"/>
      <c r="S499" s="10"/>
      <c r="T499" s="10"/>
      <c r="U499" s="10"/>
    </row>
    <row r="500" spans="1:21">
      <c r="A500" s="302"/>
      <c r="B500" s="302"/>
      <c r="C500" s="302"/>
      <c r="D500" s="3">
        <v>500</v>
      </c>
      <c r="E500" s="4">
        <v>509</v>
      </c>
      <c r="F500" s="3">
        <v>5040</v>
      </c>
      <c r="G500" s="302"/>
      <c r="H500" s="302"/>
      <c r="I500" s="11"/>
      <c r="J500" s="6">
        <v>49900</v>
      </c>
      <c r="K500" s="31"/>
      <c r="L500" s="31"/>
      <c r="M500" s="8">
        <v>49900</v>
      </c>
      <c r="N500" s="8"/>
      <c r="O500" s="8"/>
      <c r="P500" s="8">
        <v>4990</v>
      </c>
      <c r="Q500" s="10"/>
      <c r="R500" s="10"/>
      <c r="S500" s="10"/>
      <c r="T500" s="10"/>
      <c r="U500" s="10"/>
    </row>
    <row r="501" spans="1:21">
      <c r="A501" s="302"/>
      <c r="B501" s="302"/>
      <c r="C501" s="302"/>
      <c r="D501" s="3">
        <v>501</v>
      </c>
      <c r="E501" s="4">
        <v>510</v>
      </c>
      <c r="F501" s="3">
        <v>5050</v>
      </c>
      <c r="G501" s="302"/>
      <c r="H501" s="302"/>
      <c r="I501" s="11"/>
      <c r="J501" s="6">
        <v>50000</v>
      </c>
      <c r="K501" s="31"/>
      <c r="L501" s="31"/>
      <c r="M501" s="8">
        <v>50000</v>
      </c>
      <c r="N501" s="8"/>
      <c r="O501" s="8"/>
      <c r="P501" s="8">
        <v>5000</v>
      </c>
      <c r="Q501" s="10"/>
      <c r="R501" s="10"/>
      <c r="S501" s="10"/>
      <c r="T501" s="10"/>
      <c r="U501" s="10"/>
    </row>
    <row r="502" spans="1:21">
      <c r="A502" s="302"/>
      <c r="B502" s="302"/>
      <c r="C502" s="302"/>
      <c r="D502" s="3">
        <v>502</v>
      </c>
      <c r="E502" s="4">
        <v>511</v>
      </c>
      <c r="F502" s="3">
        <v>5060</v>
      </c>
      <c r="G502" s="302"/>
      <c r="H502" s="302"/>
      <c r="I502" s="11"/>
      <c r="J502" s="6">
        <v>50100</v>
      </c>
      <c r="K502" s="31"/>
      <c r="L502" s="31"/>
      <c r="M502" s="8">
        <v>50100</v>
      </c>
      <c r="N502" s="8"/>
      <c r="O502" s="8"/>
      <c r="P502" s="8">
        <v>5010</v>
      </c>
      <c r="Q502" s="10"/>
      <c r="R502" s="10"/>
      <c r="S502" s="10"/>
      <c r="T502" s="10"/>
      <c r="U502" s="10"/>
    </row>
    <row r="503" spans="1:21">
      <c r="A503" s="302"/>
      <c r="B503" s="302"/>
      <c r="C503" s="302"/>
      <c r="D503" s="3">
        <v>503</v>
      </c>
      <c r="E503" s="4">
        <v>512</v>
      </c>
      <c r="F503" s="3">
        <v>5070</v>
      </c>
      <c r="G503" s="302"/>
      <c r="H503" s="302"/>
      <c r="I503" s="11"/>
      <c r="J503" s="6">
        <v>50200</v>
      </c>
      <c r="K503" s="31"/>
      <c r="L503" s="31"/>
      <c r="M503" s="8">
        <v>50200</v>
      </c>
      <c r="N503" s="8"/>
      <c r="O503" s="8"/>
      <c r="P503" s="8">
        <v>5020</v>
      </c>
      <c r="Q503" s="10"/>
      <c r="R503" s="10"/>
      <c r="S503" s="10"/>
      <c r="T503" s="10"/>
      <c r="U503" s="10"/>
    </row>
    <row r="504" spans="1:21">
      <c r="A504" s="302"/>
      <c r="B504" s="302"/>
      <c r="C504" s="302"/>
      <c r="D504" s="3">
        <v>504</v>
      </c>
      <c r="E504" s="4">
        <v>513</v>
      </c>
      <c r="F504" s="3">
        <v>5080</v>
      </c>
      <c r="G504" s="302"/>
      <c r="H504" s="302"/>
      <c r="I504" s="11"/>
      <c r="J504" s="6">
        <v>50300</v>
      </c>
      <c r="K504" s="31"/>
      <c r="L504" s="31"/>
      <c r="M504" s="8">
        <v>50300</v>
      </c>
      <c r="N504" s="8"/>
      <c r="O504" s="8"/>
      <c r="P504" s="8">
        <v>5030</v>
      </c>
      <c r="Q504" s="10"/>
      <c r="R504" s="10"/>
      <c r="S504" s="10"/>
      <c r="T504" s="10"/>
      <c r="U504" s="10"/>
    </row>
    <row r="505" spans="1:21">
      <c r="A505" s="302"/>
      <c r="B505" s="302"/>
      <c r="C505" s="302"/>
      <c r="D505" s="3">
        <v>505</v>
      </c>
      <c r="E505" s="4">
        <v>514</v>
      </c>
      <c r="F505" s="3">
        <v>5090</v>
      </c>
      <c r="G505" s="302"/>
      <c r="H505" s="302"/>
      <c r="I505" s="11"/>
      <c r="J505" s="6">
        <v>50400</v>
      </c>
      <c r="K505" s="31"/>
      <c r="L505" s="31"/>
      <c r="M505" s="8">
        <v>50400</v>
      </c>
      <c r="N505" s="8"/>
      <c r="O505" s="8"/>
      <c r="P505" s="8">
        <v>5040</v>
      </c>
      <c r="Q505" s="10"/>
      <c r="R505" s="10"/>
      <c r="S505" s="10"/>
      <c r="T505" s="10"/>
      <c r="U505" s="10"/>
    </row>
    <row r="506" spans="1:21">
      <c r="A506" s="302"/>
      <c r="B506" s="302"/>
      <c r="C506" s="302"/>
      <c r="D506" s="3">
        <v>506</v>
      </c>
      <c r="E506" s="4">
        <v>515</v>
      </c>
      <c r="F506" s="3">
        <v>5100</v>
      </c>
      <c r="G506" s="302"/>
      <c r="H506" s="302"/>
      <c r="I506" s="11"/>
      <c r="J506" s="6">
        <v>50500</v>
      </c>
      <c r="K506" s="31"/>
      <c r="L506" s="31"/>
      <c r="M506" s="8">
        <v>50500</v>
      </c>
      <c r="N506" s="8"/>
      <c r="O506" s="8"/>
      <c r="P506" s="8">
        <v>5050</v>
      </c>
      <c r="Q506" s="10"/>
      <c r="R506" s="10"/>
      <c r="S506" s="10"/>
      <c r="T506" s="10"/>
      <c r="U506" s="10"/>
    </row>
    <row r="507" spans="1:21">
      <c r="A507" s="302"/>
      <c r="B507" s="302"/>
      <c r="C507" s="302"/>
      <c r="D507" s="3">
        <v>507</v>
      </c>
      <c r="E507" s="4">
        <v>516</v>
      </c>
      <c r="F507" s="3">
        <v>5110</v>
      </c>
      <c r="G507" s="302"/>
      <c r="H507" s="302"/>
      <c r="I507" s="11"/>
      <c r="J507" s="6">
        <v>50600</v>
      </c>
      <c r="K507" s="31"/>
      <c r="L507" s="31"/>
      <c r="M507" s="8">
        <v>50600</v>
      </c>
      <c r="N507" s="8"/>
      <c r="O507" s="8"/>
      <c r="P507" s="8">
        <v>5060</v>
      </c>
      <c r="Q507" s="10"/>
      <c r="R507" s="10"/>
      <c r="S507" s="10"/>
      <c r="T507" s="10"/>
      <c r="U507" s="10"/>
    </row>
    <row r="508" spans="1:21">
      <c r="A508" s="302"/>
      <c r="B508" s="302"/>
      <c r="C508" s="302"/>
      <c r="D508" s="3">
        <v>508</v>
      </c>
      <c r="E508" s="4">
        <v>517</v>
      </c>
      <c r="F508" s="3">
        <v>5120</v>
      </c>
      <c r="G508" s="302"/>
      <c r="H508" s="302"/>
      <c r="I508" s="11"/>
      <c r="J508" s="6">
        <v>50700</v>
      </c>
      <c r="K508" s="31"/>
      <c r="L508" s="31"/>
      <c r="M508" s="8">
        <v>50700</v>
      </c>
      <c r="N508" s="8"/>
      <c r="O508" s="8"/>
      <c r="P508" s="8">
        <v>5070</v>
      </c>
      <c r="Q508" s="10"/>
      <c r="R508" s="10"/>
      <c r="S508" s="10"/>
      <c r="T508" s="10"/>
      <c r="U508" s="10"/>
    </row>
    <row r="509" spans="1:21">
      <c r="A509" s="302"/>
      <c r="B509" s="302"/>
      <c r="C509" s="302"/>
      <c r="D509" s="3">
        <v>509</v>
      </c>
      <c r="E509" s="4">
        <v>518</v>
      </c>
      <c r="F509" s="3">
        <v>5130</v>
      </c>
      <c r="G509" s="302"/>
      <c r="H509" s="302"/>
      <c r="I509" s="11"/>
      <c r="J509" s="6">
        <v>50800</v>
      </c>
      <c r="K509" s="31"/>
      <c r="L509" s="31"/>
      <c r="M509" s="8">
        <v>50800</v>
      </c>
      <c r="N509" s="8"/>
      <c r="O509" s="8"/>
      <c r="P509" s="8">
        <v>5080</v>
      </c>
      <c r="Q509" s="10"/>
      <c r="R509" s="10"/>
      <c r="S509" s="10"/>
      <c r="T509" s="10"/>
      <c r="U509" s="10"/>
    </row>
    <row r="510" spans="1:21">
      <c r="A510" s="302"/>
      <c r="B510" s="302"/>
      <c r="C510" s="302"/>
      <c r="D510" s="3">
        <v>510</v>
      </c>
      <c r="E510" s="4">
        <v>519</v>
      </c>
      <c r="F510" s="3">
        <v>5140</v>
      </c>
      <c r="G510" s="302"/>
      <c r="H510" s="302"/>
      <c r="I510" s="11"/>
      <c r="J510" s="6">
        <v>50900</v>
      </c>
      <c r="K510" s="31"/>
      <c r="L510" s="31"/>
      <c r="M510" s="8">
        <v>50900</v>
      </c>
      <c r="N510" s="8"/>
      <c r="O510" s="8"/>
      <c r="P510" s="8">
        <v>5090</v>
      </c>
      <c r="Q510" s="10"/>
      <c r="R510" s="10"/>
      <c r="S510" s="10"/>
      <c r="T510" s="10"/>
      <c r="U510" s="10"/>
    </row>
    <row r="511" spans="1:21">
      <c r="A511" s="302"/>
      <c r="B511" s="302"/>
      <c r="C511" s="302"/>
      <c r="D511" s="3">
        <v>511</v>
      </c>
      <c r="E511" s="4">
        <v>520</v>
      </c>
      <c r="F511" s="3">
        <v>5150</v>
      </c>
      <c r="G511" s="302"/>
      <c r="H511" s="302"/>
      <c r="I511" s="11"/>
      <c r="J511" s="6">
        <v>51000</v>
      </c>
      <c r="K511" s="31"/>
      <c r="L511" s="31"/>
      <c r="M511" s="8">
        <v>51000</v>
      </c>
      <c r="N511" s="8"/>
      <c r="O511" s="8"/>
      <c r="P511" s="8">
        <v>6000</v>
      </c>
      <c r="Q511" s="10"/>
      <c r="R511" s="10"/>
      <c r="S511" s="10"/>
      <c r="T511" s="10"/>
      <c r="U511" s="10"/>
    </row>
    <row r="512" spans="1:21">
      <c r="A512" s="302"/>
      <c r="B512" s="302"/>
      <c r="C512" s="302"/>
      <c r="D512" s="3">
        <v>512</v>
      </c>
      <c r="E512" s="4">
        <v>521</v>
      </c>
      <c r="F512" s="3">
        <v>5160</v>
      </c>
      <c r="G512" s="302"/>
      <c r="H512" s="302"/>
      <c r="I512" s="11"/>
      <c r="J512" s="6">
        <v>51100</v>
      </c>
      <c r="K512" s="31"/>
      <c r="L512" s="31"/>
      <c r="M512" s="8">
        <v>51100</v>
      </c>
      <c r="N512" s="8"/>
      <c r="O512" s="8"/>
      <c r="P512" s="8">
        <v>6010</v>
      </c>
      <c r="Q512" s="10"/>
      <c r="R512" s="10"/>
      <c r="S512" s="10"/>
      <c r="T512" s="10"/>
      <c r="U512" s="10"/>
    </row>
    <row r="513" spans="1:21">
      <c r="A513" s="302"/>
      <c r="B513" s="302"/>
      <c r="C513" s="302"/>
      <c r="D513" s="3">
        <v>513</v>
      </c>
      <c r="E513" s="4">
        <v>522</v>
      </c>
      <c r="F513" s="3">
        <v>5170</v>
      </c>
      <c r="G513" s="302"/>
      <c r="H513" s="302"/>
      <c r="I513" s="11"/>
      <c r="J513" s="6">
        <v>51200</v>
      </c>
      <c r="K513" s="31"/>
      <c r="L513" s="31"/>
      <c r="M513" s="8">
        <v>51200</v>
      </c>
      <c r="N513" s="8"/>
      <c r="O513" s="8"/>
      <c r="P513" s="8">
        <v>6020</v>
      </c>
      <c r="Q513" s="10"/>
      <c r="R513" s="10"/>
      <c r="S513" s="10"/>
      <c r="T513" s="10"/>
      <c r="U513" s="10"/>
    </row>
    <row r="514" spans="1:21">
      <c r="A514" s="302"/>
      <c r="B514" s="302"/>
      <c r="C514" s="302"/>
      <c r="D514" s="3">
        <v>514</v>
      </c>
      <c r="E514" s="4">
        <v>523</v>
      </c>
      <c r="F514" s="3">
        <v>5180</v>
      </c>
      <c r="G514" s="302"/>
      <c r="H514" s="302"/>
      <c r="I514" s="11"/>
      <c r="J514" s="6">
        <v>51300</v>
      </c>
      <c r="K514" s="31"/>
      <c r="L514" s="31"/>
      <c r="M514" s="8">
        <v>51300</v>
      </c>
      <c r="N514" s="8"/>
      <c r="O514" s="8"/>
      <c r="P514" s="8">
        <v>6030</v>
      </c>
      <c r="Q514" s="10"/>
      <c r="R514" s="10"/>
      <c r="S514" s="10"/>
      <c r="T514" s="10"/>
      <c r="U514" s="10"/>
    </row>
    <row r="515" spans="1:21">
      <c r="A515" s="302"/>
      <c r="B515" s="302"/>
      <c r="C515" s="302"/>
      <c r="D515" s="3">
        <v>515</v>
      </c>
      <c r="E515" s="4">
        <v>524</v>
      </c>
      <c r="F515" s="3">
        <v>5190</v>
      </c>
      <c r="G515" s="302"/>
      <c r="H515" s="302"/>
      <c r="I515" s="11"/>
      <c r="J515" s="6">
        <v>51400</v>
      </c>
      <c r="K515" s="31"/>
      <c r="L515" s="31"/>
      <c r="M515" s="8">
        <v>51400</v>
      </c>
      <c r="N515" s="8"/>
      <c r="O515" s="8"/>
      <c r="P515" s="8">
        <v>6040</v>
      </c>
      <c r="Q515" s="10"/>
      <c r="R515" s="10"/>
      <c r="S515" s="10"/>
      <c r="T515" s="10"/>
      <c r="U515" s="10"/>
    </row>
    <row r="516" spans="1:21">
      <c r="A516" s="302"/>
      <c r="B516" s="302"/>
      <c r="C516" s="302"/>
      <c r="D516" s="3">
        <v>516</v>
      </c>
      <c r="E516" s="4">
        <v>525</v>
      </c>
      <c r="F516" s="3">
        <v>5200</v>
      </c>
      <c r="G516" s="302"/>
      <c r="H516" s="302"/>
      <c r="I516" s="11"/>
      <c r="J516" s="6">
        <v>51500</v>
      </c>
      <c r="K516" s="31"/>
      <c r="L516" s="31"/>
      <c r="M516" s="8">
        <v>51500</v>
      </c>
      <c r="N516" s="8"/>
      <c r="O516" s="8"/>
      <c r="P516" s="8">
        <v>6050</v>
      </c>
      <c r="Q516" s="10"/>
      <c r="R516" s="10"/>
      <c r="S516" s="10"/>
      <c r="T516" s="10"/>
      <c r="U516" s="10"/>
    </row>
    <row r="517" spans="1:21">
      <c r="A517" s="302"/>
      <c r="B517" s="302"/>
      <c r="C517" s="302"/>
      <c r="D517" s="3">
        <v>517</v>
      </c>
      <c r="E517" s="4">
        <v>526</v>
      </c>
      <c r="F517" s="3">
        <v>5210</v>
      </c>
      <c r="G517" s="302"/>
      <c r="H517" s="302"/>
      <c r="I517" s="11"/>
      <c r="J517" s="6">
        <v>51600</v>
      </c>
      <c r="K517" s="31"/>
      <c r="L517" s="31"/>
      <c r="M517" s="8">
        <v>51600</v>
      </c>
      <c r="N517" s="8"/>
      <c r="O517" s="8"/>
      <c r="P517" s="8">
        <v>6060</v>
      </c>
      <c r="Q517" s="10"/>
      <c r="R517" s="10"/>
      <c r="S517" s="10"/>
      <c r="T517" s="10"/>
      <c r="U517" s="10"/>
    </row>
    <row r="518" spans="1:21">
      <c r="A518" s="302"/>
      <c r="B518" s="302"/>
      <c r="C518" s="302"/>
      <c r="D518" s="3">
        <v>518</v>
      </c>
      <c r="E518" s="4">
        <v>527</v>
      </c>
      <c r="F518" s="3">
        <v>5220</v>
      </c>
      <c r="G518" s="302"/>
      <c r="H518" s="302"/>
      <c r="I518" s="11"/>
      <c r="J518" s="6">
        <v>51700</v>
      </c>
      <c r="K518" s="31"/>
      <c r="L518" s="31"/>
      <c r="M518" s="8">
        <v>51700</v>
      </c>
      <c r="N518" s="8"/>
      <c r="O518" s="8"/>
      <c r="P518" s="8">
        <v>6070</v>
      </c>
      <c r="Q518" s="10"/>
      <c r="R518" s="10"/>
      <c r="S518" s="10"/>
      <c r="T518" s="10"/>
      <c r="U518" s="10"/>
    </row>
    <row r="519" spans="1:21">
      <c r="A519" s="302"/>
      <c r="B519" s="302"/>
      <c r="C519" s="302"/>
      <c r="D519" s="3">
        <v>519</v>
      </c>
      <c r="E519" s="4">
        <v>528</v>
      </c>
      <c r="F519" s="3">
        <v>5230</v>
      </c>
      <c r="G519" s="302"/>
      <c r="H519" s="302"/>
      <c r="I519" s="11"/>
      <c r="J519" s="6">
        <v>51800</v>
      </c>
      <c r="K519" s="31"/>
      <c r="L519" s="31"/>
      <c r="M519" s="8">
        <v>51800</v>
      </c>
      <c r="N519" s="8"/>
      <c r="O519" s="8"/>
      <c r="P519" s="8">
        <v>6080</v>
      </c>
      <c r="Q519" s="10"/>
      <c r="R519" s="10"/>
      <c r="S519" s="10"/>
      <c r="T519" s="10"/>
      <c r="U519" s="10"/>
    </row>
    <row r="520" spans="1:21">
      <c r="A520" s="302"/>
      <c r="B520" s="302"/>
      <c r="C520" s="302"/>
      <c r="D520" s="3">
        <v>520</v>
      </c>
      <c r="E520" s="4">
        <v>529</v>
      </c>
      <c r="F520" s="3">
        <v>5240</v>
      </c>
      <c r="G520" s="302"/>
      <c r="H520" s="302"/>
      <c r="I520" s="11"/>
      <c r="J520" s="6">
        <v>51900</v>
      </c>
      <c r="K520" s="31"/>
      <c r="L520" s="31"/>
      <c r="M520" s="8">
        <v>51900</v>
      </c>
      <c r="N520" s="8"/>
      <c r="O520" s="8"/>
      <c r="P520" s="8">
        <v>6090</v>
      </c>
      <c r="Q520" s="10"/>
      <c r="R520" s="10"/>
      <c r="S520" s="10"/>
      <c r="T520" s="10"/>
      <c r="U520" s="10"/>
    </row>
    <row r="521" spans="1:21">
      <c r="A521" s="302"/>
      <c r="B521" s="302"/>
      <c r="C521" s="302"/>
      <c r="D521" s="3">
        <v>521</v>
      </c>
      <c r="E521" s="4">
        <v>530</v>
      </c>
      <c r="F521" s="3">
        <v>5250</v>
      </c>
      <c r="G521" s="302"/>
      <c r="H521" s="302"/>
      <c r="I521" s="11"/>
      <c r="J521" s="6">
        <v>52000</v>
      </c>
      <c r="K521" s="31"/>
      <c r="L521" s="31"/>
      <c r="M521" s="8">
        <v>52000</v>
      </c>
      <c r="N521" s="8"/>
      <c r="O521" s="8"/>
      <c r="P521" s="8">
        <v>6100</v>
      </c>
      <c r="Q521" s="10"/>
      <c r="R521" s="10"/>
      <c r="S521" s="10"/>
      <c r="T521" s="10"/>
      <c r="U521" s="10"/>
    </row>
    <row r="522" spans="1:21">
      <c r="A522" s="302"/>
      <c r="B522" s="302"/>
      <c r="C522" s="302"/>
      <c r="D522" s="3">
        <v>522</v>
      </c>
      <c r="E522" s="4">
        <v>531</v>
      </c>
      <c r="F522" s="3">
        <v>5260</v>
      </c>
      <c r="G522" s="302"/>
      <c r="H522" s="302"/>
      <c r="I522" s="11"/>
      <c r="J522" s="6">
        <v>52100</v>
      </c>
      <c r="K522" s="31"/>
      <c r="L522" s="31"/>
      <c r="M522" s="8">
        <v>52100</v>
      </c>
      <c r="N522" s="8"/>
      <c r="O522" s="8"/>
      <c r="P522" s="8">
        <v>6110</v>
      </c>
      <c r="Q522" s="10"/>
      <c r="R522" s="10"/>
      <c r="S522" s="10"/>
      <c r="T522" s="10"/>
      <c r="U522" s="10"/>
    </row>
    <row r="523" spans="1:21">
      <c r="A523" s="302"/>
      <c r="B523" s="302"/>
      <c r="C523" s="302"/>
      <c r="D523" s="3">
        <v>523</v>
      </c>
      <c r="E523" s="4">
        <v>532</v>
      </c>
      <c r="F523" s="3">
        <v>5270</v>
      </c>
      <c r="G523" s="302"/>
      <c r="H523" s="302"/>
      <c r="I523" s="11"/>
      <c r="J523" s="6">
        <v>52200</v>
      </c>
      <c r="K523" s="31"/>
      <c r="L523" s="31"/>
      <c r="M523" s="8">
        <v>52200</v>
      </c>
      <c r="N523" s="8"/>
      <c r="O523" s="8"/>
      <c r="P523" s="8">
        <v>6120</v>
      </c>
      <c r="Q523" s="10"/>
      <c r="R523" s="10"/>
      <c r="S523" s="10"/>
      <c r="T523" s="10"/>
      <c r="U523" s="10"/>
    </row>
    <row r="524" spans="1:21">
      <c r="A524" s="302"/>
      <c r="B524" s="302"/>
      <c r="C524" s="302"/>
      <c r="D524" s="3">
        <v>524</v>
      </c>
      <c r="E524" s="4">
        <v>533</v>
      </c>
      <c r="F524" s="3">
        <v>5280</v>
      </c>
      <c r="G524" s="302"/>
      <c r="H524" s="302"/>
      <c r="I524" s="11"/>
      <c r="J524" s="6">
        <v>52300</v>
      </c>
      <c r="K524" s="31"/>
      <c r="L524" s="31"/>
      <c r="M524" s="8">
        <v>52300</v>
      </c>
      <c r="N524" s="8"/>
      <c r="O524" s="8"/>
      <c r="P524" s="8">
        <v>6130</v>
      </c>
      <c r="Q524" s="10"/>
      <c r="R524" s="10"/>
      <c r="S524" s="10"/>
      <c r="T524" s="10"/>
      <c r="U524" s="10"/>
    </row>
    <row r="525" spans="1:21">
      <c r="A525" s="302"/>
      <c r="B525" s="302"/>
      <c r="C525" s="302"/>
      <c r="D525" s="3">
        <v>525</v>
      </c>
      <c r="E525" s="4">
        <v>534</v>
      </c>
      <c r="F525" s="3">
        <v>5290</v>
      </c>
      <c r="G525" s="302"/>
      <c r="H525" s="302"/>
      <c r="I525" s="11"/>
      <c r="J525" s="6">
        <v>52400</v>
      </c>
      <c r="K525" s="31"/>
      <c r="L525" s="31"/>
      <c r="M525" s="8">
        <v>52400</v>
      </c>
      <c r="N525" s="8"/>
      <c r="O525" s="8"/>
      <c r="P525" s="8">
        <v>6140</v>
      </c>
      <c r="Q525" s="10"/>
      <c r="R525" s="10"/>
      <c r="S525" s="10"/>
      <c r="T525" s="10"/>
      <c r="U525" s="10"/>
    </row>
    <row r="526" spans="1:21">
      <c r="A526" s="302"/>
      <c r="B526" s="302"/>
      <c r="C526" s="302"/>
      <c r="D526" s="3">
        <v>526</v>
      </c>
      <c r="E526" s="4">
        <v>535</v>
      </c>
      <c r="F526" s="3">
        <v>5300</v>
      </c>
      <c r="G526" s="302"/>
      <c r="H526" s="302"/>
      <c r="I526" s="11"/>
      <c r="J526" s="6">
        <v>52500</v>
      </c>
      <c r="K526" s="31"/>
      <c r="L526" s="31"/>
      <c r="M526" s="8">
        <v>52500</v>
      </c>
      <c r="N526" s="8"/>
      <c r="O526" s="8"/>
      <c r="P526" s="8">
        <v>6150</v>
      </c>
      <c r="Q526" s="10"/>
      <c r="R526" s="10"/>
      <c r="S526" s="10"/>
      <c r="T526" s="10"/>
      <c r="U526" s="10"/>
    </row>
    <row r="527" spans="1:21">
      <c r="A527" s="302"/>
      <c r="B527" s="302"/>
      <c r="C527" s="302"/>
      <c r="D527" s="3">
        <v>527</v>
      </c>
      <c r="E527" s="4">
        <v>536</v>
      </c>
      <c r="F527" s="3">
        <v>5310</v>
      </c>
      <c r="G527" s="302"/>
      <c r="H527" s="302"/>
      <c r="I527" s="11"/>
      <c r="J527" s="6">
        <v>52600</v>
      </c>
      <c r="K527" s="31"/>
      <c r="L527" s="31"/>
      <c r="M527" s="8">
        <v>52600</v>
      </c>
      <c r="N527" s="8"/>
      <c r="O527" s="8"/>
      <c r="P527" s="8">
        <v>6160</v>
      </c>
      <c r="Q527" s="10"/>
      <c r="R527" s="10"/>
      <c r="S527" s="10"/>
      <c r="T527" s="10"/>
      <c r="U527" s="10"/>
    </row>
    <row r="528" spans="1:21">
      <c r="A528" s="302"/>
      <c r="B528" s="302"/>
      <c r="C528" s="302"/>
      <c r="D528" s="3">
        <v>528</v>
      </c>
      <c r="E528" s="4">
        <v>537</v>
      </c>
      <c r="F528" s="3">
        <v>5320</v>
      </c>
      <c r="G528" s="302"/>
      <c r="H528" s="302"/>
      <c r="I528" s="11"/>
      <c r="J528" s="6">
        <v>52700</v>
      </c>
      <c r="K528" s="31"/>
      <c r="L528" s="31"/>
      <c r="M528" s="8">
        <v>52700</v>
      </c>
      <c r="N528" s="8"/>
      <c r="O528" s="8"/>
      <c r="P528" s="8">
        <v>6170</v>
      </c>
      <c r="Q528" s="10"/>
      <c r="R528" s="10"/>
      <c r="S528" s="10"/>
      <c r="T528" s="10"/>
      <c r="U528" s="10"/>
    </row>
    <row r="529" spans="1:21">
      <c r="A529" s="302"/>
      <c r="B529" s="302"/>
      <c r="C529" s="302"/>
      <c r="D529" s="3">
        <v>529</v>
      </c>
      <c r="E529" s="4">
        <v>538</v>
      </c>
      <c r="F529" s="3">
        <v>5330</v>
      </c>
      <c r="G529" s="302"/>
      <c r="H529" s="302"/>
      <c r="I529" s="11"/>
      <c r="J529" s="6">
        <v>52800</v>
      </c>
      <c r="K529" s="31"/>
      <c r="L529" s="31"/>
      <c r="M529" s="8">
        <v>52800</v>
      </c>
      <c r="N529" s="8"/>
      <c r="O529" s="8"/>
      <c r="P529" s="8">
        <v>6180</v>
      </c>
      <c r="Q529" s="10"/>
      <c r="R529" s="10"/>
      <c r="S529" s="10"/>
      <c r="T529" s="10"/>
      <c r="U529" s="10"/>
    </row>
    <row r="530" spans="1:21">
      <c r="A530" s="302"/>
      <c r="B530" s="302"/>
      <c r="C530" s="302"/>
      <c r="D530" s="3">
        <v>530</v>
      </c>
      <c r="E530" s="4">
        <v>539</v>
      </c>
      <c r="F530" s="3">
        <v>5340</v>
      </c>
      <c r="G530" s="302"/>
      <c r="H530" s="302"/>
      <c r="I530" s="11"/>
      <c r="J530" s="6">
        <v>52900</v>
      </c>
      <c r="K530" s="31"/>
      <c r="L530" s="31"/>
      <c r="M530" s="8">
        <v>52900</v>
      </c>
      <c r="N530" s="8"/>
      <c r="O530" s="8"/>
      <c r="P530" s="8">
        <v>6190</v>
      </c>
      <c r="Q530" s="10"/>
      <c r="R530" s="10"/>
      <c r="S530" s="10"/>
      <c r="T530" s="10"/>
      <c r="U530" s="10"/>
    </row>
    <row r="531" spans="1:21">
      <c r="A531" s="302"/>
      <c r="B531" s="302"/>
      <c r="C531" s="302"/>
      <c r="D531" s="3">
        <v>531</v>
      </c>
      <c r="E531" s="4">
        <v>540</v>
      </c>
      <c r="F531" s="3">
        <v>5350</v>
      </c>
      <c r="G531" s="302"/>
      <c r="H531" s="302"/>
      <c r="I531" s="11"/>
      <c r="J531" s="6">
        <v>53000</v>
      </c>
      <c r="K531" s="31"/>
      <c r="L531" s="31"/>
      <c r="M531" s="8">
        <v>53000</v>
      </c>
      <c r="N531" s="8"/>
      <c r="O531" s="8"/>
      <c r="P531" s="8">
        <v>6200</v>
      </c>
      <c r="Q531" s="10"/>
      <c r="R531" s="10"/>
      <c r="S531" s="10"/>
      <c r="T531" s="10"/>
      <c r="U531" s="10"/>
    </row>
    <row r="532" spans="1:21">
      <c r="A532" s="302"/>
      <c r="B532" s="302"/>
      <c r="C532" s="302"/>
      <c r="D532" s="3">
        <v>532</v>
      </c>
      <c r="E532" s="4">
        <v>541</v>
      </c>
      <c r="F532" s="3">
        <v>5360</v>
      </c>
      <c r="G532" s="302"/>
      <c r="H532" s="302"/>
      <c r="I532" s="11"/>
      <c r="J532" s="6">
        <v>53100</v>
      </c>
      <c r="K532" s="31"/>
      <c r="L532" s="31"/>
      <c r="M532" s="8">
        <v>53100</v>
      </c>
      <c r="N532" s="8"/>
      <c r="O532" s="8"/>
      <c r="P532" s="8">
        <v>6210</v>
      </c>
      <c r="Q532" s="10"/>
      <c r="R532" s="10"/>
      <c r="S532" s="10"/>
      <c r="T532" s="10"/>
      <c r="U532" s="10"/>
    </row>
    <row r="533" spans="1:21">
      <c r="A533" s="302"/>
      <c r="B533" s="302"/>
      <c r="C533" s="302"/>
      <c r="D533" s="3">
        <v>533</v>
      </c>
      <c r="E533" s="4">
        <v>542</v>
      </c>
      <c r="F533" s="3">
        <v>5370</v>
      </c>
      <c r="G533" s="302"/>
      <c r="H533" s="302"/>
      <c r="I533" s="11"/>
      <c r="J533" s="6">
        <v>53200</v>
      </c>
      <c r="K533" s="31"/>
      <c r="L533" s="31"/>
      <c r="M533" s="8">
        <v>53200</v>
      </c>
      <c r="N533" s="8"/>
      <c r="O533" s="8"/>
      <c r="P533" s="8">
        <v>6220</v>
      </c>
      <c r="Q533" s="10"/>
      <c r="R533" s="10"/>
      <c r="S533" s="10"/>
      <c r="T533" s="10"/>
      <c r="U533" s="10"/>
    </row>
    <row r="534" spans="1:21">
      <c r="A534" s="302"/>
      <c r="B534" s="302"/>
      <c r="C534" s="302"/>
      <c r="D534" s="3">
        <v>534</v>
      </c>
      <c r="E534" s="4">
        <v>543</v>
      </c>
      <c r="F534" s="3">
        <v>5380</v>
      </c>
      <c r="G534" s="302"/>
      <c r="H534" s="302"/>
      <c r="I534" s="11"/>
      <c r="J534" s="6">
        <v>53300</v>
      </c>
      <c r="K534" s="31"/>
      <c r="L534" s="31"/>
      <c r="M534" s="8">
        <v>53300</v>
      </c>
      <c r="N534" s="8"/>
      <c r="O534" s="8"/>
      <c r="P534" s="8">
        <v>6230</v>
      </c>
      <c r="Q534" s="10"/>
      <c r="R534" s="10"/>
      <c r="S534" s="10"/>
      <c r="T534" s="10"/>
      <c r="U534" s="10"/>
    </row>
    <row r="535" spans="1:21">
      <c r="A535" s="302"/>
      <c r="B535" s="302"/>
      <c r="C535" s="302"/>
      <c r="D535" s="3">
        <v>535</v>
      </c>
      <c r="E535" s="4">
        <v>544</v>
      </c>
      <c r="F535" s="3">
        <v>5390</v>
      </c>
      <c r="G535" s="302"/>
      <c r="H535" s="302"/>
      <c r="I535" s="11"/>
      <c r="J535" s="6">
        <v>53400</v>
      </c>
      <c r="K535" s="31"/>
      <c r="L535" s="31"/>
      <c r="M535" s="8">
        <v>53400</v>
      </c>
      <c r="N535" s="8"/>
      <c r="O535" s="8"/>
      <c r="P535" s="8">
        <v>6240</v>
      </c>
      <c r="Q535" s="10"/>
      <c r="R535" s="10"/>
      <c r="S535" s="10"/>
      <c r="T535" s="10"/>
      <c r="U535" s="10"/>
    </row>
    <row r="536" spans="1:21">
      <c r="A536" s="302"/>
      <c r="B536" s="302"/>
      <c r="C536" s="302"/>
      <c r="D536" s="3">
        <v>536</v>
      </c>
      <c r="E536" s="4">
        <v>545</v>
      </c>
      <c r="F536" s="3">
        <v>5400</v>
      </c>
      <c r="G536" s="302"/>
      <c r="H536" s="302"/>
      <c r="I536" s="11"/>
      <c r="J536" s="6">
        <v>53500</v>
      </c>
      <c r="K536" s="31"/>
      <c r="L536" s="31"/>
      <c r="M536" s="8">
        <v>53500</v>
      </c>
      <c r="N536" s="8"/>
      <c r="O536" s="8"/>
      <c r="P536" s="8">
        <v>6250</v>
      </c>
      <c r="Q536" s="10"/>
      <c r="R536" s="10"/>
      <c r="S536" s="10"/>
      <c r="T536" s="10"/>
      <c r="U536" s="10"/>
    </row>
    <row r="537" spans="1:21">
      <c r="A537" s="302"/>
      <c r="B537" s="302"/>
      <c r="C537" s="302"/>
      <c r="D537" s="3">
        <v>537</v>
      </c>
      <c r="E537" s="4">
        <v>546</v>
      </c>
      <c r="F537" s="3">
        <v>5410</v>
      </c>
      <c r="G537" s="302"/>
      <c r="H537" s="302"/>
      <c r="I537" s="11"/>
      <c r="J537" s="6">
        <v>53600</v>
      </c>
      <c r="K537" s="31"/>
      <c r="L537" s="31"/>
      <c r="M537" s="8">
        <v>53600</v>
      </c>
      <c r="N537" s="8"/>
      <c r="O537" s="8"/>
      <c r="P537" s="8">
        <v>6260</v>
      </c>
      <c r="Q537" s="10"/>
      <c r="R537" s="10"/>
      <c r="S537" s="10"/>
      <c r="T537" s="10"/>
      <c r="U537" s="10"/>
    </row>
    <row r="538" spans="1:21">
      <c r="A538" s="302"/>
      <c r="B538" s="302"/>
      <c r="C538" s="302"/>
      <c r="D538" s="3">
        <v>538</v>
      </c>
      <c r="E538" s="4">
        <v>547</v>
      </c>
      <c r="F538" s="3">
        <v>5420</v>
      </c>
      <c r="G538" s="302"/>
      <c r="H538" s="302"/>
      <c r="I538" s="11"/>
      <c r="J538" s="6">
        <v>53700</v>
      </c>
      <c r="K538" s="31"/>
      <c r="L538" s="31"/>
      <c r="M538" s="8">
        <v>53700</v>
      </c>
      <c r="N538" s="8"/>
      <c r="O538" s="8"/>
      <c r="P538" s="8">
        <v>6270</v>
      </c>
      <c r="Q538" s="10"/>
      <c r="R538" s="10"/>
      <c r="S538" s="10"/>
      <c r="T538" s="10"/>
      <c r="U538" s="10"/>
    </row>
    <row r="539" spans="1:21">
      <c r="A539" s="31"/>
      <c r="B539" s="31"/>
      <c r="C539" s="31"/>
      <c r="D539" s="3">
        <v>539</v>
      </c>
      <c r="E539" s="31"/>
      <c r="F539" s="3">
        <v>5430</v>
      </c>
      <c r="G539" s="31"/>
      <c r="H539" s="31"/>
      <c r="I539" s="11"/>
      <c r="J539" s="6">
        <v>53800</v>
      </c>
      <c r="K539" s="31"/>
      <c r="L539" s="31"/>
      <c r="M539" s="8">
        <v>53800</v>
      </c>
      <c r="N539" s="8"/>
      <c r="O539" s="8"/>
      <c r="P539" s="8">
        <v>6280</v>
      </c>
      <c r="Q539" s="10"/>
      <c r="R539" s="10"/>
      <c r="S539" s="10"/>
      <c r="T539" s="10"/>
      <c r="U539" s="10"/>
    </row>
    <row r="540" spans="1:21">
      <c r="A540" s="31"/>
      <c r="B540" s="31"/>
      <c r="C540" s="31"/>
      <c r="D540" s="3">
        <v>540</v>
      </c>
      <c r="E540" s="31"/>
      <c r="F540" s="3">
        <v>5440</v>
      </c>
      <c r="G540" s="31"/>
      <c r="H540" s="31"/>
      <c r="I540" s="11"/>
      <c r="J540" s="6">
        <v>53900</v>
      </c>
      <c r="K540" s="31"/>
      <c r="L540" s="31"/>
      <c r="M540" s="8">
        <v>53900</v>
      </c>
      <c r="N540" s="8"/>
      <c r="O540" s="8"/>
      <c r="P540" s="8">
        <v>6290</v>
      </c>
      <c r="Q540" s="10"/>
      <c r="R540" s="10"/>
      <c r="S540" s="10"/>
      <c r="T540" s="10"/>
      <c r="U540" s="10"/>
    </row>
    <row r="541" spans="1:21">
      <c r="A541" s="31"/>
      <c r="B541" s="31"/>
      <c r="C541" s="31"/>
      <c r="D541" s="3">
        <v>541</v>
      </c>
      <c r="E541" s="31"/>
      <c r="F541" s="3">
        <v>5450</v>
      </c>
      <c r="G541" s="31"/>
      <c r="H541" s="31"/>
      <c r="I541" s="11"/>
      <c r="J541" s="6">
        <v>54000</v>
      </c>
      <c r="K541" s="31"/>
      <c r="L541" s="31"/>
      <c r="M541" s="8">
        <v>54000</v>
      </c>
      <c r="N541" s="8"/>
      <c r="O541" s="8"/>
      <c r="P541" s="8">
        <v>6300</v>
      </c>
      <c r="Q541" s="10"/>
      <c r="R541" s="10"/>
      <c r="S541" s="10"/>
      <c r="T541" s="10"/>
      <c r="U541" s="10"/>
    </row>
    <row r="542" spans="1:21">
      <c r="A542" s="31"/>
      <c r="B542" s="31"/>
      <c r="C542" s="31"/>
      <c r="D542" s="3">
        <v>542</v>
      </c>
      <c r="E542" s="31"/>
      <c r="F542" s="3">
        <v>5460</v>
      </c>
      <c r="G542" s="31"/>
      <c r="H542" s="31"/>
      <c r="I542" s="11"/>
      <c r="J542" s="6">
        <v>54100</v>
      </c>
      <c r="K542" s="31"/>
      <c r="L542" s="31"/>
      <c r="M542" s="8">
        <v>54100</v>
      </c>
      <c r="N542" s="8"/>
      <c r="O542" s="8"/>
      <c r="P542" s="8">
        <v>6310</v>
      </c>
      <c r="Q542" s="10"/>
      <c r="R542" s="10"/>
      <c r="S542" s="10"/>
      <c r="T542" s="10"/>
      <c r="U542" s="10"/>
    </row>
    <row r="543" spans="1:21">
      <c r="A543" s="31"/>
      <c r="B543" s="31"/>
      <c r="C543" s="31"/>
      <c r="D543" s="3">
        <v>543</v>
      </c>
      <c r="E543" s="31"/>
      <c r="F543" s="3">
        <v>5470</v>
      </c>
      <c r="G543" s="31"/>
      <c r="H543" s="31"/>
      <c r="I543" s="11"/>
      <c r="J543" s="6">
        <v>54200</v>
      </c>
      <c r="K543" s="31"/>
      <c r="L543" s="31"/>
      <c r="M543" s="8">
        <v>54200</v>
      </c>
      <c r="N543" s="8"/>
      <c r="O543" s="8"/>
      <c r="P543" s="8">
        <v>6320</v>
      </c>
      <c r="Q543" s="10"/>
      <c r="R543" s="10"/>
      <c r="S543" s="10"/>
      <c r="T543" s="10"/>
      <c r="U543" s="10"/>
    </row>
    <row r="544" spans="1:21">
      <c r="A544" s="31"/>
      <c r="B544" s="31"/>
      <c r="C544" s="31"/>
      <c r="D544" s="3">
        <v>544</v>
      </c>
      <c r="E544" s="31"/>
      <c r="F544" s="3">
        <v>5480</v>
      </c>
      <c r="G544" s="31"/>
      <c r="H544" s="31"/>
      <c r="I544" s="11"/>
      <c r="J544" s="6">
        <v>54300</v>
      </c>
      <c r="K544" s="31"/>
      <c r="L544" s="31"/>
      <c r="M544" s="8">
        <v>54300</v>
      </c>
      <c r="N544" s="8"/>
      <c r="O544" s="8"/>
      <c r="P544" s="8">
        <v>6330</v>
      </c>
      <c r="Q544" s="10"/>
      <c r="R544" s="10"/>
      <c r="S544" s="10"/>
      <c r="T544" s="10"/>
      <c r="U544" s="10"/>
    </row>
    <row r="545" spans="1:21">
      <c r="A545" s="31"/>
      <c r="B545" s="31"/>
      <c r="C545" s="31"/>
      <c r="D545" s="3">
        <v>545</v>
      </c>
      <c r="E545" s="31"/>
      <c r="F545" s="3">
        <v>5490</v>
      </c>
      <c r="G545" s="31"/>
      <c r="H545" s="31"/>
      <c r="I545" s="11"/>
      <c r="J545" s="6">
        <v>54400</v>
      </c>
      <c r="K545" s="31"/>
      <c r="L545" s="31"/>
      <c r="M545" s="8">
        <v>54400</v>
      </c>
      <c r="N545" s="8"/>
      <c r="O545" s="8"/>
      <c r="P545" s="8">
        <v>6340</v>
      </c>
      <c r="Q545" s="10"/>
      <c r="R545" s="10"/>
      <c r="S545" s="10"/>
      <c r="T545" s="10"/>
      <c r="U545" s="10"/>
    </row>
    <row r="546" spans="1:21">
      <c r="A546" s="31"/>
      <c r="B546" s="31"/>
      <c r="C546" s="31"/>
      <c r="D546" s="3">
        <v>546</v>
      </c>
      <c r="E546" s="31"/>
      <c r="F546" s="3">
        <v>5500</v>
      </c>
      <c r="G546" s="31"/>
      <c r="H546" s="31"/>
      <c r="I546" s="11"/>
      <c r="J546" s="6">
        <v>54500</v>
      </c>
      <c r="K546" s="31"/>
      <c r="L546" s="31"/>
      <c r="M546" s="8">
        <v>54500</v>
      </c>
      <c r="N546" s="8"/>
      <c r="O546" s="8"/>
      <c r="P546" s="8">
        <v>6350</v>
      </c>
      <c r="Q546" s="10"/>
      <c r="R546" s="10"/>
      <c r="S546" s="10"/>
      <c r="T546" s="10"/>
      <c r="U546" s="10"/>
    </row>
    <row r="547" spans="1:21">
      <c r="A547" s="31"/>
      <c r="B547" s="31"/>
      <c r="C547" s="31"/>
      <c r="D547" s="3">
        <v>547</v>
      </c>
      <c r="E547" s="31"/>
      <c r="F547" s="3">
        <v>5510</v>
      </c>
      <c r="G547" s="31"/>
      <c r="H547" s="31"/>
      <c r="I547" s="11"/>
      <c r="J547" s="6">
        <v>54600</v>
      </c>
      <c r="K547" s="31"/>
      <c r="L547" s="31"/>
      <c r="M547" s="8">
        <v>54600</v>
      </c>
      <c r="N547" s="8"/>
      <c r="O547" s="8"/>
      <c r="P547" s="8">
        <v>6360</v>
      </c>
      <c r="Q547" s="10"/>
      <c r="R547" s="10"/>
      <c r="S547" s="10"/>
      <c r="T547" s="10"/>
      <c r="U547" s="10"/>
    </row>
    <row r="548" spans="1:21">
      <c r="A548" s="31"/>
      <c r="B548" s="31"/>
      <c r="C548" s="31"/>
      <c r="D548" s="3">
        <v>548</v>
      </c>
      <c r="E548" s="31"/>
      <c r="F548" s="3">
        <v>5520</v>
      </c>
      <c r="G548" s="31"/>
      <c r="H548" s="31"/>
      <c r="I548" s="11"/>
      <c r="J548" s="6">
        <v>54700</v>
      </c>
      <c r="K548" s="31"/>
      <c r="L548" s="31"/>
      <c r="M548" s="8">
        <v>54700</v>
      </c>
      <c r="N548" s="8"/>
      <c r="O548" s="8"/>
      <c r="P548" s="8">
        <v>6370</v>
      </c>
      <c r="Q548" s="10"/>
      <c r="R548" s="10"/>
      <c r="S548" s="10"/>
      <c r="T548" s="10"/>
      <c r="U548" s="10"/>
    </row>
    <row r="549" spans="1:21">
      <c r="A549" s="31"/>
      <c r="B549" s="31"/>
      <c r="C549" s="31"/>
      <c r="D549" s="3">
        <v>549</v>
      </c>
      <c r="E549" s="31"/>
      <c r="F549" s="3">
        <v>5530</v>
      </c>
      <c r="G549" s="31"/>
      <c r="H549" s="31"/>
      <c r="I549" s="11"/>
      <c r="J549" s="6">
        <v>54800</v>
      </c>
      <c r="K549" s="31"/>
      <c r="L549" s="31"/>
      <c r="M549" s="8">
        <v>54800</v>
      </c>
      <c r="N549" s="8"/>
      <c r="O549" s="8"/>
      <c r="P549" s="8">
        <v>6380</v>
      </c>
      <c r="Q549" s="10"/>
      <c r="R549" s="10"/>
      <c r="S549" s="10"/>
      <c r="T549" s="10"/>
      <c r="U549" s="10"/>
    </row>
    <row r="550" spans="1:21">
      <c r="A550" s="31"/>
      <c r="B550" s="31"/>
      <c r="C550" s="31"/>
      <c r="D550" s="3">
        <v>550</v>
      </c>
      <c r="E550" s="31"/>
      <c r="F550" s="3">
        <v>5540</v>
      </c>
      <c r="G550" s="31"/>
      <c r="H550" s="31"/>
      <c r="I550" s="11"/>
      <c r="J550" s="6">
        <v>54900</v>
      </c>
      <c r="K550" s="31"/>
      <c r="L550" s="31"/>
      <c r="M550" s="8">
        <v>54900</v>
      </c>
      <c r="N550" s="8"/>
      <c r="O550" s="8"/>
      <c r="P550" s="8">
        <v>6390</v>
      </c>
      <c r="Q550" s="10"/>
      <c r="R550" s="10"/>
      <c r="S550" s="10"/>
      <c r="T550" s="10"/>
      <c r="U550" s="10"/>
    </row>
    <row r="551" spans="1:21">
      <c r="A551" s="31"/>
      <c r="B551" s="31"/>
      <c r="C551" s="31"/>
      <c r="D551" s="3">
        <v>551</v>
      </c>
      <c r="E551" s="31"/>
      <c r="F551" s="3">
        <v>5550</v>
      </c>
      <c r="G551" s="31"/>
      <c r="H551" s="31"/>
      <c r="I551" s="11"/>
      <c r="J551" s="6">
        <v>55000</v>
      </c>
      <c r="K551" s="31"/>
      <c r="L551" s="31"/>
      <c r="M551" s="8">
        <v>55000</v>
      </c>
      <c r="N551" s="8"/>
      <c r="O551" s="8"/>
      <c r="P551" s="8">
        <v>6400</v>
      </c>
      <c r="Q551" s="10"/>
      <c r="R551" s="10"/>
      <c r="S551" s="10"/>
      <c r="T551" s="10"/>
      <c r="U551" s="10"/>
    </row>
    <row r="552" spans="1:21">
      <c r="A552" s="31"/>
      <c r="B552" s="31"/>
      <c r="C552" s="31"/>
      <c r="D552" s="3">
        <v>552</v>
      </c>
      <c r="E552" s="31"/>
      <c r="F552" s="3">
        <v>5560</v>
      </c>
      <c r="G552" s="31"/>
      <c r="H552" s="31"/>
      <c r="I552" s="11"/>
      <c r="J552" s="6">
        <v>55100</v>
      </c>
      <c r="K552" s="31"/>
      <c r="L552" s="31"/>
      <c r="M552" s="8">
        <v>55100</v>
      </c>
      <c r="N552" s="8"/>
      <c r="O552" s="8"/>
      <c r="P552" s="8">
        <v>6410</v>
      </c>
      <c r="Q552" s="10"/>
      <c r="R552" s="10"/>
      <c r="S552" s="10"/>
      <c r="T552" s="10"/>
      <c r="U552" s="10"/>
    </row>
    <row r="553" spans="1:21">
      <c r="A553" s="31"/>
      <c r="B553" s="31"/>
      <c r="C553" s="31"/>
      <c r="D553" s="3">
        <v>553</v>
      </c>
      <c r="E553" s="31"/>
      <c r="F553" s="3">
        <v>5570</v>
      </c>
      <c r="G553" s="31"/>
      <c r="H553" s="31"/>
      <c r="I553" s="11"/>
      <c r="J553" s="6">
        <v>55200</v>
      </c>
      <c r="K553" s="31"/>
      <c r="L553" s="31"/>
      <c r="M553" s="8">
        <v>55200</v>
      </c>
      <c r="N553" s="8"/>
      <c r="O553" s="8"/>
      <c r="P553" s="8">
        <v>6420</v>
      </c>
      <c r="Q553" s="10"/>
      <c r="R553" s="10"/>
      <c r="S553" s="10"/>
      <c r="T553" s="10"/>
      <c r="U553" s="10"/>
    </row>
    <row r="554" spans="1:21">
      <c r="A554" s="31"/>
      <c r="B554" s="31"/>
      <c r="C554" s="31"/>
      <c r="D554" s="3">
        <v>554</v>
      </c>
      <c r="E554" s="31"/>
      <c r="F554" s="3">
        <v>5580</v>
      </c>
      <c r="G554" s="31"/>
      <c r="H554" s="31"/>
      <c r="I554" s="11"/>
      <c r="J554" s="6">
        <v>55300</v>
      </c>
      <c r="K554" s="31"/>
      <c r="L554" s="31"/>
      <c r="M554" s="8">
        <v>55300</v>
      </c>
      <c r="N554" s="8"/>
      <c r="O554" s="8"/>
      <c r="P554" s="8">
        <v>6430</v>
      </c>
      <c r="Q554" s="10"/>
      <c r="R554" s="10"/>
      <c r="S554" s="10"/>
      <c r="T554" s="10"/>
      <c r="U554" s="10"/>
    </row>
    <row r="555" spans="1:21">
      <c r="A555" s="31"/>
      <c r="B555" s="31"/>
      <c r="C555" s="31"/>
      <c r="D555" s="3">
        <v>555</v>
      </c>
      <c r="E555" s="31"/>
      <c r="F555" s="3">
        <v>5590</v>
      </c>
      <c r="G555" s="31"/>
      <c r="H555" s="31"/>
      <c r="I555" s="11"/>
      <c r="J555" s="6">
        <v>55400</v>
      </c>
      <c r="K555" s="31"/>
      <c r="L555" s="31"/>
      <c r="M555" s="8">
        <v>55400</v>
      </c>
      <c r="N555" s="8"/>
      <c r="O555" s="8"/>
      <c r="P555" s="8">
        <v>6440</v>
      </c>
      <c r="Q555" s="10"/>
      <c r="R555" s="10"/>
      <c r="S555" s="10"/>
      <c r="T555" s="10"/>
      <c r="U555" s="10"/>
    </row>
    <row r="556" spans="1:21">
      <c r="A556" s="31"/>
      <c r="B556" s="31"/>
      <c r="C556" s="31"/>
      <c r="D556" s="3">
        <v>556</v>
      </c>
      <c r="E556" s="31"/>
      <c r="F556" s="3">
        <v>5600</v>
      </c>
      <c r="G556" s="31"/>
      <c r="H556" s="31"/>
      <c r="I556" s="11"/>
      <c r="J556" s="6">
        <v>55500</v>
      </c>
      <c r="K556" s="31"/>
      <c r="L556" s="31"/>
      <c r="M556" s="8">
        <v>55500</v>
      </c>
      <c r="N556" s="8"/>
      <c r="O556" s="8"/>
      <c r="P556" s="8">
        <v>6450</v>
      </c>
      <c r="Q556" s="10"/>
      <c r="R556" s="10"/>
      <c r="S556" s="10"/>
      <c r="T556" s="10"/>
      <c r="U556" s="10"/>
    </row>
    <row r="557" spans="1:21">
      <c r="A557" s="31"/>
      <c r="B557" s="31"/>
      <c r="C557" s="31"/>
      <c r="D557" s="3">
        <v>557</v>
      </c>
      <c r="E557" s="31"/>
      <c r="F557" s="3">
        <v>5610</v>
      </c>
      <c r="G557" s="31"/>
      <c r="H557" s="31"/>
      <c r="I557" s="11"/>
      <c r="J557" s="6">
        <v>55600</v>
      </c>
      <c r="K557" s="31"/>
      <c r="L557" s="31"/>
      <c r="M557" s="8">
        <v>55600</v>
      </c>
      <c r="N557" s="8"/>
      <c r="O557" s="8"/>
      <c r="P557" s="8">
        <v>6460</v>
      </c>
      <c r="Q557" s="10"/>
      <c r="R557" s="10"/>
      <c r="S557" s="10"/>
      <c r="T557" s="10"/>
      <c r="U557" s="10"/>
    </row>
    <row r="558" spans="1:21">
      <c r="A558" s="31"/>
      <c r="B558" s="31"/>
      <c r="C558" s="31"/>
      <c r="D558" s="3">
        <v>558</v>
      </c>
      <c r="E558" s="31"/>
      <c r="F558" s="3">
        <v>5620</v>
      </c>
      <c r="G558" s="31"/>
      <c r="H558" s="31"/>
      <c r="I558" s="11"/>
      <c r="J558" s="6">
        <v>55700</v>
      </c>
      <c r="K558" s="31"/>
      <c r="L558" s="31"/>
      <c r="M558" s="8">
        <v>55700</v>
      </c>
      <c r="N558" s="8"/>
      <c r="O558" s="8"/>
      <c r="P558" s="8">
        <v>6470</v>
      </c>
      <c r="Q558" s="10"/>
      <c r="R558" s="10"/>
      <c r="S558" s="10"/>
      <c r="T558" s="10"/>
      <c r="U558" s="10"/>
    </row>
    <row r="559" spans="1:21">
      <c r="A559" s="31"/>
      <c r="B559" s="31"/>
      <c r="C559" s="31"/>
      <c r="D559" s="3">
        <v>559</v>
      </c>
      <c r="E559" s="31"/>
      <c r="F559" s="3">
        <v>5630</v>
      </c>
      <c r="G559" s="31"/>
      <c r="H559" s="31"/>
      <c r="I559" s="11"/>
      <c r="J559" s="6">
        <v>55800</v>
      </c>
      <c r="K559" s="31"/>
      <c r="L559" s="31"/>
      <c r="M559" s="8">
        <v>55800</v>
      </c>
      <c r="N559" s="8"/>
      <c r="O559" s="8"/>
      <c r="P559" s="8">
        <v>6480</v>
      </c>
      <c r="Q559" s="10"/>
      <c r="R559" s="10"/>
      <c r="S559" s="10"/>
      <c r="T559" s="10"/>
      <c r="U559" s="10"/>
    </row>
    <row r="560" spans="1:21">
      <c r="A560" s="31"/>
      <c r="B560" s="31"/>
      <c r="C560" s="31"/>
      <c r="D560" s="3">
        <v>560</v>
      </c>
      <c r="E560" s="31"/>
      <c r="F560" s="3">
        <v>5640</v>
      </c>
      <c r="G560" s="31"/>
      <c r="H560" s="31"/>
      <c r="I560" s="11"/>
      <c r="J560" s="6">
        <v>55900</v>
      </c>
      <c r="K560" s="31"/>
      <c r="L560" s="31"/>
      <c r="M560" s="8">
        <v>55900</v>
      </c>
      <c r="N560" s="8"/>
      <c r="O560" s="8"/>
      <c r="P560" s="8">
        <v>6490</v>
      </c>
      <c r="Q560" s="10"/>
      <c r="R560" s="10"/>
      <c r="S560" s="10"/>
      <c r="T560" s="10"/>
      <c r="U560" s="10"/>
    </row>
    <row r="561" spans="1:21">
      <c r="A561" s="31"/>
      <c r="B561" s="31"/>
      <c r="C561" s="31"/>
      <c r="D561" s="3">
        <v>561</v>
      </c>
      <c r="E561" s="31"/>
      <c r="F561" s="3">
        <v>5650</v>
      </c>
      <c r="G561" s="31"/>
      <c r="H561" s="31"/>
      <c r="I561" s="11"/>
      <c r="J561" s="6">
        <v>56000</v>
      </c>
      <c r="K561" s="31"/>
      <c r="L561" s="31"/>
      <c r="M561" s="8">
        <v>56000</v>
      </c>
      <c r="N561" s="8"/>
      <c r="O561" s="8"/>
      <c r="P561" s="8">
        <v>6500</v>
      </c>
      <c r="Q561" s="10"/>
      <c r="R561" s="10"/>
      <c r="S561" s="10"/>
      <c r="T561" s="10"/>
      <c r="U561" s="10"/>
    </row>
    <row r="562" spans="1:21">
      <c r="A562" s="31"/>
      <c r="B562" s="31"/>
      <c r="C562" s="31"/>
      <c r="D562" s="3">
        <v>562</v>
      </c>
      <c r="E562" s="31"/>
      <c r="F562" s="3">
        <v>5660</v>
      </c>
      <c r="G562" s="31"/>
      <c r="H562" s="31"/>
      <c r="I562" s="11"/>
      <c r="J562" s="6">
        <v>56100</v>
      </c>
      <c r="K562" s="31"/>
      <c r="L562" s="31"/>
      <c r="M562" s="8">
        <v>56100</v>
      </c>
      <c r="N562" s="8"/>
      <c r="O562" s="8"/>
      <c r="P562" s="8">
        <v>6510</v>
      </c>
      <c r="Q562" s="10"/>
      <c r="R562" s="10"/>
      <c r="S562" s="10"/>
      <c r="T562" s="10"/>
      <c r="U562" s="10"/>
    </row>
    <row r="563" spans="1:21">
      <c r="A563" s="31"/>
      <c r="B563" s="31"/>
      <c r="C563" s="31"/>
      <c r="D563" s="3">
        <v>563</v>
      </c>
      <c r="E563" s="31"/>
      <c r="F563" s="3">
        <v>5670</v>
      </c>
      <c r="G563" s="31"/>
      <c r="H563" s="31"/>
      <c r="I563" s="11"/>
      <c r="J563" s="6">
        <v>56200</v>
      </c>
      <c r="K563" s="31"/>
      <c r="L563" s="31"/>
      <c r="M563" s="8">
        <v>56200</v>
      </c>
      <c r="N563" s="8"/>
      <c r="O563" s="8"/>
      <c r="P563" s="8">
        <v>6520</v>
      </c>
      <c r="Q563" s="10"/>
      <c r="R563" s="10"/>
      <c r="S563" s="10"/>
      <c r="T563" s="10"/>
      <c r="U563" s="10"/>
    </row>
    <row r="564" spans="1:21">
      <c r="A564" s="31"/>
      <c r="B564" s="31"/>
      <c r="C564" s="31"/>
      <c r="D564" s="3">
        <v>564</v>
      </c>
      <c r="E564" s="31"/>
      <c r="F564" s="3">
        <v>5680</v>
      </c>
      <c r="G564" s="31"/>
      <c r="H564" s="31"/>
      <c r="I564" s="11"/>
      <c r="J564" s="6">
        <v>56300</v>
      </c>
      <c r="K564" s="31"/>
      <c r="L564" s="31"/>
      <c r="M564" s="8">
        <v>56300</v>
      </c>
      <c r="N564" s="8"/>
      <c r="O564" s="8"/>
      <c r="P564" s="8">
        <v>6530</v>
      </c>
      <c r="Q564" s="10"/>
      <c r="R564" s="10"/>
      <c r="S564" s="10"/>
      <c r="T564" s="10"/>
      <c r="U564" s="10"/>
    </row>
    <row r="565" spans="1:21">
      <c r="A565" s="31"/>
      <c r="B565" s="31"/>
      <c r="C565" s="31"/>
      <c r="D565" s="3">
        <v>565</v>
      </c>
      <c r="E565" s="31"/>
      <c r="F565" s="3">
        <v>5690</v>
      </c>
      <c r="G565" s="31"/>
      <c r="H565" s="31"/>
      <c r="I565" s="11"/>
      <c r="J565" s="6">
        <v>56400</v>
      </c>
      <c r="K565" s="31"/>
      <c r="L565" s="31"/>
      <c r="M565" s="8">
        <v>56400</v>
      </c>
      <c r="N565" s="8"/>
      <c r="O565" s="8"/>
      <c r="P565" s="8">
        <v>6540</v>
      </c>
      <c r="Q565" s="10"/>
      <c r="R565" s="10"/>
      <c r="S565" s="10"/>
      <c r="T565" s="10"/>
      <c r="U565" s="10"/>
    </row>
    <row r="566" spans="1:21">
      <c r="A566" s="31"/>
      <c r="B566" s="31"/>
      <c r="C566" s="31"/>
      <c r="D566" s="3">
        <v>566</v>
      </c>
      <c r="E566" s="31"/>
      <c r="F566" s="3">
        <v>5700</v>
      </c>
      <c r="G566" s="31"/>
      <c r="H566" s="31"/>
      <c r="I566" s="11"/>
      <c r="J566" s="6">
        <v>56500</v>
      </c>
      <c r="K566" s="31"/>
      <c r="L566" s="31"/>
      <c r="M566" s="8">
        <v>56500</v>
      </c>
      <c r="N566" s="8"/>
      <c r="O566" s="8"/>
      <c r="P566" s="8">
        <v>6550</v>
      </c>
      <c r="Q566" s="10"/>
      <c r="R566" s="10"/>
      <c r="S566" s="10"/>
      <c r="T566" s="10"/>
      <c r="U566" s="10"/>
    </row>
    <row r="567" spans="1:21">
      <c r="A567" s="31"/>
      <c r="B567" s="31"/>
      <c r="C567" s="31"/>
      <c r="D567" s="3">
        <v>567</v>
      </c>
      <c r="E567" s="31"/>
      <c r="F567" s="3">
        <v>5710</v>
      </c>
      <c r="G567" s="31"/>
      <c r="H567" s="31"/>
      <c r="I567" s="11"/>
      <c r="J567" s="6">
        <v>56600</v>
      </c>
      <c r="K567" s="31"/>
      <c r="L567" s="31"/>
      <c r="M567" s="8">
        <v>56600</v>
      </c>
      <c r="N567" s="8"/>
      <c r="O567" s="8"/>
      <c r="P567" s="8">
        <v>6560</v>
      </c>
      <c r="Q567" s="10"/>
      <c r="R567" s="10"/>
      <c r="S567" s="10"/>
      <c r="T567" s="10"/>
      <c r="U567" s="10"/>
    </row>
    <row r="568" spans="1:21">
      <c r="A568" s="31"/>
      <c r="B568" s="31"/>
      <c r="C568" s="31"/>
      <c r="D568" s="3">
        <v>568</v>
      </c>
      <c r="E568" s="31"/>
      <c r="F568" s="3">
        <v>5720</v>
      </c>
      <c r="G568" s="31"/>
      <c r="H568" s="31"/>
      <c r="I568" s="11"/>
      <c r="J568" s="6">
        <v>56700</v>
      </c>
      <c r="K568" s="31"/>
      <c r="L568" s="31"/>
      <c r="M568" s="8">
        <v>56700</v>
      </c>
      <c r="N568" s="8"/>
      <c r="O568" s="8"/>
      <c r="P568" s="8">
        <v>6570</v>
      </c>
      <c r="Q568" s="10"/>
      <c r="R568" s="10"/>
      <c r="S568" s="10"/>
      <c r="T568" s="10"/>
      <c r="U568" s="10"/>
    </row>
    <row r="569" spans="1:21">
      <c r="A569" s="31"/>
      <c r="B569" s="31"/>
      <c r="C569" s="31"/>
      <c r="D569" s="3">
        <v>569</v>
      </c>
      <c r="E569" s="31"/>
      <c r="F569" s="3">
        <v>5730</v>
      </c>
      <c r="G569" s="31"/>
      <c r="H569" s="31"/>
      <c r="I569" s="11"/>
      <c r="J569" s="6">
        <v>56800</v>
      </c>
      <c r="K569" s="31"/>
      <c r="L569" s="31"/>
      <c r="M569" s="8">
        <v>56800</v>
      </c>
      <c r="N569" s="8"/>
      <c r="O569" s="8"/>
      <c r="P569" s="8">
        <v>6580</v>
      </c>
      <c r="Q569" s="10"/>
      <c r="R569" s="10"/>
      <c r="S569" s="10"/>
      <c r="T569" s="10"/>
      <c r="U569" s="10"/>
    </row>
    <row r="570" spans="1:21">
      <c r="A570" s="31"/>
      <c r="B570" s="31"/>
      <c r="C570" s="31"/>
      <c r="D570" s="3">
        <v>570</v>
      </c>
      <c r="E570" s="31"/>
      <c r="F570" s="3">
        <v>5740</v>
      </c>
      <c r="G570" s="31"/>
      <c r="H570" s="31"/>
      <c r="I570" s="11"/>
      <c r="J570" s="6">
        <v>56900</v>
      </c>
      <c r="K570" s="31"/>
      <c r="L570" s="31"/>
      <c r="M570" s="8">
        <v>56900</v>
      </c>
      <c r="N570" s="8"/>
      <c r="O570" s="8"/>
      <c r="P570" s="8">
        <v>6580</v>
      </c>
      <c r="Q570" s="10"/>
      <c r="R570" s="10"/>
      <c r="S570" s="10"/>
      <c r="T570" s="10"/>
      <c r="U570" s="10"/>
    </row>
    <row r="571" spans="1:21">
      <c r="A571" s="31"/>
      <c r="B571" s="31"/>
      <c r="C571" s="31"/>
      <c r="D571" s="3">
        <v>571</v>
      </c>
      <c r="E571" s="31"/>
      <c r="F571" s="3">
        <v>5750</v>
      </c>
      <c r="G571" s="31"/>
      <c r="H571" s="31"/>
      <c r="I571" s="11"/>
      <c r="J571" s="6">
        <v>57000</v>
      </c>
      <c r="K571" s="31"/>
      <c r="L571" s="31"/>
      <c r="M571" s="8">
        <v>57000</v>
      </c>
      <c r="N571" s="8"/>
      <c r="O571" s="8"/>
      <c r="P571" s="8">
        <v>6590</v>
      </c>
      <c r="Q571" s="10"/>
      <c r="R571" s="10"/>
      <c r="S571" s="10"/>
      <c r="T571" s="10"/>
      <c r="U571" s="10"/>
    </row>
    <row r="572" spans="1:21">
      <c r="A572" s="31"/>
      <c r="B572" s="31"/>
      <c r="C572" s="31"/>
      <c r="D572" s="3">
        <v>572</v>
      </c>
      <c r="E572" s="31"/>
      <c r="F572" s="3">
        <v>5760</v>
      </c>
      <c r="G572" s="31"/>
      <c r="H572" s="31"/>
      <c r="I572" s="11"/>
      <c r="J572" s="6">
        <v>57100</v>
      </c>
      <c r="K572" s="31"/>
      <c r="L572" s="31"/>
      <c r="M572" s="8">
        <v>57100</v>
      </c>
      <c r="N572" s="8"/>
      <c r="O572" s="8"/>
      <c r="P572" s="8">
        <v>6600</v>
      </c>
      <c r="Q572" s="10"/>
      <c r="R572" s="10"/>
      <c r="S572" s="10"/>
      <c r="T572" s="10"/>
      <c r="U572" s="10"/>
    </row>
    <row r="573" spans="1:21">
      <c r="A573" s="31"/>
      <c r="B573" s="31"/>
      <c r="C573" s="31"/>
      <c r="D573" s="3">
        <v>573</v>
      </c>
      <c r="E573" s="31"/>
      <c r="F573" s="3">
        <v>5770</v>
      </c>
      <c r="G573" s="31"/>
      <c r="H573" s="31"/>
      <c r="I573" s="11"/>
      <c r="J573" s="6">
        <v>57200</v>
      </c>
      <c r="K573" s="31"/>
      <c r="L573" s="31"/>
      <c r="M573" s="8">
        <v>57200</v>
      </c>
      <c r="N573" s="8"/>
      <c r="O573" s="8"/>
      <c r="P573" s="8">
        <v>6610</v>
      </c>
      <c r="Q573" s="10"/>
      <c r="R573" s="10"/>
      <c r="S573" s="10"/>
      <c r="T573" s="10"/>
      <c r="U573" s="10"/>
    </row>
    <row r="574" spans="1:21">
      <c r="A574" s="31"/>
      <c r="B574" s="31"/>
      <c r="C574" s="31"/>
      <c r="D574" s="3">
        <v>574</v>
      </c>
      <c r="E574" s="31"/>
      <c r="F574" s="3">
        <v>5780</v>
      </c>
      <c r="G574" s="31"/>
      <c r="H574" s="31"/>
      <c r="I574" s="11"/>
      <c r="J574" s="6">
        <v>57300</v>
      </c>
      <c r="K574" s="31"/>
      <c r="L574" s="31"/>
      <c r="M574" s="8">
        <v>57300</v>
      </c>
      <c r="N574" s="8"/>
      <c r="O574" s="8"/>
      <c r="P574" s="8">
        <v>6620</v>
      </c>
      <c r="Q574" s="10"/>
      <c r="R574" s="10"/>
      <c r="S574" s="10"/>
      <c r="T574" s="10"/>
      <c r="U574" s="10"/>
    </row>
    <row r="575" spans="1:21">
      <c r="A575" s="31"/>
      <c r="B575" s="31"/>
      <c r="C575" s="31"/>
      <c r="D575" s="3">
        <v>575</v>
      </c>
      <c r="E575" s="31"/>
      <c r="F575" s="3">
        <v>5790</v>
      </c>
      <c r="G575" s="31"/>
      <c r="H575" s="31"/>
      <c r="I575" s="11"/>
      <c r="J575" s="6">
        <v>57400</v>
      </c>
      <c r="K575" s="31"/>
      <c r="L575" s="31"/>
      <c r="M575" s="8">
        <v>57400</v>
      </c>
      <c r="N575" s="8"/>
      <c r="O575" s="8"/>
      <c r="P575" s="8">
        <v>6630</v>
      </c>
      <c r="Q575" s="10"/>
      <c r="R575" s="10"/>
      <c r="S575" s="10"/>
      <c r="T575" s="10"/>
      <c r="U575" s="10"/>
    </row>
    <row r="576" spans="1:21">
      <c r="A576" s="31"/>
      <c r="B576" s="31"/>
      <c r="C576" s="31"/>
      <c r="D576" s="3">
        <v>576</v>
      </c>
      <c r="E576" s="31"/>
      <c r="F576" s="3">
        <v>5800</v>
      </c>
      <c r="G576" s="31"/>
      <c r="H576" s="31"/>
      <c r="I576" s="11"/>
      <c r="J576" s="6">
        <v>57500</v>
      </c>
      <c r="K576" s="31"/>
      <c r="L576" s="31"/>
      <c r="M576" s="8">
        <v>57500</v>
      </c>
      <c r="N576" s="8"/>
      <c r="O576" s="8"/>
      <c r="P576" s="8">
        <v>6640</v>
      </c>
      <c r="Q576" s="10"/>
      <c r="R576" s="10"/>
      <c r="S576" s="10"/>
      <c r="T576" s="10"/>
      <c r="U576" s="10"/>
    </row>
    <row r="577" spans="1:21">
      <c r="A577" s="31"/>
      <c r="B577" s="31"/>
      <c r="C577" s="31"/>
      <c r="D577" s="3">
        <v>577</v>
      </c>
      <c r="E577" s="31"/>
      <c r="F577" s="3">
        <v>5810</v>
      </c>
      <c r="G577" s="31"/>
      <c r="H577" s="31"/>
      <c r="I577" s="11"/>
      <c r="J577" s="6">
        <v>57600</v>
      </c>
      <c r="K577" s="31"/>
      <c r="L577" s="31"/>
      <c r="M577" s="8">
        <v>57600</v>
      </c>
      <c r="N577" s="8"/>
      <c r="O577" s="8"/>
      <c r="P577" s="8">
        <v>6650</v>
      </c>
      <c r="Q577" s="10"/>
      <c r="R577" s="10"/>
      <c r="S577" s="10"/>
      <c r="T577" s="10"/>
      <c r="U577" s="10"/>
    </row>
    <row r="578" spans="1:21">
      <c r="A578" s="31"/>
      <c r="B578" s="31"/>
      <c r="C578" s="31"/>
      <c r="D578" s="3">
        <v>578</v>
      </c>
      <c r="E578" s="31"/>
      <c r="F578" s="3">
        <v>5820</v>
      </c>
      <c r="G578" s="31"/>
      <c r="H578" s="31"/>
      <c r="I578" s="11"/>
      <c r="J578" s="6">
        <v>57700</v>
      </c>
      <c r="K578" s="31"/>
      <c r="L578" s="31"/>
      <c r="M578" s="8">
        <v>57700</v>
      </c>
      <c r="N578" s="8"/>
      <c r="O578" s="8"/>
      <c r="P578" s="8">
        <v>6660</v>
      </c>
      <c r="Q578" s="10"/>
      <c r="R578" s="10"/>
      <c r="S578" s="10"/>
      <c r="T578" s="10"/>
      <c r="U578" s="10"/>
    </row>
    <row r="579" spans="1:21">
      <c r="A579" s="31"/>
      <c r="B579" s="31"/>
      <c r="C579" s="31"/>
      <c r="D579" s="3">
        <v>579</v>
      </c>
      <c r="E579" s="31"/>
      <c r="F579" s="3">
        <v>5830</v>
      </c>
      <c r="G579" s="31"/>
      <c r="H579" s="31"/>
      <c r="I579" s="11"/>
      <c r="J579" s="6">
        <v>57800</v>
      </c>
      <c r="K579" s="31"/>
      <c r="L579" s="31"/>
      <c r="M579" s="8">
        <v>57800</v>
      </c>
      <c r="N579" s="8"/>
      <c r="O579" s="8"/>
      <c r="P579" s="8">
        <v>6670</v>
      </c>
      <c r="Q579" s="10"/>
      <c r="R579" s="10"/>
      <c r="S579" s="10"/>
      <c r="T579" s="10"/>
      <c r="U579" s="10"/>
    </row>
    <row r="580" spans="1:21">
      <c r="A580" s="31"/>
      <c r="B580" s="31"/>
      <c r="C580" s="31"/>
      <c r="D580" s="3">
        <v>580</v>
      </c>
      <c r="E580" s="31"/>
      <c r="F580" s="3">
        <v>5840</v>
      </c>
      <c r="G580" s="31"/>
      <c r="H580" s="31"/>
      <c r="I580" s="11"/>
      <c r="J580" s="6">
        <v>57900</v>
      </c>
      <c r="K580" s="31"/>
      <c r="L580" s="31"/>
      <c r="M580" s="8">
        <v>57900</v>
      </c>
      <c r="N580" s="8"/>
      <c r="O580" s="8"/>
      <c r="P580" s="8">
        <v>6680</v>
      </c>
      <c r="Q580" s="10"/>
      <c r="R580" s="10"/>
      <c r="S580" s="10"/>
      <c r="T580" s="10"/>
      <c r="U580" s="10"/>
    </row>
    <row r="581" spans="1:21">
      <c r="A581" s="31"/>
      <c r="B581" s="31"/>
      <c r="C581" s="31"/>
      <c r="D581" s="3">
        <v>581</v>
      </c>
      <c r="E581" s="31"/>
      <c r="F581" s="3">
        <v>5850</v>
      </c>
      <c r="G581" s="31"/>
      <c r="H581" s="31"/>
      <c r="I581" s="11"/>
      <c r="J581" s="6">
        <v>58000</v>
      </c>
      <c r="K581" s="31"/>
      <c r="L581" s="31"/>
      <c r="M581" s="8">
        <v>58000</v>
      </c>
      <c r="N581" s="8"/>
      <c r="O581" s="8"/>
      <c r="P581" s="8">
        <v>6690</v>
      </c>
      <c r="Q581" s="10"/>
      <c r="R581" s="10"/>
      <c r="S581" s="10"/>
      <c r="T581" s="10"/>
      <c r="U581" s="10"/>
    </row>
    <row r="582" spans="1:21">
      <c r="A582" s="31"/>
      <c r="B582" s="31"/>
      <c r="C582" s="31"/>
      <c r="D582" s="3">
        <v>582</v>
      </c>
      <c r="E582" s="31"/>
      <c r="F582" s="3">
        <v>5860</v>
      </c>
      <c r="G582" s="31"/>
      <c r="H582" s="31"/>
      <c r="I582" s="11"/>
      <c r="J582" s="6">
        <v>58100</v>
      </c>
      <c r="K582" s="31"/>
      <c r="L582" s="31"/>
      <c r="M582" s="8">
        <v>58100</v>
      </c>
      <c r="N582" s="8"/>
      <c r="O582" s="8"/>
      <c r="P582" s="8">
        <v>6700</v>
      </c>
      <c r="Q582" s="10"/>
      <c r="R582" s="10"/>
      <c r="S582" s="10"/>
      <c r="T582" s="10"/>
      <c r="U582" s="10"/>
    </row>
    <row r="583" spans="1:21">
      <c r="A583" s="31"/>
      <c r="B583" s="31"/>
      <c r="C583" s="31"/>
      <c r="D583" s="3">
        <v>583</v>
      </c>
      <c r="E583" s="31"/>
      <c r="F583" s="3">
        <v>5870</v>
      </c>
      <c r="G583" s="31"/>
      <c r="H583" s="31"/>
      <c r="I583" s="11"/>
      <c r="J583" s="6">
        <v>58200</v>
      </c>
      <c r="K583" s="31"/>
      <c r="L583" s="31"/>
      <c r="M583" s="8">
        <v>58200</v>
      </c>
      <c r="N583" s="8"/>
      <c r="O583" s="8"/>
      <c r="P583" s="8">
        <v>6710</v>
      </c>
      <c r="Q583" s="10"/>
      <c r="R583" s="10"/>
      <c r="S583" s="10"/>
      <c r="T583" s="10"/>
      <c r="U583" s="10"/>
    </row>
    <row r="584" spans="1:21">
      <c r="A584" s="31"/>
      <c r="B584" s="31"/>
      <c r="C584" s="31"/>
      <c r="D584" s="3">
        <v>584</v>
      </c>
      <c r="E584" s="31"/>
      <c r="F584" s="3">
        <v>5880</v>
      </c>
      <c r="G584" s="31"/>
      <c r="H584" s="31"/>
      <c r="I584" s="11"/>
      <c r="J584" s="6">
        <v>58300</v>
      </c>
      <c r="K584" s="31"/>
      <c r="L584" s="31"/>
      <c r="M584" s="8">
        <v>58300</v>
      </c>
      <c r="N584" s="8"/>
      <c r="O584" s="8"/>
      <c r="P584" s="8">
        <v>6720</v>
      </c>
      <c r="Q584" s="10"/>
      <c r="R584" s="10"/>
      <c r="S584" s="10"/>
      <c r="T584" s="10"/>
      <c r="U584" s="10"/>
    </row>
    <row r="585" spans="1:21">
      <c r="A585" s="31"/>
      <c r="B585" s="31"/>
      <c r="C585" s="31"/>
      <c r="D585" s="3">
        <v>585</v>
      </c>
      <c r="E585" s="31"/>
      <c r="F585" s="3">
        <v>5890</v>
      </c>
      <c r="G585" s="31"/>
      <c r="H585" s="31"/>
      <c r="I585" s="11"/>
      <c r="J585" s="6">
        <v>58400</v>
      </c>
      <c r="K585" s="31"/>
      <c r="L585" s="31"/>
      <c r="M585" s="8">
        <v>58400</v>
      </c>
      <c r="N585" s="8"/>
      <c r="O585" s="8"/>
      <c r="P585" s="8">
        <v>6730</v>
      </c>
      <c r="Q585" s="10"/>
      <c r="R585" s="10"/>
      <c r="S585" s="10"/>
      <c r="T585" s="10"/>
      <c r="U585" s="10"/>
    </row>
    <row r="586" spans="1:21">
      <c r="A586" s="31"/>
      <c r="B586" s="31"/>
      <c r="C586" s="31"/>
      <c r="D586" s="3">
        <v>586</v>
      </c>
      <c r="E586" s="31"/>
      <c r="F586" s="3">
        <v>5900</v>
      </c>
      <c r="G586" s="31"/>
      <c r="H586" s="31"/>
      <c r="I586" s="11"/>
      <c r="J586" s="6">
        <v>58500</v>
      </c>
      <c r="K586" s="31"/>
      <c r="L586" s="31"/>
      <c r="M586" s="8">
        <v>58500</v>
      </c>
      <c r="N586" s="8"/>
      <c r="O586" s="8"/>
      <c r="P586" s="8">
        <v>6740</v>
      </c>
      <c r="Q586" s="10"/>
      <c r="R586" s="10"/>
      <c r="S586" s="10"/>
      <c r="T586" s="10"/>
      <c r="U586" s="10"/>
    </row>
    <row r="587" spans="1:21">
      <c r="A587" s="31"/>
      <c r="B587" s="31"/>
      <c r="C587" s="31"/>
      <c r="D587" s="3">
        <v>587</v>
      </c>
      <c r="E587" s="31"/>
      <c r="F587" s="3">
        <v>5910</v>
      </c>
      <c r="G587" s="31"/>
      <c r="H587" s="31"/>
      <c r="I587" s="11"/>
      <c r="J587" s="6">
        <v>58600</v>
      </c>
      <c r="K587" s="31"/>
      <c r="L587" s="31"/>
      <c r="M587" s="8">
        <v>58600</v>
      </c>
      <c r="N587" s="8"/>
      <c r="O587" s="8"/>
      <c r="P587" s="8">
        <v>6750</v>
      </c>
      <c r="Q587" s="10"/>
      <c r="R587" s="10"/>
      <c r="S587" s="10"/>
      <c r="T587" s="10"/>
      <c r="U587" s="10"/>
    </row>
    <row r="588" spans="1:21">
      <c r="A588" s="31"/>
      <c r="B588" s="31"/>
      <c r="C588" s="31"/>
      <c r="D588" s="3">
        <v>588</v>
      </c>
      <c r="E588" s="31"/>
      <c r="F588" s="3">
        <v>5920</v>
      </c>
      <c r="G588" s="31"/>
      <c r="H588" s="31"/>
      <c r="I588" s="11"/>
      <c r="J588" s="6">
        <v>58700</v>
      </c>
      <c r="K588" s="31"/>
      <c r="L588" s="31"/>
      <c r="M588" s="8">
        <v>58700</v>
      </c>
      <c r="N588" s="8"/>
      <c r="O588" s="8"/>
      <c r="P588" s="8">
        <v>6760</v>
      </c>
      <c r="Q588" s="10"/>
      <c r="R588" s="10"/>
      <c r="S588" s="10"/>
      <c r="T588" s="10"/>
      <c r="U588" s="10"/>
    </row>
    <row r="589" spans="1:21">
      <c r="A589" s="31"/>
      <c r="B589" s="31"/>
      <c r="C589" s="31"/>
      <c r="D589" s="3">
        <v>589</v>
      </c>
      <c r="E589" s="31"/>
      <c r="F589" s="3">
        <v>5930</v>
      </c>
      <c r="G589" s="31"/>
      <c r="H589" s="31"/>
      <c r="I589" s="11"/>
      <c r="J589" s="6">
        <v>58800</v>
      </c>
      <c r="K589" s="31"/>
      <c r="L589" s="31"/>
      <c r="M589" s="8">
        <v>58800</v>
      </c>
      <c r="N589" s="8"/>
      <c r="O589" s="8"/>
      <c r="P589" s="8">
        <v>6770</v>
      </c>
      <c r="Q589" s="10"/>
      <c r="R589" s="10"/>
      <c r="S589" s="10"/>
      <c r="T589" s="10"/>
      <c r="U589" s="10"/>
    </row>
    <row r="590" spans="1:21">
      <c r="A590" s="31"/>
      <c r="B590" s="31"/>
      <c r="C590" s="31"/>
      <c r="D590" s="3">
        <v>590</v>
      </c>
      <c r="E590" s="31"/>
      <c r="F590" s="3">
        <v>5940</v>
      </c>
      <c r="G590" s="31"/>
      <c r="H590" s="31"/>
      <c r="I590" s="11"/>
      <c r="J590" s="6">
        <v>58900</v>
      </c>
      <c r="K590" s="31"/>
      <c r="L590" s="31"/>
      <c r="M590" s="8">
        <v>58900</v>
      </c>
      <c r="N590" s="8"/>
      <c r="O590" s="8"/>
      <c r="P590" s="8">
        <v>6780</v>
      </c>
      <c r="Q590" s="10"/>
      <c r="R590" s="10"/>
      <c r="S590" s="10"/>
      <c r="T590" s="10"/>
      <c r="U590" s="10"/>
    </row>
    <row r="591" spans="1:21">
      <c r="A591" s="31"/>
      <c r="B591" s="31"/>
      <c r="C591" s="31"/>
      <c r="D591" s="3">
        <v>591</v>
      </c>
      <c r="E591" s="31"/>
      <c r="F591" s="3">
        <v>5950</v>
      </c>
      <c r="G591" s="31"/>
      <c r="H591" s="31"/>
      <c r="I591" s="11"/>
      <c r="J591" s="6">
        <v>59000</v>
      </c>
      <c r="K591" s="31"/>
      <c r="L591" s="31"/>
      <c r="M591" s="8">
        <v>59000</v>
      </c>
      <c r="N591" s="8"/>
      <c r="O591" s="8"/>
      <c r="P591" s="8">
        <v>6790</v>
      </c>
      <c r="Q591" s="10"/>
      <c r="R591" s="10"/>
      <c r="S591" s="10"/>
      <c r="T591" s="10"/>
      <c r="U591" s="10"/>
    </row>
    <row r="592" spans="1:21">
      <c r="A592" s="31"/>
      <c r="B592" s="31"/>
      <c r="C592" s="31"/>
      <c r="D592" s="3">
        <v>592</v>
      </c>
      <c r="E592" s="31"/>
      <c r="F592" s="3">
        <v>5960</v>
      </c>
      <c r="G592" s="31"/>
      <c r="H592" s="31"/>
      <c r="I592" s="11"/>
      <c r="J592" s="6">
        <v>59100</v>
      </c>
      <c r="K592" s="31"/>
      <c r="L592" s="31"/>
      <c r="M592" s="8">
        <v>59100</v>
      </c>
      <c r="N592" s="8"/>
      <c r="O592" s="8"/>
      <c r="P592" s="8">
        <v>6800</v>
      </c>
      <c r="Q592" s="10"/>
      <c r="R592" s="10"/>
      <c r="S592" s="10"/>
      <c r="T592" s="10"/>
      <c r="U592" s="10"/>
    </row>
    <row r="593" spans="1:21">
      <c r="A593" s="31"/>
      <c r="B593" s="31"/>
      <c r="C593" s="31"/>
      <c r="D593" s="3">
        <v>593</v>
      </c>
      <c r="E593" s="31"/>
      <c r="F593" s="3">
        <v>5970</v>
      </c>
      <c r="G593" s="31"/>
      <c r="H593" s="31"/>
      <c r="I593" s="11"/>
      <c r="J593" s="6">
        <v>59200</v>
      </c>
      <c r="K593" s="31"/>
      <c r="L593" s="31"/>
      <c r="M593" s="8">
        <v>59200</v>
      </c>
      <c r="N593" s="8"/>
      <c r="O593" s="8"/>
      <c r="P593" s="8">
        <v>6810</v>
      </c>
      <c r="Q593" s="10"/>
      <c r="R593" s="10"/>
      <c r="S593" s="10"/>
      <c r="T593" s="10"/>
      <c r="U593" s="10"/>
    </row>
    <row r="594" spans="1:21">
      <c r="A594" s="31"/>
      <c r="B594" s="31"/>
      <c r="C594" s="31"/>
      <c r="D594" s="3">
        <v>594</v>
      </c>
      <c r="E594" s="31"/>
      <c r="F594" s="3">
        <v>5980</v>
      </c>
      <c r="G594" s="31"/>
      <c r="H594" s="31"/>
      <c r="I594" s="11"/>
      <c r="J594" s="6">
        <v>59300</v>
      </c>
      <c r="K594" s="31"/>
      <c r="L594" s="31"/>
      <c r="M594" s="8">
        <v>59300</v>
      </c>
      <c r="N594" s="8"/>
      <c r="O594" s="8"/>
      <c r="P594" s="8">
        <v>6820</v>
      </c>
      <c r="Q594" s="10"/>
      <c r="R594" s="10"/>
      <c r="S594" s="10"/>
      <c r="T594" s="10"/>
      <c r="U594" s="10"/>
    </row>
    <row r="595" spans="1:21">
      <c r="A595" s="31"/>
      <c r="B595" s="31"/>
      <c r="C595" s="31"/>
      <c r="D595" s="3">
        <v>595</v>
      </c>
      <c r="E595" s="31"/>
      <c r="F595" s="3">
        <v>5990</v>
      </c>
      <c r="G595" s="31"/>
      <c r="H595" s="31"/>
      <c r="I595" s="11"/>
      <c r="J595" s="6">
        <v>59400</v>
      </c>
      <c r="K595" s="31"/>
      <c r="L595" s="31"/>
      <c r="M595" s="8">
        <v>59400</v>
      </c>
      <c r="N595" s="8"/>
      <c r="O595" s="8"/>
      <c r="P595" s="8">
        <v>6830</v>
      </c>
      <c r="Q595" s="10"/>
      <c r="R595" s="10"/>
      <c r="S595" s="10"/>
      <c r="T595" s="10"/>
      <c r="U595" s="10"/>
    </row>
    <row r="596" spans="1:21">
      <c r="A596" s="31"/>
      <c r="B596" s="31"/>
      <c r="C596" s="31"/>
      <c r="D596" s="3">
        <v>596</v>
      </c>
      <c r="E596" s="31"/>
      <c r="F596" s="3">
        <v>6000</v>
      </c>
      <c r="G596" s="31"/>
      <c r="H596" s="31"/>
      <c r="I596" s="11"/>
      <c r="J596" s="6">
        <v>59500</v>
      </c>
      <c r="K596" s="31"/>
      <c r="L596" s="31"/>
      <c r="M596" s="8">
        <v>59500</v>
      </c>
      <c r="N596" s="8"/>
      <c r="O596" s="8"/>
      <c r="P596" s="8">
        <v>6840</v>
      </c>
      <c r="Q596" s="10"/>
      <c r="R596" s="10"/>
      <c r="S596" s="10"/>
      <c r="T596" s="10"/>
      <c r="U596" s="10"/>
    </row>
    <row r="597" spans="1:21">
      <c r="A597" s="31"/>
      <c r="B597" s="31"/>
      <c r="C597" s="31"/>
      <c r="D597" s="3">
        <v>597</v>
      </c>
      <c r="E597" s="31"/>
      <c r="F597" s="3">
        <v>6010</v>
      </c>
      <c r="G597" s="31"/>
      <c r="H597" s="31"/>
      <c r="I597" s="11"/>
      <c r="J597" s="6">
        <v>59600</v>
      </c>
      <c r="K597" s="31"/>
      <c r="L597" s="31"/>
      <c r="M597" s="8">
        <v>59600</v>
      </c>
      <c r="N597" s="8"/>
      <c r="O597" s="8"/>
      <c r="P597" s="8">
        <v>6850</v>
      </c>
      <c r="Q597" s="10"/>
      <c r="R597" s="10"/>
      <c r="S597" s="10"/>
      <c r="T597" s="10"/>
      <c r="U597" s="10"/>
    </row>
    <row r="598" spans="1:21">
      <c r="A598" s="31"/>
      <c r="B598" s="31"/>
      <c r="C598" s="31"/>
      <c r="D598" s="3">
        <v>598</v>
      </c>
      <c r="E598" s="31"/>
      <c r="F598" s="3">
        <v>6020</v>
      </c>
      <c r="G598" s="31"/>
      <c r="H598" s="31"/>
      <c r="I598" s="11"/>
      <c r="J598" s="6">
        <v>59700</v>
      </c>
      <c r="K598" s="31"/>
      <c r="L598" s="31"/>
      <c r="M598" s="8">
        <v>59700</v>
      </c>
      <c r="N598" s="8"/>
      <c r="O598" s="8"/>
      <c r="P598" s="8">
        <v>6860</v>
      </c>
      <c r="Q598" s="10"/>
      <c r="R598" s="10"/>
      <c r="S598" s="10"/>
      <c r="T598" s="10"/>
      <c r="U598" s="10"/>
    </row>
    <row r="599" spans="1:21">
      <c r="A599" s="31"/>
      <c r="B599" s="31"/>
      <c r="C599" s="31"/>
      <c r="D599" s="3">
        <v>599</v>
      </c>
      <c r="E599" s="31"/>
      <c r="F599" s="3">
        <v>6030</v>
      </c>
      <c r="G599" s="31"/>
      <c r="H599" s="31"/>
      <c r="I599" s="11"/>
      <c r="J599" s="6">
        <v>59800</v>
      </c>
      <c r="K599" s="31"/>
      <c r="L599" s="31"/>
      <c r="M599" s="8">
        <v>59800</v>
      </c>
      <c r="N599" s="8"/>
      <c r="O599" s="8"/>
      <c r="P599" s="8">
        <v>6870</v>
      </c>
      <c r="Q599" s="10"/>
      <c r="R599" s="10"/>
      <c r="S599" s="10"/>
      <c r="T599" s="10"/>
      <c r="U599" s="10"/>
    </row>
    <row r="600" spans="1:21">
      <c r="A600" s="31"/>
      <c r="B600" s="31"/>
      <c r="C600" s="31"/>
      <c r="D600" s="3">
        <v>600</v>
      </c>
      <c r="E600" s="31"/>
      <c r="F600" s="3">
        <v>6040</v>
      </c>
      <c r="G600" s="31"/>
      <c r="H600" s="31"/>
      <c r="I600" s="11"/>
      <c r="J600" s="6">
        <v>59900</v>
      </c>
      <c r="K600" s="31"/>
      <c r="L600" s="31"/>
      <c r="M600" s="8">
        <v>59900</v>
      </c>
      <c r="N600" s="8"/>
      <c r="O600" s="8"/>
      <c r="P600" s="8">
        <v>6880</v>
      </c>
      <c r="Q600" s="10"/>
      <c r="R600" s="10"/>
      <c r="S600" s="10"/>
      <c r="T600" s="10"/>
      <c r="U600" s="10"/>
    </row>
    <row r="601" spans="1:21">
      <c r="A601" s="31"/>
      <c r="B601" s="31"/>
      <c r="C601" s="31"/>
      <c r="D601" s="3">
        <v>601</v>
      </c>
      <c r="E601" s="31"/>
      <c r="F601" s="3">
        <v>6050</v>
      </c>
      <c r="G601" s="31"/>
      <c r="H601" s="31"/>
      <c r="I601" s="11"/>
      <c r="J601" s="6">
        <v>60000</v>
      </c>
      <c r="K601" s="31"/>
      <c r="L601" s="31"/>
      <c r="M601" s="8">
        <v>60000</v>
      </c>
      <c r="N601" s="8"/>
      <c r="O601" s="8"/>
      <c r="P601" s="8">
        <v>6890</v>
      </c>
      <c r="Q601" s="10"/>
      <c r="R601" s="10"/>
      <c r="S601" s="10"/>
      <c r="T601" s="10"/>
      <c r="U601" s="10"/>
    </row>
    <row r="602" spans="1:21">
      <c r="A602" s="31"/>
      <c r="B602" s="31"/>
      <c r="C602" s="31"/>
      <c r="D602" s="3">
        <v>602</v>
      </c>
      <c r="E602" s="31"/>
      <c r="F602" s="3">
        <v>6060</v>
      </c>
      <c r="G602" s="31"/>
      <c r="H602" s="31"/>
      <c r="I602" s="11"/>
      <c r="J602" s="6">
        <v>60100</v>
      </c>
      <c r="K602" s="31"/>
      <c r="L602" s="31"/>
      <c r="M602" s="8">
        <v>60100</v>
      </c>
      <c r="N602" s="8"/>
      <c r="O602" s="8"/>
      <c r="P602" s="8">
        <v>6900</v>
      </c>
      <c r="Q602" s="10"/>
      <c r="R602" s="10"/>
      <c r="S602" s="10"/>
      <c r="T602" s="10"/>
      <c r="U602" s="10"/>
    </row>
    <row r="603" spans="1:21">
      <c r="A603" s="31"/>
      <c r="B603" s="31"/>
      <c r="C603" s="31"/>
      <c r="D603" s="3">
        <v>603</v>
      </c>
      <c r="E603" s="31"/>
      <c r="F603" s="3">
        <v>6070</v>
      </c>
      <c r="G603" s="31"/>
      <c r="H603" s="31"/>
      <c r="I603" s="11"/>
      <c r="J603" s="6">
        <v>60200</v>
      </c>
      <c r="K603" s="31"/>
      <c r="L603" s="31"/>
      <c r="M603" s="8">
        <v>60200</v>
      </c>
      <c r="N603" s="8"/>
      <c r="O603" s="8"/>
      <c r="P603" s="8">
        <v>6910</v>
      </c>
      <c r="Q603" s="10"/>
      <c r="R603" s="10"/>
      <c r="S603" s="10"/>
      <c r="T603" s="10"/>
      <c r="U603" s="10"/>
    </row>
    <row r="604" spans="1:21">
      <c r="A604" s="31"/>
      <c r="B604" s="31"/>
      <c r="C604" s="31"/>
      <c r="D604" s="3">
        <v>604</v>
      </c>
      <c r="E604" s="31"/>
      <c r="F604" s="3">
        <v>6080</v>
      </c>
      <c r="G604" s="31"/>
      <c r="H604" s="31"/>
      <c r="I604" s="11"/>
      <c r="J604" s="6">
        <v>60300</v>
      </c>
      <c r="K604" s="31"/>
      <c r="L604" s="31"/>
      <c r="M604" s="8">
        <v>60300</v>
      </c>
      <c r="N604" s="8"/>
      <c r="O604" s="8"/>
      <c r="P604" s="8">
        <v>6920</v>
      </c>
      <c r="Q604" s="10"/>
      <c r="R604" s="10"/>
      <c r="S604" s="10"/>
      <c r="T604" s="10"/>
      <c r="U604" s="10"/>
    </row>
    <row r="605" spans="1:21">
      <c r="A605" s="31"/>
      <c r="B605" s="31"/>
      <c r="C605" s="31"/>
      <c r="D605" s="3">
        <v>605</v>
      </c>
      <c r="E605" s="31"/>
      <c r="F605" s="3">
        <v>6090</v>
      </c>
      <c r="G605" s="31"/>
      <c r="H605" s="31"/>
      <c r="I605" s="11"/>
      <c r="J605" s="6">
        <v>60400</v>
      </c>
      <c r="K605" s="31"/>
      <c r="L605" s="31"/>
      <c r="M605" s="8">
        <v>60400</v>
      </c>
      <c r="N605" s="8"/>
      <c r="O605" s="8"/>
      <c r="P605" s="8">
        <v>6930</v>
      </c>
      <c r="Q605" s="10"/>
      <c r="R605" s="10"/>
      <c r="S605" s="10"/>
      <c r="T605" s="10"/>
      <c r="U605" s="10"/>
    </row>
    <row r="606" spans="1:21">
      <c r="A606" s="31"/>
      <c r="B606" s="31"/>
      <c r="C606" s="31"/>
      <c r="D606" s="3">
        <v>606</v>
      </c>
      <c r="E606" s="31"/>
      <c r="F606" s="3">
        <v>6100</v>
      </c>
      <c r="G606" s="31"/>
      <c r="H606" s="31"/>
      <c r="I606" s="11"/>
      <c r="J606" s="6">
        <v>60500</v>
      </c>
      <c r="K606" s="31"/>
      <c r="L606" s="31"/>
      <c r="M606" s="8">
        <v>60500</v>
      </c>
      <c r="N606" s="8"/>
      <c r="O606" s="8"/>
      <c r="P606" s="8">
        <v>6940</v>
      </c>
      <c r="Q606" s="10"/>
      <c r="R606" s="10"/>
      <c r="S606" s="10"/>
      <c r="T606" s="10"/>
      <c r="U606" s="10"/>
    </row>
    <row r="607" spans="1:21">
      <c r="A607" s="31"/>
      <c r="B607" s="31"/>
      <c r="C607" s="31"/>
      <c r="D607" s="3">
        <v>607</v>
      </c>
      <c r="E607" s="31"/>
      <c r="F607" s="3">
        <v>6110</v>
      </c>
      <c r="G607" s="31"/>
      <c r="H607" s="31"/>
      <c r="I607" s="11"/>
      <c r="J607" s="6">
        <v>60600</v>
      </c>
      <c r="K607" s="31"/>
      <c r="L607" s="31"/>
      <c r="M607" s="8">
        <v>60600</v>
      </c>
      <c r="N607" s="8"/>
      <c r="O607" s="8"/>
      <c r="P607" s="8">
        <v>6950</v>
      </c>
      <c r="Q607" s="10"/>
      <c r="R607" s="10"/>
      <c r="S607" s="10"/>
      <c r="T607" s="10"/>
      <c r="U607" s="10"/>
    </row>
    <row r="608" spans="1:21">
      <c r="A608" s="31"/>
      <c r="B608" s="31"/>
      <c r="C608" s="31"/>
      <c r="D608" s="3">
        <v>608</v>
      </c>
      <c r="E608" s="31"/>
      <c r="F608" s="3">
        <v>6120</v>
      </c>
      <c r="G608" s="31"/>
      <c r="H608" s="31"/>
      <c r="I608" s="11"/>
      <c r="J608" s="6">
        <v>60700</v>
      </c>
      <c r="K608" s="31"/>
      <c r="L608" s="31"/>
      <c r="M608" s="8">
        <v>60700</v>
      </c>
      <c r="N608" s="8"/>
      <c r="O608" s="8"/>
      <c r="P608" s="8">
        <v>6960</v>
      </c>
      <c r="Q608" s="10"/>
      <c r="R608" s="10"/>
      <c r="S608" s="10"/>
      <c r="T608" s="10"/>
      <c r="U608" s="10"/>
    </row>
    <row r="609" spans="1:21">
      <c r="A609" s="31"/>
      <c r="B609" s="31"/>
      <c r="C609" s="31"/>
      <c r="D609" s="3">
        <v>609</v>
      </c>
      <c r="E609" s="31"/>
      <c r="F609" s="3">
        <v>6130</v>
      </c>
      <c r="G609" s="31"/>
      <c r="H609" s="31"/>
      <c r="I609" s="11"/>
      <c r="J609" s="6">
        <v>60800</v>
      </c>
      <c r="K609" s="31"/>
      <c r="L609" s="31"/>
      <c r="M609" s="8">
        <v>60800</v>
      </c>
      <c r="N609" s="8"/>
      <c r="O609" s="8"/>
      <c r="P609" s="8">
        <v>6970</v>
      </c>
      <c r="Q609" s="10"/>
      <c r="R609" s="10"/>
      <c r="S609" s="10"/>
      <c r="T609" s="10"/>
      <c r="U609" s="10"/>
    </row>
    <row r="610" spans="1:21">
      <c r="A610" s="31"/>
      <c r="B610" s="31"/>
      <c r="C610" s="31"/>
      <c r="D610" s="3">
        <v>610</v>
      </c>
      <c r="E610" s="31"/>
      <c r="F610" s="3">
        <v>6140</v>
      </c>
      <c r="G610" s="31"/>
      <c r="H610" s="31"/>
      <c r="I610" s="11"/>
      <c r="J610" s="6">
        <v>60900</v>
      </c>
      <c r="K610" s="31"/>
      <c r="L610" s="31"/>
      <c r="M610" s="8">
        <v>60900</v>
      </c>
      <c r="N610" s="8"/>
      <c r="O610" s="8"/>
      <c r="P610" s="8">
        <v>6980</v>
      </c>
      <c r="Q610" s="10"/>
      <c r="R610" s="10"/>
      <c r="S610" s="10"/>
      <c r="T610" s="10"/>
      <c r="U610" s="10"/>
    </row>
    <row r="611" spans="1:21">
      <c r="A611" s="31"/>
      <c r="B611" s="31"/>
      <c r="C611" s="31"/>
      <c r="D611" s="3">
        <v>611</v>
      </c>
      <c r="E611" s="31"/>
      <c r="F611" s="3">
        <v>6150</v>
      </c>
      <c r="G611" s="31"/>
      <c r="H611" s="31"/>
      <c r="I611" s="11"/>
      <c r="J611" s="6">
        <v>61000</v>
      </c>
      <c r="K611" s="31"/>
      <c r="L611" s="31"/>
      <c r="M611" s="8">
        <v>61000</v>
      </c>
      <c r="N611" s="8"/>
      <c r="O611" s="8"/>
      <c r="P611" s="8">
        <v>6990</v>
      </c>
      <c r="Q611" s="10"/>
      <c r="R611" s="10"/>
      <c r="S611" s="10"/>
      <c r="T611" s="10"/>
      <c r="U611" s="10"/>
    </row>
    <row r="612" spans="1:21">
      <c r="A612" s="31"/>
      <c r="B612" s="31"/>
      <c r="C612" s="31"/>
      <c r="D612" s="3">
        <v>612</v>
      </c>
      <c r="E612" s="31"/>
      <c r="F612" s="3">
        <v>6160</v>
      </c>
      <c r="G612" s="31"/>
      <c r="H612" s="31"/>
      <c r="I612" s="11"/>
      <c r="J612" s="6">
        <v>61100</v>
      </c>
      <c r="K612" s="31"/>
      <c r="L612" s="31"/>
      <c r="M612" s="8">
        <v>61100</v>
      </c>
      <c r="N612" s="8"/>
      <c r="O612" s="8"/>
      <c r="P612" s="8">
        <v>7000</v>
      </c>
      <c r="Q612" s="10"/>
      <c r="R612" s="10"/>
      <c r="S612" s="10"/>
      <c r="T612" s="10"/>
      <c r="U612" s="10"/>
    </row>
    <row r="613" spans="1:21">
      <c r="A613" s="31"/>
      <c r="B613" s="31"/>
      <c r="C613" s="31"/>
      <c r="D613" s="3">
        <v>613</v>
      </c>
      <c r="E613" s="31"/>
      <c r="F613" s="3">
        <v>6170</v>
      </c>
      <c r="G613" s="31"/>
      <c r="H613" s="31"/>
      <c r="I613" s="11"/>
      <c r="J613" s="6">
        <v>61200</v>
      </c>
      <c r="K613" s="31"/>
      <c r="L613" s="31"/>
      <c r="M613" s="8">
        <v>61200</v>
      </c>
      <c r="N613" s="8"/>
      <c r="O613" s="8"/>
      <c r="P613" s="8">
        <v>7010</v>
      </c>
      <c r="Q613" s="10"/>
      <c r="R613" s="10"/>
      <c r="S613" s="10"/>
      <c r="T613" s="10"/>
      <c r="U613" s="10"/>
    </row>
    <row r="614" spans="1:21">
      <c r="A614" s="31"/>
      <c r="B614" s="31"/>
      <c r="C614" s="31"/>
      <c r="D614" s="3">
        <v>614</v>
      </c>
      <c r="E614" s="31"/>
      <c r="F614" s="3">
        <v>6180</v>
      </c>
      <c r="G614" s="31"/>
      <c r="H614" s="31"/>
      <c r="I614" s="11"/>
      <c r="J614" s="6">
        <v>61300</v>
      </c>
      <c r="K614" s="31"/>
      <c r="L614" s="31"/>
      <c r="M614" s="8">
        <v>61300</v>
      </c>
      <c r="N614" s="8"/>
      <c r="O614" s="8"/>
      <c r="P614" s="8">
        <v>7020</v>
      </c>
      <c r="Q614" s="10"/>
      <c r="R614" s="10"/>
      <c r="S614" s="10"/>
      <c r="T614" s="10"/>
      <c r="U614" s="10"/>
    </row>
    <row r="615" spans="1:21">
      <c r="A615" s="31"/>
      <c r="B615" s="31"/>
      <c r="C615" s="31"/>
      <c r="D615" s="3">
        <v>615</v>
      </c>
      <c r="E615" s="31"/>
      <c r="F615" s="3">
        <v>6190</v>
      </c>
      <c r="G615" s="31"/>
      <c r="H615" s="31"/>
      <c r="I615" s="11"/>
      <c r="J615" s="6">
        <v>61400</v>
      </c>
      <c r="K615" s="31"/>
      <c r="L615" s="31"/>
      <c r="M615" s="8">
        <v>61400</v>
      </c>
      <c r="N615" s="8"/>
      <c r="O615" s="8"/>
      <c r="P615" s="8">
        <v>7030</v>
      </c>
      <c r="Q615" s="10"/>
      <c r="R615" s="10"/>
      <c r="S615" s="10"/>
      <c r="T615" s="10"/>
      <c r="U615" s="10"/>
    </row>
    <row r="616" spans="1:21">
      <c r="A616" s="31"/>
      <c r="B616" s="31"/>
      <c r="C616" s="31"/>
      <c r="D616" s="3">
        <v>616</v>
      </c>
      <c r="E616" s="31"/>
      <c r="F616" s="3">
        <v>6200</v>
      </c>
      <c r="G616" s="31"/>
      <c r="H616" s="31"/>
      <c r="I616" s="11"/>
      <c r="J616" s="6">
        <v>61500</v>
      </c>
      <c r="K616" s="31"/>
      <c r="L616" s="31"/>
      <c r="M616" s="8">
        <v>61500</v>
      </c>
      <c r="N616" s="8"/>
      <c r="O616" s="8"/>
      <c r="P616" s="8">
        <v>7040</v>
      </c>
      <c r="Q616" s="10"/>
      <c r="R616" s="10"/>
      <c r="S616" s="10"/>
      <c r="T616" s="10"/>
      <c r="U616" s="10"/>
    </row>
    <row r="617" spans="1:21">
      <c r="A617" s="31"/>
      <c r="B617" s="31"/>
      <c r="C617" s="31"/>
      <c r="D617" s="3">
        <v>617</v>
      </c>
      <c r="E617" s="31"/>
      <c r="F617" s="3">
        <v>6210</v>
      </c>
      <c r="G617" s="31"/>
      <c r="H617" s="31"/>
      <c r="I617" s="11"/>
      <c r="J617" s="6">
        <v>61600</v>
      </c>
      <c r="K617" s="31"/>
      <c r="L617" s="31"/>
      <c r="M617" s="8">
        <v>61600</v>
      </c>
      <c r="N617" s="8"/>
      <c r="O617" s="8"/>
      <c r="P617" s="8">
        <v>7050</v>
      </c>
      <c r="Q617" s="10"/>
      <c r="R617" s="10"/>
      <c r="S617" s="10"/>
      <c r="T617" s="10"/>
      <c r="U617" s="10"/>
    </row>
    <row r="618" spans="1:21">
      <c r="A618" s="31"/>
      <c r="B618" s="31"/>
      <c r="C618" s="31"/>
      <c r="D618" s="3">
        <v>618</v>
      </c>
      <c r="E618" s="31"/>
      <c r="F618" s="3">
        <v>6220</v>
      </c>
      <c r="G618" s="31"/>
      <c r="H618" s="31"/>
      <c r="I618" s="11"/>
      <c r="J618" s="6">
        <v>61700</v>
      </c>
      <c r="K618" s="31"/>
      <c r="L618" s="31"/>
      <c r="M618" s="8">
        <v>61700</v>
      </c>
      <c r="N618" s="8"/>
      <c r="O618" s="8"/>
      <c r="P618" s="8">
        <v>7060</v>
      </c>
      <c r="Q618" s="10"/>
      <c r="R618" s="10"/>
      <c r="S618" s="10"/>
      <c r="T618" s="10"/>
      <c r="U618" s="10"/>
    </row>
    <row r="619" spans="1:21">
      <c r="A619" s="31"/>
      <c r="B619" s="31"/>
      <c r="C619" s="31"/>
      <c r="D619" s="3">
        <v>619</v>
      </c>
      <c r="E619" s="31"/>
      <c r="F619" s="3">
        <v>6230</v>
      </c>
      <c r="G619" s="31"/>
      <c r="H619" s="31"/>
      <c r="I619" s="11"/>
      <c r="J619" s="6">
        <v>61800</v>
      </c>
      <c r="K619" s="31"/>
      <c r="L619" s="31"/>
      <c r="M619" s="8">
        <v>61800</v>
      </c>
      <c r="N619" s="8"/>
      <c r="O619" s="8"/>
      <c r="P619" s="8">
        <v>7070</v>
      </c>
      <c r="Q619" s="10"/>
      <c r="R619" s="10"/>
      <c r="S619" s="10"/>
      <c r="T619" s="10"/>
      <c r="U619" s="10"/>
    </row>
    <row r="620" spans="1:21">
      <c r="A620" s="31"/>
      <c r="B620" s="31"/>
      <c r="C620" s="31"/>
      <c r="D620" s="3">
        <v>620</v>
      </c>
      <c r="E620" s="31"/>
      <c r="F620" s="3">
        <v>6240</v>
      </c>
      <c r="G620" s="31"/>
      <c r="H620" s="31"/>
      <c r="I620" s="11"/>
      <c r="J620" s="6">
        <v>61900</v>
      </c>
      <c r="K620" s="31"/>
      <c r="L620" s="31"/>
      <c r="M620" s="8">
        <v>61900</v>
      </c>
      <c r="N620" s="8"/>
      <c r="O620" s="8"/>
      <c r="P620" s="8">
        <v>7080</v>
      </c>
      <c r="Q620" s="10"/>
      <c r="R620" s="10"/>
      <c r="S620" s="10"/>
      <c r="T620" s="10"/>
      <c r="U620" s="10"/>
    </row>
    <row r="621" spans="1:21">
      <c r="A621" s="31"/>
      <c r="B621" s="31"/>
      <c r="C621" s="31"/>
      <c r="D621" s="3">
        <v>621</v>
      </c>
      <c r="E621" s="31"/>
      <c r="F621" s="3">
        <v>6250</v>
      </c>
      <c r="G621" s="31"/>
      <c r="H621" s="31"/>
      <c r="I621" s="11"/>
      <c r="J621" s="6">
        <v>62000</v>
      </c>
      <c r="K621" s="31"/>
      <c r="L621" s="31"/>
      <c r="M621" s="8">
        <v>62000</v>
      </c>
      <c r="N621" s="8"/>
      <c r="O621" s="8"/>
      <c r="P621" s="8">
        <v>7090</v>
      </c>
      <c r="Q621" s="10"/>
      <c r="R621" s="10"/>
      <c r="S621" s="10"/>
      <c r="T621" s="10"/>
      <c r="U621" s="10"/>
    </row>
    <row r="622" spans="1:21">
      <c r="A622" s="31"/>
      <c r="B622" s="31"/>
      <c r="C622" s="31"/>
      <c r="D622" s="3">
        <v>622</v>
      </c>
      <c r="E622" s="31"/>
      <c r="F622" s="3">
        <v>6260</v>
      </c>
      <c r="G622" s="31"/>
      <c r="H622" s="31"/>
      <c r="I622" s="11"/>
      <c r="J622" s="6">
        <v>62100</v>
      </c>
      <c r="K622" s="31"/>
      <c r="L622" s="31"/>
      <c r="M622" s="8">
        <v>62100</v>
      </c>
      <c r="N622" s="8"/>
      <c r="O622" s="8"/>
      <c r="P622" s="8">
        <v>7100</v>
      </c>
      <c r="Q622" s="10"/>
      <c r="R622" s="10"/>
      <c r="S622" s="10"/>
      <c r="T622" s="10"/>
      <c r="U622" s="10"/>
    </row>
    <row r="623" spans="1:21">
      <c r="A623" s="31"/>
      <c r="B623" s="31"/>
      <c r="C623" s="31"/>
      <c r="D623" s="3">
        <v>623</v>
      </c>
      <c r="E623" s="31"/>
      <c r="F623" s="3">
        <v>6270</v>
      </c>
      <c r="G623" s="31"/>
      <c r="H623" s="31"/>
      <c r="I623" s="11"/>
      <c r="J623" s="6">
        <v>62200</v>
      </c>
      <c r="K623" s="31"/>
      <c r="L623" s="31"/>
      <c r="M623" s="8">
        <v>62200</v>
      </c>
      <c r="N623" s="8"/>
      <c r="O623" s="8"/>
      <c r="P623" s="8">
        <v>7110</v>
      </c>
      <c r="Q623" s="10"/>
      <c r="R623" s="10"/>
      <c r="S623" s="10"/>
      <c r="T623" s="10"/>
      <c r="U623" s="10"/>
    </row>
    <row r="624" spans="1:21">
      <c r="A624" s="31"/>
      <c r="B624" s="31"/>
      <c r="C624" s="31"/>
      <c r="D624" s="3">
        <v>624</v>
      </c>
      <c r="E624" s="31"/>
      <c r="F624" s="3">
        <v>6280</v>
      </c>
      <c r="G624" s="31"/>
      <c r="H624" s="31"/>
      <c r="I624" s="11"/>
      <c r="J624" s="6">
        <v>62300</v>
      </c>
      <c r="K624" s="31"/>
      <c r="L624" s="31"/>
      <c r="M624" s="8">
        <v>62300</v>
      </c>
      <c r="N624" s="8"/>
      <c r="O624" s="8"/>
      <c r="P624" s="8">
        <v>7120</v>
      </c>
      <c r="Q624" s="10"/>
      <c r="R624" s="10"/>
      <c r="S624" s="10"/>
      <c r="T624" s="10"/>
      <c r="U624" s="10"/>
    </row>
    <row r="625" spans="1:21">
      <c r="A625" s="31"/>
      <c r="B625" s="31"/>
      <c r="C625" s="31"/>
      <c r="D625" s="3">
        <v>625</v>
      </c>
      <c r="E625" s="31"/>
      <c r="F625" s="3">
        <v>6290</v>
      </c>
      <c r="G625" s="31"/>
      <c r="H625" s="31"/>
      <c r="I625" s="11"/>
      <c r="J625" s="6">
        <v>62400</v>
      </c>
      <c r="K625" s="31"/>
      <c r="L625" s="31"/>
      <c r="M625" s="8">
        <v>62400</v>
      </c>
      <c r="N625" s="8"/>
      <c r="O625" s="8"/>
      <c r="P625" s="8">
        <v>7130</v>
      </c>
      <c r="Q625" s="10"/>
      <c r="R625" s="10"/>
      <c r="S625" s="10"/>
      <c r="T625" s="10"/>
      <c r="U625" s="10"/>
    </row>
    <row r="626" spans="1:21">
      <c r="A626" s="31"/>
      <c r="B626" s="31"/>
      <c r="C626" s="31"/>
      <c r="D626" s="3">
        <v>626</v>
      </c>
      <c r="E626" s="31"/>
      <c r="F626" s="3">
        <v>6300</v>
      </c>
      <c r="G626" s="31"/>
      <c r="H626" s="31"/>
      <c r="I626" s="11"/>
      <c r="J626" s="6">
        <v>62500</v>
      </c>
      <c r="K626" s="31"/>
      <c r="L626" s="31"/>
      <c r="M626" s="8">
        <v>62500</v>
      </c>
      <c r="N626" s="8"/>
      <c r="O626" s="8"/>
      <c r="P626" s="8">
        <v>7140</v>
      </c>
      <c r="Q626" s="10"/>
      <c r="R626" s="10"/>
      <c r="S626" s="10"/>
      <c r="T626" s="10"/>
      <c r="U626" s="10"/>
    </row>
    <row r="627" spans="1:21">
      <c r="A627" s="31"/>
      <c r="B627" s="31"/>
      <c r="C627" s="31"/>
      <c r="D627" s="3">
        <v>627</v>
      </c>
      <c r="E627" s="31"/>
      <c r="F627" s="3">
        <v>6310</v>
      </c>
      <c r="G627" s="31"/>
      <c r="H627" s="31"/>
      <c r="I627" s="11"/>
      <c r="J627" s="6">
        <v>62600</v>
      </c>
      <c r="K627" s="31"/>
      <c r="L627" s="31"/>
      <c r="M627" s="8">
        <v>62600</v>
      </c>
      <c r="N627" s="8"/>
      <c r="O627" s="8"/>
      <c r="P627" s="8">
        <v>7150</v>
      </c>
      <c r="Q627" s="10"/>
      <c r="R627" s="10"/>
      <c r="S627" s="10"/>
      <c r="T627" s="10"/>
      <c r="U627" s="10"/>
    </row>
    <row r="628" spans="1:21">
      <c r="A628" s="31"/>
      <c r="B628" s="31"/>
      <c r="C628" s="31"/>
      <c r="D628" s="3">
        <v>628</v>
      </c>
      <c r="E628" s="31"/>
      <c r="F628" s="3">
        <v>6320</v>
      </c>
      <c r="G628" s="31"/>
      <c r="H628" s="31"/>
      <c r="I628" s="11"/>
      <c r="J628" s="6">
        <v>62700</v>
      </c>
      <c r="K628" s="31"/>
      <c r="L628" s="31"/>
      <c r="M628" s="8">
        <v>62700</v>
      </c>
      <c r="N628" s="8"/>
      <c r="O628" s="8"/>
      <c r="P628" s="8">
        <v>7160</v>
      </c>
      <c r="Q628" s="10"/>
      <c r="R628" s="10"/>
      <c r="S628" s="10"/>
      <c r="T628" s="10"/>
      <c r="U628" s="10"/>
    </row>
    <row r="629" spans="1:21">
      <c r="A629" s="31"/>
      <c r="B629" s="31"/>
      <c r="C629" s="31"/>
      <c r="D629" s="3">
        <v>629</v>
      </c>
      <c r="E629" s="31"/>
      <c r="F629" s="3">
        <v>6330</v>
      </c>
      <c r="G629" s="31"/>
      <c r="H629" s="31"/>
      <c r="I629" s="11"/>
      <c r="J629" s="6">
        <v>62800</v>
      </c>
      <c r="K629" s="31"/>
      <c r="L629" s="31"/>
      <c r="M629" s="8">
        <v>62800</v>
      </c>
      <c r="N629" s="8"/>
      <c r="O629" s="8"/>
      <c r="P629" s="8">
        <v>7170</v>
      </c>
      <c r="Q629" s="10"/>
      <c r="R629" s="10"/>
      <c r="S629" s="10"/>
      <c r="T629" s="10"/>
      <c r="U629" s="10"/>
    </row>
    <row r="630" spans="1:21">
      <c r="A630" s="31"/>
      <c r="B630" s="31"/>
      <c r="C630" s="31"/>
      <c r="D630" s="3">
        <v>630</v>
      </c>
      <c r="E630" s="31"/>
      <c r="F630" s="3">
        <v>6340</v>
      </c>
      <c r="G630" s="31"/>
      <c r="H630" s="31"/>
      <c r="I630" s="11"/>
      <c r="J630" s="6">
        <v>62900</v>
      </c>
      <c r="K630" s="31"/>
      <c r="L630" s="31"/>
      <c r="M630" s="8">
        <v>62900</v>
      </c>
      <c r="N630" s="8"/>
      <c r="O630" s="8"/>
      <c r="P630" s="8">
        <v>7180</v>
      </c>
      <c r="Q630" s="10"/>
      <c r="R630" s="10"/>
      <c r="S630" s="10"/>
      <c r="T630" s="10"/>
      <c r="U630" s="10"/>
    </row>
    <row r="631" spans="1:21">
      <c r="A631" s="31"/>
      <c r="B631" s="31"/>
      <c r="C631" s="31"/>
      <c r="D631" s="3">
        <v>631</v>
      </c>
      <c r="E631" s="31"/>
      <c r="F631" s="3">
        <v>6350</v>
      </c>
      <c r="G631" s="31"/>
      <c r="H631" s="31"/>
      <c r="I631" s="11"/>
      <c r="J631" s="6">
        <v>63000</v>
      </c>
      <c r="K631" s="31"/>
      <c r="L631" s="31"/>
      <c r="M631" s="8">
        <v>63000</v>
      </c>
      <c r="N631" s="8"/>
      <c r="O631" s="8"/>
      <c r="P631" s="8">
        <v>7190</v>
      </c>
      <c r="Q631" s="10"/>
      <c r="R631" s="10"/>
      <c r="S631" s="10"/>
      <c r="T631" s="10"/>
      <c r="U631" s="10"/>
    </row>
    <row r="632" spans="1:21">
      <c r="A632" s="31"/>
      <c r="B632" s="31"/>
      <c r="C632" s="31"/>
      <c r="D632" s="3">
        <v>632</v>
      </c>
      <c r="E632" s="31"/>
      <c r="F632" s="3">
        <v>6360</v>
      </c>
      <c r="G632" s="31"/>
      <c r="H632" s="31"/>
      <c r="I632" s="11"/>
      <c r="J632" s="6">
        <v>63100</v>
      </c>
      <c r="K632" s="31"/>
      <c r="L632" s="31"/>
      <c r="M632" s="8">
        <v>63100</v>
      </c>
      <c r="N632" s="8"/>
      <c r="O632" s="8"/>
      <c r="P632" s="8">
        <v>7200</v>
      </c>
      <c r="Q632" s="10"/>
      <c r="R632" s="10"/>
      <c r="S632" s="10"/>
      <c r="T632" s="10"/>
      <c r="U632" s="10"/>
    </row>
    <row r="633" spans="1:21">
      <c r="A633" s="31"/>
      <c r="B633" s="31"/>
      <c r="C633" s="31"/>
      <c r="D633" s="3">
        <v>633</v>
      </c>
      <c r="E633" s="31"/>
      <c r="F633" s="3">
        <v>6370</v>
      </c>
      <c r="G633" s="31"/>
      <c r="H633" s="31"/>
      <c r="I633" s="11"/>
      <c r="J633" s="6">
        <v>63200</v>
      </c>
      <c r="K633" s="31"/>
      <c r="L633" s="31"/>
      <c r="M633" s="8">
        <v>63200</v>
      </c>
      <c r="N633" s="8"/>
      <c r="O633" s="8"/>
      <c r="P633" s="8"/>
      <c r="Q633" s="10"/>
      <c r="R633" s="10"/>
      <c r="S633" s="10"/>
      <c r="T633" s="10"/>
      <c r="U633" s="10"/>
    </row>
    <row r="634" spans="1:21">
      <c r="A634" s="31"/>
      <c r="B634" s="31"/>
      <c r="C634" s="31"/>
      <c r="D634" s="3">
        <v>634</v>
      </c>
      <c r="E634" s="31"/>
      <c r="F634" s="3">
        <v>6380</v>
      </c>
      <c r="G634" s="31"/>
      <c r="H634" s="31"/>
      <c r="I634" s="11"/>
      <c r="J634" s="6">
        <v>63300</v>
      </c>
      <c r="K634" s="31"/>
      <c r="L634" s="31"/>
      <c r="M634" s="8">
        <v>63300</v>
      </c>
      <c r="N634" s="8"/>
      <c r="O634" s="8"/>
      <c r="P634" s="8"/>
      <c r="Q634" s="10"/>
      <c r="R634" s="10"/>
      <c r="S634" s="10"/>
      <c r="T634" s="10"/>
      <c r="U634" s="10"/>
    </row>
    <row r="635" spans="1:21">
      <c r="A635" s="31"/>
      <c r="B635" s="31"/>
      <c r="C635" s="31"/>
      <c r="D635" s="3">
        <v>635</v>
      </c>
      <c r="E635" s="31"/>
      <c r="F635" s="3">
        <v>6390</v>
      </c>
      <c r="G635" s="31"/>
      <c r="H635" s="31"/>
      <c r="I635" s="11"/>
      <c r="J635" s="6">
        <v>63400</v>
      </c>
      <c r="K635" s="31"/>
      <c r="L635" s="31"/>
      <c r="M635" s="8">
        <v>63400</v>
      </c>
      <c r="N635" s="8"/>
      <c r="O635" s="8"/>
      <c r="P635" s="8"/>
      <c r="Q635" s="10"/>
      <c r="R635" s="10"/>
      <c r="S635" s="10"/>
      <c r="T635" s="10"/>
      <c r="U635" s="10"/>
    </row>
    <row r="636" spans="1:21">
      <c r="A636" s="31"/>
      <c r="B636" s="31"/>
      <c r="C636" s="31"/>
      <c r="D636" s="3">
        <v>636</v>
      </c>
      <c r="E636" s="31"/>
      <c r="F636" s="3">
        <v>6400</v>
      </c>
      <c r="G636" s="31"/>
      <c r="H636" s="31"/>
      <c r="I636" s="11"/>
      <c r="J636" s="6">
        <v>63500</v>
      </c>
      <c r="K636" s="31"/>
      <c r="L636" s="31"/>
      <c r="M636" s="8">
        <v>63500</v>
      </c>
      <c r="N636" s="8"/>
      <c r="O636" s="8"/>
      <c r="P636" s="8"/>
      <c r="Q636" s="10"/>
      <c r="R636" s="10"/>
      <c r="S636" s="10"/>
      <c r="T636" s="10"/>
      <c r="U636" s="10"/>
    </row>
    <row r="637" spans="1:21">
      <c r="A637" s="31"/>
      <c r="B637" s="31"/>
      <c r="C637" s="31"/>
      <c r="D637" s="3">
        <v>637</v>
      </c>
      <c r="E637" s="31"/>
      <c r="F637" s="3">
        <v>6410</v>
      </c>
      <c r="G637" s="31"/>
      <c r="H637" s="31"/>
      <c r="I637" s="11"/>
      <c r="J637" s="6">
        <v>63600</v>
      </c>
      <c r="K637" s="31"/>
      <c r="L637" s="31"/>
      <c r="M637" s="8">
        <v>63600</v>
      </c>
      <c r="N637" s="8"/>
      <c r="O637" s="8"/>
      <c r="P637" s="8"/>
      <c r="Q637" s="10"/>
      <c r="R637" s="10"/>
      <c r="S637" s="10"/>
      <c r="T637" s="10"/>
      <c r="U637" s="10"/>
    </row>
    <row r="638" spans="1:21">
      <c r="A638" s="31"/>
      <c r="B638" s="31"/>
      <c r="C638" s="31"/>
      <c r="D638" s="3">
        <v>638</v>
      </c>
      <c r="E638" s="31"/>
      <c r="F638" s="3">
        <v>6420</v>
      </c>
      <c r="G638" s="31"/>
      <c r="H638" s="31"/>
      <c r="I638" s="11"/>
      <c r="J638" s="6">
        <v>63700</v>
      </c>
      <c r="K638" s="31"/>
      <c r="L638" s="31"/>
      <c r="M638" s="8">
        <v>63700</v>
      </c>
      <c r="N638" s="8"/>
      <c r="O638" s="8"/>
      <c r="P638" s="8"/>
      <c r="Q638" s="10"/>
      <c r="R638" s="10"/>
      <c r="S638" s="10"/>
      <c r="T638" s="10"/>
      <c r="U638" s="10"/>
    </row>
    <row r="639" spans="1:21">
      <c r="A639" s="31"/>
      <c r="B639" s="31"/>
      <c r="C639" s="31"/>
      <c r="D639" s="3">
        <v>639</v>
      </c>
      <c r="E639" s="31"/>
      <c r="F639" s="3">
        <v>6430</v>
      </c>
      <c r="G639" s="31"/>
      <c r="H639" s="31"/>
      <c r="I639" s="11"/>
      <c r="J639" s="6">
        <v>63800</v>
      </c>
      <c r="K639" s="31"/>
      <c r="L639" s="31"/>
      <c r="M639" s="8">
        <v>63800</v>
      </c>
      <c r="N639" s="8"/>
      <c r="O639" s="8"/>
      <c r="P639" s="8"/>
      <c r="Q639" s="10"/>
      <c r="R639" s="10"/>
      <c r="S639" s="10"/>
      <c r="T639" s="10"/>
      <c r="U639" s="10"/>
    </row>
    <row r="640" spans="1:21">
      <c r="A640" s="31"/>
      <c r="B640" s="31"/>
      <c r="C640" s="31"/>
      <c r="D640" s="3">
        <v>640</v>
      </c>
      <c r="E640" s="31"/>
      <c r="F640" s="3">
        <v>6440</v>
      </c>
      <c r="G640" s="31"/>
      <c r="H640" s="31"/>
      <c r="I640" s="11"/>
      <c r="J640" s="6">
        <v>63900</v>
      </c>
      <c r="K640" s="31"/>
      <c r="L640" s="31"/>
      <c r="M640" s="8">
        <v>63900</v>
      </c>
      <c r="N640" s="8"/>
      <c r="O640" s="8"/>
      <c r="P640" s="8"/>
      <c r="Q640" s="10"/>
      <c r="R640" s="10"/>
      <c r="S640" s="10"/>
      <c r="T640" s="10"/>
      <c r="U640" s="10"/>
    </row>
    <row r="641" spans="1:21">
      <c r="A641" s="31"/>
      <c r="B641" s="31"/>
      <c r="C641" s="31"/>
      <c r="D641" s="3">
        <v>641</v>
      </c>
      <c r="E641" s="31"/>
      <c r="F641" s="3">
        <v>6450</v>
      </c>
      <c r="G641" s="31"/>
      <c r="H641" s="31"/>
      <c r="I641" s="11"/>
      <c r="J641" s="6">
        <v>64000</v>
      </c>
      <c r="K641" s="31"/>
      <c r="L641" s="31"/>
      <c r="M641" s="8">
        <v>64000</v>
      </c>
      <c r="N641" s="8"/>
      <c r="O641" s="8"/>
      <c r="P641" s="8"/>
      <c r="Q641" s="10"/>
      <c r="R641" s="10"/>
      <c r="S641" s="10"/>
      <c r="T641" s="10"/>
      <c r="U641" s="10"/>
    </row>
    <row r="642" spans="1:21">
      <c r="A642" s="31"/>
      <c r="B642" s="31"/>
      <c r="C642" s="31"/>
      <c r="D642" s="3">
        <v>642</v>
      </c>
      <c r="E642" s="31"/>
      <c r="F642" s="3">
        <v>6460</v>
      </c>
      <c r="G642" s="31"/>
      <c r="H642" s="31"/>
      <c r="I642" s="11"/>
      <c r="J642" s="6">
        <v>64100</v>
      </c>
      <c r="K642" s="31"/>
      <c r="L642" s="31"/>
      <c r="M642" s="8">
        <v>64100</v>
      </c>
      <c r="N642" s="8"/>
      <c r="O642" s="8"/>
      <c r="P642" s="8"/>
      <c r="Q642" s="10"/>
      <c r="R642" s="10"/>
      <c r="S642" s="10"/>
      <c r="T642" s="10"/>
      <c r="U642" s="10"/>
    </row>
    <row r="643" spans="1:21">
      <c r="A643" s="31"/>
      <c r="B643" s="31"/>
      <c r="C643" s="31"/>
      <c r="D643" s="3">
        <v>643</v>
      </c>
      <c r="E643" s="31"/>
      <c r="F643" s="3">
        <v>6470</v>
      </c>
      <c r="G643" s="31"/>
      <c r="H643" s="31"/>
      <c r="I643" s="11"/>
      <c r="J643" s="6">
        <v>64200</v>
      </c>
      <c r="K643" s="31"/>
      <c r="L643" s="31"/>
      <c r="M643" s="8">
        <v>64200</v>
      </c>
      <c r="N643" s="8"/>
      <c r="O643" s="8"/>
      <c r="P643" s="8"/>
      <c r="Q643" s="10"/>
      <c r="R643" s="10"/>
      <c r="S643" s="10"/>
      <c r="T643" s="10"/>
      <c r="U643" s="10"/>
    </row>
    <row r="644" spans="1:21">
      <c r="A644" s="31"/>
      <c r="B644" s="31"/>
      <c r="C644" s="31"/>
      <c r="D644" s="3">
        <v>644</v>
      </c>
      <c r="E644" s="31"/>
      <c r="F644" s="3">
        <v>6480</v>
      </c>
      <c r="G644" s="31"/>
      <c r="H644" s="31"/>
      <c r="I644" s="11"/>
      <c r="J644" s="6">
        <v>64300</v>
      </c>
      <c r="K644" s="31"/>
      <c r="L644" s="31"/>
      <c r="M644" s="8">
        <v>64300</v>
      </c>
      <c r="N644" s="8"/>
      <c r="O644" s="8"/>
      <c r="P644" s="8"/>
      <c r="Q644" s="10"/>
      <c r="R644" s="10"/>
      <c r="S644" s="10"/>
      <c r="T644" s="10"/>
      <c r="U644" s="10"/>
    </row>
    <row r="645" spans="1:21">
      <c r="A645" s="31"/>
      <c r="B645" s="31"/>
      <c r="C645" s="31"/>
      <c r="D645" s="3">
        <v>645</v>
      </c>
      <c r="E645" s="31"/>
      <c r="F645" s="3">
        <v>6490</v>
      </c>
      <c r="G645" s="31"/>
      <c r="H645" s="31"/>
      <c r="I645" s="11"/>
      <c r="J645" s="6">
        <v>64400</v>
      </c>
      <c r="K645" s="31"/>
      <c r="L645" s="31"/>
      <c r="M645" s="8">
        <v>64400</v>
      </c>
      <c r="N645" s="8"/>
      <c r="O645" s="8"/>
      <c r="P645" s="8"/>
      <c r="Q645" s="10"/>
      <c r="R645" s="10"/>
      <c r="S645" s="10"/>
      <c r="T645" s="10"/>
      <c r="U645" s="10"/>
    </row>
    <row r="646" spans="1:21">
      <c r="A646" s="31"/>
      <c r="B646" s="31"/>
      <c r="C646" s="31"/>
      <c r="D646" s="3">
        <v>646</v>
      </c>
      <c r="E646" s="31"/>
      <c r="F646" s="3">
        <v>6500</v>
      </c>
      <c r="G646" s="31"/>
      <c r="H646" s="31"/>
      <c r="I646" s="11"/>
      <c r="J646" s="6">
        <v>64500</v>
      </c>
      <c r="K646" s="31"/>
      <c r="L646" s="31"/>
      <c r="M646" s="8">
        <v>64500</v>
      </c>
      <c r="N646" s="8"/>
      <c r="O646" s="8"/>
      <c r="P646" s="8"/>
      <c r="Q646" s="10"/>
      <c r="R646" s="10"/>
      <c r="S646" s="10"/>
      <c r="T646" s="10"/>
      <c r="U646" s="10"/>
    </row>
    <row r="647" spans="1:21">
      <c r="A647" s="31"/>
      <c r="B647" s="31"/>
      <c r="C647" s="31"/>
      <c r="D647" s="3">
        <v>647</v>
      </c>
      <c r="E647" s="31"/>
      <c r="F647" s="3">
        <v>6510</v>
      </c>
      <c r="G647" s="31"/>
      <c r="H647" s="31"/>
      <c r="I647" s="11"/>
      <c r="J647" s="6">
        <v>64600</v>
      </c>
      <c r="K647" s="31"/>
      <c r="L647" s="31"/>
      <c r="M647" s="8">
        <v>64600</v>
      </c>
      <c r="N647" s="8"/>
      <c r="O647" s="8"/>
      <c r="P647" s="8"/>
      <c r="Q647" s="10"/>
      <c r="R647" s="10"/>
      <c r="S647" s="10"/>
      <c r="T647" s="10"/>
      <c r="U647" s="10"/>
    </row>
    <row r="648" spans="1:21">
      <c r="A648" s="31"/>
      <c r="B648" s="31"/>
      <c r="C648" s="31"/>
      <c r="D648" s="3">
        <v>648</v>
      </c>
      <c r="E648" s="31"/>
      <c r="F648" s="3">
        <v>6520</v>
      </c>
      <c r="G648" s="31"/>
      <c r="H648" s="31"/>
      <c r="I648" s="11"/>
      <c r="J648" s="6">
        <v>64700</v>
      </c>
      <c r="K648" s="31"/>
      <c r="L648" s="31"/>
      <c r="M648" s="8">
        <v>64700</v>
      </c>
      <c r="N648" s="8"/>
      <c r="O648" s="8"/>
      <c r="P648" s="8"/>
      <c r="Q648" s="10"/>
      <c r="R648" s="10"/>
      <c r="S648" s="10"/>
      <c r="T648" s="10"/>
      <c r="U648" s="10"/>
    </row>
    <row r="649" spans="1:21">
      <c r="A649" s="31"/>
      <c r="B649" s="31"/>
      <c r="C649" s="31"/>
      <c r="D649" s="3">
        <v>649</v>
      </c>
      <c r="E649" s="31"/>
      <c r="F649" s="3">
        <v>6530</v>
      </c>
      <c r="G649" s="31"/>
      <c r="H649" s="31"/>
      <c r="I649" s="11"/>
      <c r="J649" s="6">
        <v>64800</v>
      </c>
      <c r="K649" s="31"/>
      <c r="L649" s="31"/>
      <c r="M649" s="8">
        <v>64800</v>
      </c>
      <c r="N649" s="8"/>
      <c r="O649" s="8"/>
      <c r="P649" s="8"/>
      <c r="Q649" s="10"/>
      <c r="R649" s="10"/>
      <c r="S649" s="10"/>
      <c r="T649" s="10"/>
      <c r="U649" s="10"/>
    </row>
    <row r="650" spans="1:21">
      <c r="A650" s="31"/>
      <c r="B650" s="31"/>
      <c r="C650" s="31"/>
      <c r="D650" s="3">
        <v>650</v>
      </c>
      <c r="E650" s="31"/>
      <c r="F650" s="3">
        <v>6540</v>
      </c>
      <c r="G650" s="31"/>
      <c r="H650" s="31"/>
      <c r="I650" s="11"/>
      <c r="J650" s="6">
        <v>64900</v>
      </c>
      <c r="K650" s="31"/>
      <c r="L650" s="31"/>
      <c r="M650" s="8">
        <v>64900</v>
      </c>
      <c r="N650" s="8"/>
      <c r="O650" s="8"/>
      <c r="P650" s="8"/>
      <c r="Q650" s="10"/>
      <c r="R650" s="10"/>
      <c r="S650" s="10"/>
      <c r="T650" s="10"/>
      <c r="U650" s="10"/>
    </row>
    <row r="651" spans="1:21">
      <c r="A651" s="31"/>
      <c r="B651" s="31"/>
      <c r="C651" s="31"/>
      <c r="D651" s="3">
        <v>651</v>
      </c>
      <c r="E651" s="31"/>
      <c r="F651" s="3">
        <v>6550</v>
      </c>
      <c r="G651" s="31"/>
      <c r="H651" s="31"/>
      <c r="I651" s="11"/>
      <c r="J651" s="6">
        <v>65000</v>
      </c>
      <c r="K651" s="31"/>
      <c r="L651" s="31"/>
      <c r="M651" s="8">
        <v>65000</v>
      </c>
      <c r="N651" s="8"/>
      <c r="O651" s="8"/>
      <c r="P651" s="8"/>
      <c r="Q651" s="10"/>
      <c r="R651" s="10"/>
      <c r="S651" s="10"/>
      <c r="T651" s="10"/>
      <c r="U651" s="10"/>
    </row>
    <row r="652" spans="1:21">
      <c r="A652" s="31"/>
      <c r="B652" s="31"/>
      <c r="C652" s="31"/>
      <c r="D652" s="3">
        <v>652</v>
      </c>
      <c r="E652" s="31"/>
      <c r="F652" s="3">
        <v>6560</v>
      </c>
      <c r="G652" s="31"/>
      <c r="H652" s="31"/>
      <c r="I652" s="11"/>
      <c r="J652" s="6">
        <v>65100</v>
      </c>
      <c r="K652" s="31"/>
      <c r="L652" s="31"/>
      <c r="M652" s="8">
        <v>65100</v>
      </c>
      <c r="N652" s="8"/>
      <c r="O652" s="8"/>
      <c r="P652" s="8"/>
      <c r="Q652" s="10"/>
      <c r="R652" s="10"/>
      <c r="S652" s="10"/>
      <c r="T652" s="10"/>
      <c r="U652" s="10"/>
    </row>
    <row r="653" spans="1:21">
      <c r="A653" s="31"/>
      <c r="B653" s="31"/>
      <c r="C653" s="31"/>
      <c r="D653" s="3">
        <v>653</v>
      </c>
      <c r="E653" s="31"/>
      <c r="F653" s="3">
        <v>6570</v>
      </c>
      <c r="G653" s="31"/>
      <c r="H653" s="31"/>
      <c r="I653" s="11"/>
      <c r="J653" s="6">
        <v>65200</v>
      </c>
      <c r="K653" s="31"/>
      <c r="L653" s="31"/>
      <c r="M653" s="8">
        <v>65200</v>
      </c>
      <c r="N653" s="8"/>
      <c r="O653" s="8"/>
      <c r="P653" s="8"/>
      <c r="Q653" s="10"/>
      <c r="R653" s="10"/>
      <c r="S653" s="10"/>
      <c r="T653" s="10"/>
      <c r="U653" s="10"/>
    </row>
    <row r="654" spans="1:21">
      <c r="A654" s="31"/>
      <c r="B654" s="31"/>
      <c r="C654" s="31"/>
      <c r="D654" s="3">
        <v>654</v>
      </c>
      <c r="E654" s="31"/>
      <c r="F654" s="3">
        <v>6580</v>
      </c>
      <c r="G654" s="31"/>
      <c r="H654" s="31"/>
      <c r="I654" s="11"/>
      <c r="J654" s="6">
        <v>65300</v>
      </c>
      <c r="K654" s="31"/>
      <c r="L654" s="31"/>
      <c r="M654" s="8">
        <v>65300</v>
      </c>
      <c r="N654" s="8"/>
      <c r="O654" s="8"/>
      <c r="P654" s="8"/>
      <c r="Q654" s="10"/>
      <c r="R654" s="10"/>
      <c r="S654" s="10"/>
      <c r="T654" s="10"/>
      <c r="U654" s="10"/>
    </row>
    <row r="655" spans="1:21">
      <c r="A655" s="31"/>
      <c r="B655" s="31"/>
      <c r="C655" s="31"/>
      <c r="D655" s="3">
        <v>655</v>
      </c>
      <c r="E655" s="31"/>
      <c r="F655" s="3">
        <v>6590</v>
      </c>
      <c r="G655" s="31"/>
      <c r="H655" s="31"/>
      <c r="I655" s="11"/>
      <c r="J655" s="6">
        <v>65400</v>
      </c>
      <c r="K655" s="31"/>
      <c r="L655" s="31"/>
      <c r="M655" s="8">
        <v>65400</v>
      </c>
      <c r="N655" s="8"/>
      <c r="O655" s="8"/>
      <c r="P655" s="8"/>
      <c r="Q655" s="10"/>
      <c r="R655" s="10"/>
      <c r="S655" s="10"/>
      <c r="T655" s="10"/>
      <c r="U655" s="10"/>
    </row>
    <row r="656" spans="1:21">
      <c r="A656" s="31"/>
      <c r="B656" s="31"/>
      <c r="C656" s="31"/>
      <c r="D656" s="3">
        <v>656</v>
      </c>
      <c r="E656" s="31"/>
      <c r="F656" s="3">
        <v>6600</v>
      </c>
      <c r="G656" s="31"/>
      <c r="H656" s="31"/>
      <c r="I656" s="11"/>
      <c r="J656" s="6">
        <v>65500</v>
      </c>
      <c r="K656" s="31"/>
      <c r="L656" s="31"/>
      <c r="M656" s="8">
        <v>65500</v>
      </c>
      <c r="N656" s="8"/>
      <c r="O656" s="8"/>
      <c r="P656" s="8"/>
      <c r="Q656" s="10"/>
      <c r="R656" s="10"/>
      <c r="S656" s="10"/>
      <c r="T656" s="10"/>
      <c r="U656" s="10"/>
    </row>
    <row r="657" spans="1:21">
      <c r="A657" s="31"/>
      <c r="B657" s="31"/>
      <c r="C657" s="31"/>
      <c r="D657" s="3">
        <v>657</v>
      </c>
      <c r="E657" s="31"/>
      <c r="F657" s="3">
        <v>6610</v>
      </c>
      <c r="G657" s="31"/>
      <c r="H657" s="31"/>
      <c r="I657" s="11"/>
      <c r="J657" s="6">
        <v>65600</v>
      </c>
      <c r="K657" s="31"/>
      <c r="L657" s="31"/>
      <c r="M657" s="8">
        <v>65600</v>
      </c>
      <c r="N657" s="8"/>
      <c r="O657" s="8"/>
      <c r="P657" s="8"/>
      <c r="Q657" s="10"/>
      <c r="R657" s="10"/>
      <c r="S657" s="10"/>
      <c r="T657" s="10"/>
      <c r="U657" s="10"/>
    </row>
    <row r="658" spans="1:21">
      <c r="A658" s="31"/>
      <c r="B658" s="31"/>
      <c r="C658" s="31"/>
      <c r="D658" s="3">
        <v>658</v>
      </c>
      <c r="E658" s="31"/>
      <c r="F658" s="3">
        <v>6620</v>
      </c>
      <c r="G658" s="31"/>
      <c r="H658" s="31"/>
      <c r="I658" s="11"/>
      <c r="J658" s="6">
        <v>65700</v>
      </c>
      <c r="K658" s="31"/>
      <c r="L658" s="31"/>
      <c r="M658" s="8">
        <v>65700</v>
      </c>
      <c r="N658" s="8"/>
      <c r="O658" s="8"/>
      <c r="P658" s="8"/>
      <c r="Q658" s="10"/>
      <c r="R658" s="10"/>
      <c r="S658" s="10"/>
      <c r="T658" s="10"/>
      <c r="U658" s="10"/>
    </row>
    <row r="659" spans="1:21">
      <c r="A659" s="31"/>
      <c r="B659" s="31"/>
      <c r="C659" s="31"/>
      <c r="D659" s="3">
        <v>659</v>
      </c>
      <c r="E659" s="31"/>
      <c r="F659" s="3">
        <v>6630</v>
      </c>
      <c r="G659" s="31"/>
      <c r="H659" s="31"/>
      <c r="I659" s="11"/>
      <c r="J659" s="6">
        <v>65800</v>
      </c>
      <c r="K659" s="31"/>
      <c r="L659" s="31"/>
      <c r="M659" s="8">
        <v>65800</v>
      </c>
      <c r="N659" s="8"/>
      <c r="O659" s="8"/>
      <c r="P659" s="8"/>
      <c r="Q659" s="10"/>
      <c r="R659" s="10"/>
      <c r="S659" s="10"/>
      <c r="T659" s="10"/>
      <c r="U659" s="10"/>
    </row>
    <row r="660" spans="1:21">
      <c r="A660" s="31"/>
      <c r="B660" s="31"/>
      <c r="C660" s="31"/>
      <c r="D660" s="3">
        <v>660</v>
      </c>
      <c r="E660" s="31"/>
      <c r="F660" s="3">
        <v>6640</v>
      </c>
      <c r="G660" s="31"/>
      <c r="H660" s="31"/>
      <c r="I660" s="11"/>
      <c r="J660" s="6">
        <v>65900</v>
      </c>
      <c r="K660" s="31"/>
      <c r="L660" s="31"/>
      <c r="M660" s="8">
        <v>65900</v>
      </c>
      <c r="N660" s="8"/>
      <c r="O660" s="8"/>
      <c r="P660" s="8"/>
      <c r="Q660" s="10"/>
      <c r="R660" s="10"/>
      <c r="S660" s="10"/>
      <c r="T660" s="10"/>
      <c r="U660" s="10"/>
    </row>
    <row r="661" spans="1:21">
      <c r="A661" s="31"/>
      <c r="B661" s="31"/>
      <c r="C661" s="31"/>
      <c r="D661" s="3">
        <v>661</v>
      </c>
      <c r="E661" s="31"/>
      <c r="F661" s="3">
        <v>6650</v>
      </c>
      <c r="G661" s="31"/>
      <c r="H661" s="31"/>
      <c r="I661" s="11"/>
      <c r="J661" s="6">
        <v>66000</v>
      </c>
      <c r="K661" s="31"/>
      <c r="L661" s="31"/>
      <c r="M661" s="8">
        <v>66000</v>
      </c>
      <c r="N661" s="8"/>
      <c r="O661" s="8"/>
      <c r="P661" s="8"/>
      <c r="Q661" s="10"/>
      <c r="R661" s="10"/>
      <c r="S661" s="10"/>
      <c r="T661" s="10"/>
      <c r="U661" s="10"/>
    </row>
    <row r="662" spans="1:21">
      <c r="A662" s="31"/>
      <c r="B662" s="31"/>
      <c r="C662" s="31"/>
      <c r="D662" s="3">
        <v>662</v>
      </c>
      <c r="E662" s="31"/>
      <c r="F662" s="3">
        <v>6660</v>
      </c>
      <c r="G662" s="31"/>
      <c r="H662" s="31"/>
      <c r="I662" s="11"/>
      <c r="J662" s="6">
        <v>66100</v>
      </c>
      <c r="K662" s="31"/>
      <c r="L662" s="31"/>
      <c r="M662" s="8">
        <v>66100</v>
      </c>
      <c r="N662" s="8"/>
      <c r="O662" s="8"/>
      <c r="P662" s="8"/>
      <c r="Q662" s="10"/>
      <c r="R662" s="10"/>
      <c r="S662" s="10"/>
      <c r="T662" s="10"/>
      <c r="U662" s="10"/>
    </row>
    <row r="663" spans="1:21">
      <c r="A663" s="31"/>
      <c r="B663" s="31"/>
      <c r="C663" s="31"/>
      <c r="D663" s="3">
        <v>663</v>
      </c>
      <c r="E663" s="31"/>
      <c r="F663" s="3">
        <v>6670</v>
      </c>
      <c r="G663" s="31"/>
      <c r="H663" s="31"/>
      <c r="I663" s="11"/>
      <c r="J663" s="6">
        <v>66200</v>
      </c>
      <c r="K663" s="31"/>
      <c r="L663" s="31"/>
      <c r="M663" s="8">
        <v>66200</v>
      </c>
      <c r="N663" s="8"/>
      <c r="O663" s="8"/>
      <c r="P663" s="8"/>
      <c r="Q663" s="10"/>
      <c r="R663" s="10"/>
      <c r="S663" s="10"/>
      <c r="T663" s="10"/>
      <c r="U663" s="10"/>
    </row>
    <row r="664" spans="1:21">
      <c r="A664" s="31"/>
      <c r="B664" s="31"/>
      <c r="C664" s="31"/>
      <c r="D664" s="3">
        <v>664</v>
      </c>
      <c r="E664" s="31"/>
      <c r="F664" s="3">
        <v>6680</v>
      </c>
      <c r="G664" s="31"/>
      <c r="H664" s="31"/>
      <c r="I664" s="11"/>
      <c r="J664" s="6">
        <v>66300</v>
      </c>
      <c r="K664" s="31"/>
      <c r="L664" s="31"/>
      <c r="M664" s="8">
        <v>66300</v>
      </c>
      <c r="N664" s="8"/>
      <c r="O664" s="8"/>
      <c r="P664" s="8"/>
      <c r="Q664" s="10"/>
      <c r="R664" s="10"/>
      <c r="S664" s="10"/>
      <c r="T664" s="10"/>
      <c r="U664" s="10"/>
    </row>
    <row r="665" spans="1:21">
      <c r="A665" s="31"/>
      <c r="B665" s="31"/>
      <c r="C665" s="31"/>
      <c r="D665" s="3">
        <v>665</v>
      </c>
      <c r="E665" s="31"/>
      <c r="F665" s="3">
        <v>6690</v>
      </c>
      <c r="G665" s="31"/>
      <c r="H665" s="31"/>
      <c r="I665" s="11"/>
      <c r="J665" s="6">
        <v>66400</v>
      </c>
      <c r="K665" s="31"/>
      <c r="L665" s="31"/>
      <c r="M665" s="8">
        <v>66400</v>
      </c>
      <c r="N665" s="8"/>
      <c r="O665" s="8"/>
      <c r="P665" s="8"/>
      <c r="Q665" s="10"/>
      <c r="R665" s="10"/>
      <c r="S665" s="10"/>
      <c r="T665" s="10"/>
      <c r="U665" s="10"/>
    </row>
    <row r="666" spans="1:21">
      <c r="A666" s="31"/>
      <c r="B666" s="31"/>
      <c r="C666" s="31"/>
      <c r="D666" s="3">
        <v>666</v>
      </c>
      <c r="E666" s="31"/>
      <c r="F666" s="3">
        <v>6700</v>
      </c>
      <c r="G666" s="31"/>
      <c r="H666" s="31"/>
      <c r="I666" s="11"/>
      <c r="J666" s="6">
        <v>66500</v>
      </c>
      <c r="K666" s="31"/>
      <c r="L666" s="31"/>
      <c r="M666" s="8">
        <v>66500</v>
      </c>
      <c r="N666" s="8"/>
      <c r="O666" s="8"/>
      <c r="P666" s="8"/>
      <c r="Q666" s="10"/>
      <c r="R666" s="10"/>
      <c r="S666" s="10"/>
      <c r="T666" s="10"/>
      <c r="U666" s="10"/>
    </row>
    <row r="667" spans="1:21">
      <c r="A667" s="31"/>
      <c r="B667" s="31"/>
      <c r="C667" s="31"/>
      <c r="D667" s="3">
        <v>667</v>
      </c>
      <c r="E667" s="31"/>
      <c r="F667" s="3">
        <v>6710</v>
      </c>
      <c r="G667" s="31"/>
      <c r="H667" s="31"/>
      <c r="I667" s="11"/>
      <c r="J667" s="6">
        <v>66600</v>
      </c>
      <c r="K667" s="31"/>
      <c r="L667" s="31"/>
      <c r="M667" s="8">
        <v>66600</v>
      </c>
      <c r="N667" s="8"/>
      <c r="O667" s="8"/>
      <c r="P667" s="8"/>
      <c r="Q667" s="10"/>
      <c r="R667" s="10"/>
      <c r="S667" s="10"/>
      <c r="T667" s="10"/>
      <c r="U667" s="10"/>
    </row>
    <row r="668" spans="1:21">
      <c r="A668" s="31"/>
      <c r="B668" s="31"/>
      <c r="C668" s="31"/>
      <c r="D668" s="3">
        <v>668</v>
      </c>
      <c r="E668" s="31"/>
      <c r="F668" s="3">
        <v>6720</v>
      </c>
      <c r="G668" s="31"/>
      <c r="H668" s="31"/>
      <c r="I668" s="11"/>
      <c r="J668" s="6">
        <v>66700</v>
      </c>
      <c r="K668" s="31"/>
      <c r="L668" s="31"/>
      <c r="M668" s="8">
        <v>66700</v>
      </c>
      <c r="N668" s="8"/>
      <c r="O668" s="8"/>
      <c r="P668" s="8"/>
      <c r="Q668" s="10"/>
      <c r="R668" s="10"/>
      <c r="S668" s="10"/>
      <c r="T668" s="10"/>
      <c r="U668" s="10"/>
    </row>
    <row r="669" spans="1:21">
      <c r="A669" s="31"/>
      <c r="B669" s="31"/>
      <c r="C669" s="31"/>
      <c r="D669" s="3">
        <v>669</v>
      </c>
      <c r="E669" s="31"/>
      <c r="F669" s="3">
        <v>6730</v>
      </c>
      <c r="G669" s="31"/>
      <c r="H669" s="31"/>
      <c r="I669" s="11"/>
      <c r="J669" s="6">
        <v>66800</v>
      </c>
      <c r="K669" s="31"/>
      <c r="L669" s="31"/>
      <c r="M669" s="8">
        <v>66800</v>
      </c>
      <c r="N669" s="8"/>
      <c r="O669" s="8"/>
      <c r="P669" s="8"/>
      <c r="Q669" s="10"/>
      <c r="R669" s="10"/>
      <c r="S669" s="10"/>
      <c r="T669" s="10"/>
      <c r="U669" s="10"/>
    </row>
    <row r="670" spans="1:21">
      <c r="A670" s="31"/>
      <c r="B670" s="31"/>
      <c r="C670" s="31"/>
      <c r="D670" s="3">
        <v>670</v>
      </c>
      <c r="E670" s="31"/>
      <c r="F670" s="3">
        <v>6740</v>
      </c>
      <c r="G670" s="31"/>
      <c r="H670" s="31"/>
      <c r="I670" s="11"/>
      <c r="J670" s="6">
        <v>66900</v>
      </c>
      <c r="K670" s="31"/>
      <c r="L670" s="31"/>
      <c r="M670" s="8">
        <v>66900</v>
      </c>
      <c r="N670" s="8"/>
      <c r="O670" s="8"/>
      <c r="P670" s="8"/>
      <c r="Q670" s="10"/>
      <c r="R670" s="10"/>
      <c r="S670" s="10"/>
      <c r="T670" s="10"/>
      <c r="U670" s="10"/>
    </row>
    <row r="671" spans="1:21">
      <c r="A671" s="31"/>
      <c r="B671" s="31"/>
      <c r="C671" s="31"/>
      <c r="D671" s="3">
        <v>671</v>
      </c>
      <c r="E671" s="31"/>
      <c r="F671" s="3">
        <v>6750</v>
      </c>
      <c r="G671" s="31"/>
      <c r="H671" s="31"/>
      <c r="I671" s="11"/>
      <c r="J671" s="6">
        <v>67000</v>
      </c>
      <c r="K671" s="31"/>
      <c r="L671" s="31"/>
      <c r="M671" s="8">
        <v>67000</v>
      </c>
      <c r="N671" s="8"/>
      <c r="O671" s="8"/>
      <c r="P671" s="8"/>
      <c r="Q671" s="10"/>
      <c r="R671" s="10"/>
      <c r="S671" s="10"/>
      <c r="T671" s="10"/>
      <c r="U671" s="10"/>
    </row>
    <row r="672" spans="1:21">
      <c r="A672" s="31"/>
      <c r="B672" s="31"/>
      <c r="C672" s="31"/>
      <c r="D672" s="3">
        <v>672</v>
      </c>
      <c r="E672" s="31"/>
      <c r="F672" s="3">
        <v>6760</v>
      </c>
      <c r="G672" s="31"/>
      <c r="H672" s="31"/>
      <c r="I672" s="11"/>
      <c r="J672" s="6">
        <v>67100</v>
      </c>
      <c r="K672" s="31"/>
      <c r="L672" s="31"/>
      <c r="M672" s="8">
        <v>67100</v>
      </c>
      <c r="N672" s="8"/>
      <c r="O672" s="8"/>
      <c r="P672" s="8"/>
      <c r="Q672" s="10"/>
      <c r="R672" s="10"/>
      <c r="S672" s="10"/>
      <c r="T672" s="10"/>
      <c r="U672" s="10"/>
    </row>
    <row r="673" spans="1:21">
      <c r="A673" s="31"/>
      <c r="B673" s="31"/>
      <c r="C673" s="31"/>
      <c r="D673" s="3">
        <v>673</v>
      </c>
      <c r="E673" s="31"/>
      <c r="F673" s="3">
        <v>6770</v>
      </c>
      <c r="G673" s="31"/>
      <c r="H673" s="31"/>
      <c r="I673" s="11"/>
      <c r="J673" s="6">
        <v>67200</v>
      </c>
      <c r="K673" s="31"/>
      <c r="L673" s="31"/>
      <c r="M673" s="8">
        <v>67200</v>
      </c>
      <c r="N673" s="8"/>
      <c r="O673" s="8"/>
      <c r="P673" s="8"/>
      <c r="Q673" s="10"/>
      <c r="R673" s="10"/>
      <c r="S673" s="10"/>
      <c r="T673" s="10"/>
      <c r="U673" s="10"/>
    </row>
    <row r="674" spans="1:21">
      <c r="A674" s="31"/>
      <c r="B674" s="31"/>
      <c r="C674" s="31"/>
      <c r="D674" s="3">
        <v>674</v>
      </c>
      <c r="E674" s="31"/>
      <c r="F674" s="3">
        <v>6780</v>
      </c>
      <c r="G674" s="31"/>
      <c r="H674" s="31"/>
      <c r="I674" s="11"/>
      <c r="J674" s="6">
        <v>67300</v>
      </c>
      <c r="K674" s="31"/>
      <c r="L674" s="31"/>
      <c r="M674" s="8">
        <v>67300</v>
      </c>
      <c r="N674" s="8"/>
      <c r="O674" s="8"/>
      <c r="P674" s="8"/>
      <c r="Q674" s="10"/>
      <c r="R674" s="10"/>
      <c r="S674" s="10"/>
      <c r="T674" s="10"/>
      <c r="U674" s="10"/>
    </row>
    <row r="675" spans="1:21">
      <c r="A675" s="31"/>
      <c r="B675" s="31"/>
      <c r="C675" s="31"/>
      <c r="D675" s="3">
        <v>675</v>
      </c>
      <c r="E675" s="31"/>
      <c r="F675" s="3">
        <v>6790</v>
      </c>
      <c r="G675" s="31"/>
      <c r="H675" s="31"/>
      <c r="I675" s="11"/>
      <c r="J675" s="6">
        <v>67400</v>
      </c>
      <c r="K675" s="31"/>
      <c r="L675" s="31"/>
      <c r="M675" s="8">
        <v>67400</v>
      </c>
      <c r="N675" s="8"/>
      <c r="O675" s="8"/>
      <c r="P675" s="8"/>
      <c r="Q675" s="10"/>
      <c r="R675" s="10"/>
      <c r="S675" s="10"/>
      <c r="T675" s="10"/>
      <c r="U675" s="10"/>
    </row>
    <row r="676" spans="1:21">
      <c r="A676" s="31"/>
      <c r="B676" s="31"/>
      <c r="C676" s="31"/>
      <c r="D676" s="3">
        <v>676</v>
      </c>
      <c r="E676" s="31"/>
      <c r="F676" s="3">
        <v>6800</v>
      </c>
      <c r="G676" s="31"/>
      <c r="H676" s="31"/>
      <c r="I676" s="11"/>
      <c r="J676" s="6">
        <v>67500</v>
      </c>
      <c r="K676" s="31"/>
      <c r="L676" s="31"/>
      <c r="M676" s="8">
        <v>67500</v>
      </c>
      <c r="N676" s="8"/>
      <c r="O676" s="8"/>
      <c r="P676" s="8"/>
      <c r="Q676" s="10"/>
      <c r="R676" s="10"/>
      <c r="S676" s="10"/>
      <c r="T676" s="10"/>
      <c r="U676" s="10"/>
    </row>
    <row r="677" spans="1:21">
      <c r="A677" s="31"/>
      <c r="B677" s="31"/>
      <c r="C677" s="31"/>
      <c r="D677" s="3">
        <v>677</v>
      </c>
      <c r="E677" s="31"/>
      <c r="F677" s="3">
        <v>6810</v>
      </c>
      <c r="G677" s="31"/>
      <c r="H677" s="31"/>
      <c r="I677" s="11"/>
      <c r="J677" s="6">
        <v>67600</v>
      </c>
      <c r="K677" s="31"/>
      <c r="L677" s="31"/>
      <c r="M677" s="8">
        <v>67600</v>
      </c>
      <c r="N677" s="8"/>
      <c r="O677" s="8"/>
      <c r="P677" s="8"/>
      <c r="Q677" s="10"/>
      <c r="R677" s="10"/>
      <c r="S677" s="10"/>
      <c r="T677" s="10"/>
      <c r="U677" s="10"/>
    </row>
    <row r="678" spans="1:21">
      <c r="A678" s="31"/>
      <c r="B678" s="31"/>
      <c r="C678" s="31"/>
      <c r="D678" s="3">
        <v>678</v>
      </c>
      <c r="E678" s="31"/>
      <c r="F678" s="3">
        <v>6820</v>
      </c>
      <c r="G678" s="31"/>
      <c r="H678" s="31"/>
      <c r="I678" s="11"/>
      <c r="J678" s="6">
        <v>67700</v>
      </c>
      <c r="K678" s="31"/>
      <c r="L678" s="31"/>
      <c r="M678" s="8">
        <v>67700</v>
      </c>
      <c r="N678" s="8"/>
      <c r="O678" s="8"/>
      <c r="P678" s="8"/>
      <c r="Q678" s="10"/>
      <c r="R678" s="10"/>
      <c r="S678" s="10"/>
      <c r="T678" s="10"/>
      <c r="U678" s="10"/>
    </row>
    <row r="679" spans="1:21">
      <c r="A679" s="31"/>
      <c r="B679" s="31"/>
      <c r="C679" s="31"/>
      <c r="D679" s="3">
        <v>679</v>
      </c>
      <c r="E679" s="31"/>
      <c r="F679" s="3">
        <v>6830</v>
      </c>
      <c r="G679" s="31"/>
      <c r="H679" s="31"/>
      <c r="I679" s="11"/>
      <c r="J679" s="6">
        <v>67800</v>
      </c>
      <c r="K679" s="31"/>
      <c r="L679" s="31"/>
      <c r="M679" s="8">
        <v>67800</v>
      </c>
      <c r="N679" s="8"/>
      <c r="O679" s="8"/>
      <c r="P679" s="8"/>
      <c r="Q679" s="10"/>
      <c r="R679" s="10"/>
      <c r="S679" s="10"/>
      <c r="T679" s="10"/>
      <c r="U679" s="10"/>
    </row>
    <row r="680" spans="1:21">
      <c r="A680" s="31"/>
      <c r="B680" s="31"/>
      <c r="C680" s="31"/>
      <c r="D680" s="3">
        <v>680</v>
      </c>
      <c r="E680" s="31"/>
      <c r="F680" s="3">
        <v>6840</v>
      </c>
      <c r="G680" s="31"/>
      <c r="H680" s="31"/>
      <c r="I680" s="11"/>
      <c r="J680" s="6">
        <v>67900</v>
      </c>
      <c r="K680" s="31"/>
      <c r="L680" s="31"/>
      <c r="M680" s="8">
        <v>67900</v>
      </c>
      <c r="N680" s="8"/>
      <c r="O680" s="8"/>
      <c r="P680" s="8"/>
      <c r="Q680" s="10"/>
      <c r="R680" s="10"/>
      <c r="S680" s="10"/>
      <c r="T680" s="10"/>
      <c r="U680" s="10"/>
    </row>
    <row r="681" spans="1:21">
      <c r="A681" s="31"/>
      <c r="B681" s="31"/>
      <c r="C681" s="31"/>
      <c r="D681" s="3">
        <v>681</v>
      </c>
      <c r="E681" s="31"/>
      <c r="F681" s="3">
        <v>6850</v>
      </c>
      <c r="G681" s="31"/>
      <c r="H681" s="31"/>
      <c r="I681" s="11"/>
      <c r="J681" s="6">
        <v>68000</v>
      </c>
      <c r="K681" s="31"/>
      <c r="L681" s="31"/>
      <c r="M681" s="8">
        <v>68000</v>
      </c>
      <c r="N681" s="8"/>
      <c r="O681" s="8"/>
      <c r="P681" s="8"/>
      <c r="Q681" s="10"/>
      <c r="R681" s="10"/>
      <c r="S681" s="10"/>
      <c r="T681" s="10"/>
      <c r="U681" s="10"/>
    </row>
    <row r="682" spans="1:21">
      <c r="A682" s="31"/>
      <c r="B682" s="31"/>
      <c r="C682" s="31"/>
      <c r="D682" s="3">
        <v>682</v>
      </c>
      <c r="E682" s="31"/>
      <c r="F682" s="3">
        <v>6860</v>
      </c>
      <c r="G682" s="31"/>
      <c r="H682" s="31"/>
      <c r="I682" s="11"/>
      <c r="J682" s="6">
        <v>68100</v>
      </c>
      <c r="K682" s="31"/>
      <c r="L682" s="31"/>
      <c r="M682" s="8">
        <v>68100</v>
      </c>
      <c r="N682" s="8"/>
      <c r="O682" s="8"/>
      <c r="P682" s="8"/>
      <c r="Q682" s="10"/>
      <c r="R682" s="10"/>
      <c r="S682" s="10"/>
      <c r="T682" s="10"/>
      <c r="U682" s="10"/>
    </row>
    <row r="683" spans="1:21">
      <c r="A683" s="31"/>
      <c r="B683" s="31"/>
      <c r="C683" s="31"/>
      <c r="D683" s="3">
        <v>683</v>
      </c>
      <c r="E683" s="31"/>
      <c r="F683" s="3">
        <v>6870</v>
      </c>
      <c r="G683" s="31"/>
      <c r="H683" s="31"/>
      <c r="I683" s="11"/>
      <c r="J683" s="6">
        <v>68200</v>
      </c>
      <c r="K683" s="31"/>
      <c r="L683" s="31"/>
      <c r="M683" s="8">
        <v>68200</v>
      </c>
      <c r="N683" s="8"/>
      <c r="O683" s="8"/>
      <c r="P683" s="8"/>
      <c r="Q683" s="10"/>
      <c r="R683" s="10"/>
      <c r="S683" s="10"/>
      <c r="T683" s="10"/>
      <c r="U683" s="10"/>
    </row>
    <row r="684" spans="1:21">
      <c r="A684" s="31"/>
      <c r="B684" s="31"/>
      <c r="C684" s="31"/>
      <c r="D684" s="3">
        <v>684</v>
      </c>
      <c r="E684" s="31"/>
      <c r="F684" s="3">
        <v>6880</v>
      </c>
      <c r="G684" s="31"/>
      <c r="H684" s="31"/>
      <c r="I684" s="11"/>
      <c r="J684" s="6">
        <v>68300</v>
      </c>
      <c r="K684" s="31"/>
      <c r="L684" s="31"/>
      <c r="M684" s="8">
        <v>68300</v>
      </c>
      <c r="N684" s="8"/>
      <c r="O684" s="8"/>
      <c r="P684" s="8"/>
      <c r="Q684" s="10"/>
      <c r="R684" s="10"/>
      <c r="S684" s="10"/>
      <c r="T684" s="10"/>
      <c r="U684" s="10"/>
    </row>
    <row r="685" spans="1:21">
      <c r="A685" s="31"/>
      <c r="B685" s="31"/>
      <c r="C685" s="31"/>
      <c r="D685" s="3">
        <v>685</v>
      </c>
      <c r="E685" s="31"/>
      <c r="F685" s="3">
        <v>6890</v>
      </c>
      <c r="G685" s="31"/>
      <c r="H685" s="31"/>
      <c r="I685" s="11"/>
      <c r="J685" s="6">
        <v>68400</v>
      </c>
      <c r="K685" s="31"/>
      <c r="L685" s="31"/>
      <c r="M685" s="8">
        <v>68400</v>
      </c>
      <c r="N685" s="8"/>
      <c r="O685" s="8"/>
      <c r="P685" s="8"/>
      <c r="Q685" s="10"/>
      <c r="R685" s="10"/>
      <c r="S685" s="10"/>
      <c r="T685" s="10"/>
      <c r="U685" s="10"/>
    </row>
    <row r="686" spans="1:21">
      <c r="A686" s="31"/>
      <c r="B686" s="31"/>
      <c r="C686" s="31"/>
      <c r="D686" s="3">
        <v>686</v>
      </c>
      <c r="E686" s="31"/>
      <c r="F686" s="3">
        <v>6900</v>
      </c>
      <c r="G686" s="31"/>
      <c r="H686" s="31"/>
      <c r="I686" s="11"/>
      <c r="J686" s="6">
        <v>68500</v>
      </c>
      <c r="K686" s="31"/>
      <c r="L686" s="31"/>
      <c r="M686" s="8">
        <v>68500</v>
      </c>
      <c r="N686" s="8"/>
      <c r="O686" s="8"/>
      <c r="P686" s="8"/>
      <c r="Q686" s="10"/>
      <c r="R686" s="10"/>
      <c r="S686" s="10"/>
      <c r="T686" s="10"/>
      <c r="U686" s="10"/>
    </row>
    <row r="687" spans="1:21">
      <c r="A687" s="31"/>
      <c r="B687" s="31"/>
      <c r="C687" s="31"/>
      <c r="D687" s="3">
        <v>687</v>
      </c>
      <c r="E687" s="31"/>
      <c r="F687" s="3">
        <v>6910</v>
      </c>
      <c r="G687" s="31"/>
      <c r="H687" s="31"/>
      <c r="I687" s="11"/>
      <c r="J687" s="6">
        <v>68600</v>
      </c>
      <c r="K687" s="31"/>
      <c r="L687" s="31"/>
      <c r="M687" s="8">
        <v>68600</v>
      </c>
      <c r="N687" s="8"/>
      <c r="O687" s="8"/>
      <c r="P687" s="8"/>
      <c r="Q687" s="10"/>
      <c r="R687" s="10"/>
      <c r="S687" s="10"/>
      <c r="T687" s="10"/>
      <c r="U687" s="10"/>
    </row>
    <row r="688" spans="1:21">
      <c r="A688" s="31"/>
      <c r="B688" s="31"/>
      <c r="C688" s="31"/>
      <c r="D688" s="3">
        <v>688</v>
      </c>
      <c r="E688" s="31"/>
      <c r="F688" s="3">
        <v>6920</v>
      </c>
      <c r="G688" s="31"/>
      <c r="H688" s="31"/>
      <c r="I688" s="11"/>
      <c r="J688" s="6">
        <v>68700</v>
      </c>
      <c r="K688" s="31"/>
      <c r="L688" s="31"/>
      <c r="M688" s="8">
        <v>68700</v>
      </c>
      <c r="N688" s="8"/>
      <c r="O688" s="8"/>
      <c r="P688" s="8"/>
      <c r="Q688" s="10"/>
      <c r="R688" s="10"/>
      <c r="S688" s="10"/>
      <c r="T688" s="10"/>
      <c r="U688" s="10"/>
    </row>
    <row r="689" spans="1:21">
      <c r="A689" s="31"/>
      <c r="B689" s="31"/>
      <c r="C689" s="31"/>
      <c r="D689" s="3">
        <v>689</v>
      </c>
      <c r="E689" s="31"/>
      <c r="F689" s="3">
        <v>6930</v>
      </c>
      <c r="G689" s="31"/>
      <c r="H689" s="31"/>
      <c r="I689" s="11"/>
      <c r="J689" s="6">
        <v>68800</v>
      </c>
      <c r="K689" s="31"/>
      <c r="L689" s="31"/>
      <c r="M689" s="8">
        <v>68800</v>
      </c>
      <c r="N689" s="8"/>
      <c r="O689" s="8"/>
      <c r="P689" s="8"/>
      <c r="Q689" s="10"/>
      <c r="R689" s="10"/>
      <c r="S689" s="10"/>
      <c r="T689" s="10"/>
      <c r="U689" s="10"/>
    </row>
    <row r="690" spans="1:21">
      <c r="A690" s="31"/>
      <c r="B690" s="31"/>
      <c r="C690" s="31"/>
      <c r="D690" s="3">
        <v>690</v>
      </c>
      <c r="E690" s="31"/>
      <c r="F690" s="3">
        <v>6940</v>
      </c>
      <c r="G690" s="31"/>
      <c r="H690" s="31"/>
      <c r="I690" s="11"/>
      <c r="J690" s="6">
        <v>68900</v>
      </c>
      <c r="K690" s="31"/>
      <c r="L690" s="31"/>
      <c r="M690" s="8">
        <v>68900</v>
      </c>
      <c r="N690" s="8"/>
      <c r="O690" s="8"/>
      <c r="P690" s="8"/>
      <c r="Q690" s="10"/>
      <c r="R690" s="10"/>
      <c r="S690" s="10"/>
      <c r="T690" s="10"/>
      <c r="U690" s="10"/>
    </row>
    <row r="691" spans="1:21">
      <c r="A691" s="31"/>
      <c r="B691" s="31"/>
      <c r="C691" s="31"/>
      <c r="D691" s="3">
        <v>691</v>
      </c>
      <c r="E691" s="31"/>
      <c r="F691" s="3">
        <v>6950</v>
      </c>
      <c r="G691" s="31"/>
      <c r="H691" s="31"/>
      <c r="I691" s="11"/>
      <c r="J691" s="6">
        <v>69000</v>
      </c>
      <c r="K691" s="31"/>
      <c r="L691" s="31"/>
      <c r="M691" s="8">
        <v>69000</v>
      </c>
      <c r="N691" s="8"/>
      <c r="O691" s="8"/>
      <c r="P691" s="8"/>
      <c r="Q691" s="10"/>
      <c r="R691" s="10"/>
      <c r="S691" s="10"/>
      <c r="T691" s="10"/>
      <c r="U691" s="10"/>
    </row>
    <row r="692" spans="1:21">
      <c r="A692" s="31"/>
      <c r="B692" s="31"/>
      <c r="C692" s="31"/>
      <c r="D692" s="3">
        <v>692</v>
      </c>
      <c r="E692" s="31"/>
      <c r="F692" s="3">
        <v>6960</v>
      </c>
      <c r="G692" s="31"/>
      <c r="H692" s="31"/>
      <c r="I692" s="11"/>
      <c r="J692" s="6">
        <v>69100</v>
      </c>
      <c r="K692" s="31"/>
      <c r="L692" s="31"/>
      <c r="M692" s="8">
        <v>69100</v>
      </c>
      <c r="N692" s="8"/>
      <c r="O692" s="8"/>
      <c r="P692" s="8"/>
      <c r="Q692" s="10"/>
      <c r="R692" s="10"/>
      <c r="S692" s="10"/>
      <c r="T692" s="10"/>
      <c r="U692" s="10"/>
    </row>
    <row r="693" spans="1:21">
      <c r="A693" s="31"/>
      <c r="B693" s="31"/>
      <c r="C693" s="31"/>
      <c r="D693" s="3">
        <v>693</v>
      </c>
      <c r="E693" s="31"/>
      <c r="F693" s="3">
        <v>6970</v>
      </c>
      <c r="G693" s="31"/>
      <c r="H693" s="31"/>
      <c r="I693" s="11"/>
      <c r="J693" s="6">
        <v>69200</v>
      </c>
      <c r="K693" s="31"/>
      <c r="L693" s="31"/>
      <c r="M693" s="8">
        <v>69200</v>
      </c>
      <c r="N693" s="8"/>
      <c r="O693" s="8"/>
      <c r="P693" s="8"/>
      <c r="Q693" s="10"/>
      <c r="R693" s="10"/>
      <c r="S693" s="10"/>
      <c r="T693" s="10"/>
      <c r="U693" s="10"/>
    </row>
    <row r="694" spans="1:21">
      <c r="A694" s="31"/>
      <c r="B694" s="31"/>
      <c r="C694" s="31"/>
      <c r="D694" s="3">
        <v>694</v>
      </c>
      <c r="E694" s="31"/>
      <c r="F694" s="3">
        <v>6980</v>
      </c>
      <c r="G694" s="31"/>
      <c r="H694" s="31"/>
      <c r="I694" s="11"/>
      <c r="J694" s="6">
        <v>69300</v>
      </c>
      <c r="K694" s="31"/>
      <c r="L694" s="31"/>
      <c r="M694" s="8">
        <v>69300</v>
      </c>
      <c r="N694" s="8"/>
      <c r="O694" s="8"/>
      <c r="P694" s="8"/>
      <c r="Q694" s="10"/>
      <c r="R694" s="10"/>
      <c r="S694" s="10"/>
      <c r="T694" s="10"/>
      <c r="U694" s="10"/>
    </row>
    <row r="695" spans="1:21">
      <c r="A695" s="31"/>
      <c r="B695" s="31"/>
      <c r="C695" s="31"/>
      <c r="D695" s="3">
        <v>695</v>
      </c>
      <c r="E695" s="31"/>
      <c r="F695" s="3">
        <v>6990</v>
      </c>
      <c r="G695" s="31"/>
      <c r="H695" s="31"/>
      <c r="I695" s="11"/>
      <c r="J695" s="6">
        <v>69400</v>
      </c>
      <c r="K695" s="31"/>
      <c r="L695" s="31"/>
      <c r="M695" s="8">
        <v>69400</v>
      </c>
      <c r="N695" s="8"/>
      <c r="O695" s="8"/>
      <c r="P695" s="8"/>
      <c r="Q695" s="10"/>
      <c r="R695" s="10"/>
      <c r="S695" s="10"/>
      <c r="T695" s="10"/>
      <c r="U695" s="10"/>
    </row>
    <row r="696" spans="1:21">
      <c r="A696" s="31"/>
      <c r="B696" s="31"/>
      <c r="C696" s="31"/>
      <c r="D696" s="3">
        <v>696</v>
      </c>
      <c r="E696" s="31"/>
      <c r="F696" s="3">
        <v>7000</v>
      </c>
      <c r="G696" s="31"/>
      <c r="H696" s="31"/>
      <c r="I696" s="11"/>
      <c r="J696" s="6">
        <v>69500</v>
      </c>
      <c r="K696" s="31"/>
      <c r="L696" s="31"/>
      <c r="M696" s="8">
        <v>69500</v>
      </c>
      <c r="N696" s="8"/>
      <c r="O696" s="8"/>
      <c r="P696" s="8"/>
      <c r="Q696" s="10"/>
      <c r="R696" s="10"/>
      <c r="S696" s="10"/>
      <c r="T696" s="10"/>
      <c r="U696" s="10"/>
    </row>
    <row r="697" spans="1:21">
      <c r="A697" s="31"/>
      <c r="B697" s="31"/>
      <c r="C697" s="31"/>
      <c r="D697" s="3">
        <v>697</v>
      </c>
      <c r="E697" s="31"/>
      <c r="F697" s="3">
        <v>7010</v>
      </c>
      <c r="G697" s="31"/>
      <c r="H697" s="31"/>
      <c r="I697" s="11"/>
      <c r="J697" s="6">
        <v>69600</v>
      </c>
      <c r="K697" s="31"/>
      <c r="L697" s="31"/>
      <c r="M697" s="8">
        <v>69600</v>
      </c>
      <c r="N697" s="8"/>
      <c r="O697" s="8"/>
      <c r="P697" s="8"/>
      <c r="Q697" s="10"/>
      <c r="R697" s="10"/>
      <c r="S697" s="10"/>
      <c r="T697" s="10"/>
      <c r="U697" s="10"/>
    </row>
    <row r="698" spans="1:21">
      <c r="A698" s="31"/>
      <c r="B698" s="31"/>
      <c r="C698" s="31"/>
      <c r="D698" s="3">
        <v>698</v>
      </c>
      <c r="E698" s="31"/>
      <c r="F698" s="3">
        <v>7020</v>
      </c>
      <c r="G698" s="31"/>
      <c r="H698" s="31"/>
      <c r="I698" s="11"/>
      <c r="J698" s="6">
        <v>69700</v>
      </c>
      <c r="K698" s="31"/>
      <c r="L698" s="31"/>
      <c r="M698" s="8">
        <v>69700</v>
      </c>
      <c r="N698" s="8"/>
      <c r="O698" s="8"/>
      <c r="P698" s="8"/>
      <c r="Q698" s="10"/>
      <c r="R698" s="10"/>
      <c r="S698" s="10"/>
      <c r="T698" s="10"/>
      <c r="U698" s="10"/>
    </row>
    <row r="699" spans="1:21">
      <c r="A699" s="31"/>
      <c r="B699" s="31"/>
      <c r="C699" s="31"/>
      <c r="D699" s="3">
        <v>699</v>
      </c>
      <c r="E699" s="31"/>
      <c r="F699" s="3">
        <v>7030</v>
      </c>
      <c r="G699" s="31"/>
      <c r="H699" s="31"/>
      <c r="I699" s="11"/>
      <c r="J699" s="6">
        <v>69800</v>
      </c>
      <c r="K699" s="31"/>
      <c r="L699" s="31"/>
      <c r="M699" s="8">
        <v>69800</v>
      </c>
      <c r="N699" s="8"/>
      <c r="O699" s="8"/>
      <c r="P699" s="8"/>
      <c r="Q699" s="10"/>
      <c r="R699" s="10"/>
      <c r="S699" s="10"/>
      <c r="T699" s="10"/>
      <c r="U699" s="10"/>
    </row>
    <row r="700" spans="1:21">
      <c r="A700" s="31"/>
      <c r="B700" s="31"/>
      <c r="C700" s="31"/>
      <c r="D700" s="3">
        <v>700</v>
      </c>
      <c r="E700" s="31"/>
      <c r="F700" s="3">
        <v>7040</v>
      </c>
      <c r="G700" s="31"/>
      <c r="H700" s="31"/>
      <c r="I700" s="11"/>
      <c r="J700" s="6">
        <v>69900</v>
      </c>
      <c r="K700" s="31"/>
      <c r="L700" s="31"/>
      <c r="M700" s="8">
        <v>69900</v>
      </c>
      <c r="N700" s="8"/>
      <c r="O700" s="8"/>
      <c r="P700" s="8"/>
      <c r="Q700" s="10"/>
      <c r="R700" s="10"/>
      <c r="S700" s="10"/>
      <c r="T700" s="10"/>
      <c r="U700" s="10"/>
    </row>
    <row r="701" spans="1:21">
      <c r="A701" s="31"/>
      <c r="B701" s="31"/>
      <c r="C701" s="31"/>
      <c r="D701" s="3">
        <v>701</v>
      </c>
      <c r="E701" s="31"/>
      <c r="F701" s="3">
        <v>7050</v>
      </c>
      <c r="G701" s="31"/>
      <c r="H701" s="31"/>
      <c r="I701" s="11"/>
      <c r="J701" s="6">
        <v>70000</v>
      </c>
      <c r="K701" s="31"/>
      <c r="L701" s="31"/>
      <c r="M701" s="8">
        <v>70000</v>
      </c>
      <c r="N701" s="8"/>
      <c r="O701" s="8"/>
      <c r="P701" s="8"/>
      <c r="Q701" s="10"/>
      <c r="R701" s="10"/>
      <c r="S701" s="10"/>
      <c r="T701" s="10"/>
      <c r="U701" s="10"/>
    </row>
    <row r="702" spans="1:21">
      <c r="A702" s="31"/>
      <c r="B702" s="31"/>
      <c r="C702" s="31"/>
      <c r="D702" s="3">
        <v>702</v>
      </c>
      <c r="E702" s="31"/>
      <c r="F702" s="3">
        <v>7060</v>
      </c>
      <c r="G702" s="31"/>
      <c r="H702" s="31"/>
      <c r="I702" s="11"/>
      <c r="J702" s="31"/>
      <c r="K702" s="31"/>
      <c r="L702" s="31"/>
      <c r="M702" s="8">
        <v>70100</v>
      </c>
      <c r="N702" s="8"/>
      <c r="O702" s="8"/>
      <c r="P702" s="8"/>
      <c r="Q702" s="10"/>
      <c r="R702" s="10"/>
      <c r="S702" s="10"/>
      <c r="T702" s="10"/>
      <c r="U702" s="10"/>
    </row>
    <row r="703" spans="1:21">
      <c r="A703" s="31"/>
      <c r="B703" s="31"/>
      <c r="C703" s="31"/>
      <c r="D703" s="3">
        <v>703</v>
      </c>
      <c r="E703" s="31"/>
      <c r="F703" s="3">
        <v>7070</v>
      </c>
      <c r="G703" s="31"/>
      <c r="H703" s="31"/>
      <c r="I703" s="11"/>
      <c r="J703" s="31"/>
      <c r="K703" s="31"/>
      <c r="L703" s="31"/>
      <c r="M703" s="8">
        <v>70200</v>
      </c>
      <c r="N703" s="8"/>
      <c r="O703" s="8"/>
      <c r="P703" s="8"/>
      <c r="Q703" s="10"/>
      <c r="R703" s="10"/>
      <c r="S703" s="10"/>
      <c r="T703" s="10"/>
      <c r="U703" s="10"/>
    </row>
    <row r="704" spans="1:21">
      <c r="A704" s="31"/>
      <c r="B704" s="31"/>
      <c r="C704" s="31"/>
      <c r="D704" s="3">
        <v>704</v>
      </c>
      <c r="E704" s="31"/>
      <c r="F704" s="3">
        <v>7080</v>
      </c>
      <c r="G704" s="31"/>
      <c r="H704" s="31"/>
      <c r="I704" s="11"/>
      <c r="J704" s="31"/>
      <c r="K704" s="31"/>
      <c r="L704" s="31"/>
      <c r="M704" s="8">
        <v>70300</v>
      </c>
      <c r="N704" s="8"/>
      <c r="O704" s="8"/>
      <c r="P704" s="8"/>
      <c r="Q704" s="10"/>
      <c r="R704" s="10"/>
      <c r="S704" s="10"/>
      <c r="T704" s="10"/>
      <c r="U704" s="10"/>
    </row>
    <row r="705" spans="1:21">
      <c r="A705" s="31"/>
      <c r="B705" s="31"/>
      <c r="C705" s="31"/>
      <c r="D705" s="3">
        <v>705</v>
      </c>
      <c r="E705" s="31"/>
      <c r="F705" s="3">
        <v>7090</v>
      </c>
      <c r="G705" s="31"/>
      <c r="H705" s="31"/>
      <c r="I705" s="11"/>
      <c r="J705" s="31"/>
      <c r="K705" s="31"/>
      <c r="L705" s="31"/>
      <c r="M705" s="8">
        <v>70400</v>
      </c>
      <c r="N705" s="8"/>
      <c r="O705" s="8"/>
      <c r="P705" s="8"/>
      <c r="Q705" s="10"/>
      <c r="R705" s="10"/>
      <c r="S705" s="10"/>
      <c r="T705" s="10"/>
      <c r="U705" s="10"/>
    </row>
    <row r="706" spans="1:21">
      <c r="A706" s="31"/>
      <c r="B706" s="31"/>
      <c r="C706" s="31"/>
      <c r="D706" s="3">
        <v>706</v>
      </c>
      <c r="E706" s="31"/>
      <c r="F706" s="3">
        <v>7100</v>
      </c>
      <c r="G706" s="31"/>
      <c r="H706" s="31"/>
      <c r="I706" s="11"/>
      <c r="J706" s="31"/>
      <c r="K706" s="31"/>
      <c r="L706" s="31"/>
      <c r="M706" s="8">
        <v>70500</v>
      </c>
      <c r="N706" s="8"/>
      <c r="O706" s="8"/>
      <c r="P706" s="8"/>
      <c r="Q706" s="10"/>
      <c r="R706" s="10"/>
      <c r="S706" s="10"/>
      <c r="T706" s="10"/>
      <c r="U706" s="10"/>
    </row>
    <row r="707" spans="1:21">
      <c r="A707" s="31"/>
      <c r="B707" s="31"/>
      <c r="C707" s="31"/>
      <c r="D707" s="3">
        <v>707</v>
      </c>
      <c r="E707" s="31"/>
      <c r="F707" s="3">
        <v>7110</v>
      </c>
      <c r="G707" s="31"/>
      <c r="H707" s="31"/>
      <c r="I707" s="11"/>
      <c r="J707" s="31"/>
      <c r="K707" s="31"/>
      <c r="L707" s="31"/>
      <c r="M707" s="8">
        <v>70600</v>
      </c>
      <c r="N707" s="8"/>
      <c r="O707" s="8"/>
      <c r="P707" s="8"/>
      <c r="Q707" s="10"/>
      <c r="R707" s="10"/>
      <c r="S707" s="10"/>
      <c r="T707" s="10"/>
      <c r="U707" s="10"/>
    </row>
    <row r="708" spans="1:21">
      <c r="A708" s="31"/>
      <c r="B708" s="31"/>
      <c r="C708" s="31"/>
      <c r="D708" s="3">
        <v>708</v>
      </c>
      <c r="E708" s="31"/>
      <c r="F708" s="3">
        <v>7120</v>
      </c>
      <c r="G708" s="31"/>
      <c r="H708" s="31"/>
      <c r="I708" s="11"/>
      <c r="J708" s="31"/>
      <c r="K708" s="31"/>
      <c r="L708" s="31"/>
      <c r="M708" s="8">
        <v>70700</v>
      </c>
      <c r="N708" s="8"/>
      <c r="O708" s="8"/>
      <c r="P708" s="8"/>
      <c r="Q708" s="10"/>
      <c r="R708" s="10"/>
      <c r="S708" s="10"/>
      <c r="T708" s="10"/>
      <c r="U708" s="10"/>
    </row>
    <row r="709" spans="1:21">
      <c r="A709" s="31"/>
      <c r="B709" s="31"/>
      <c r="C709" s="31"/>
      <c r="D709" s="3">
        <v>709</v>
      </c>
      <c r="E709" s="31"/>
      <c r="F709" s="3">
        <v>7130</v>
      </c>
      <c r="G709" s="31"/>
      <c r="H709" s="31"/>
      <c r="I709" s="11"/>
      <c r="J709" s="31"/>
      <c r="K709" s="31"/>
      <c r="L709" s="31"/>
      <c r="M709" s="8">
        <v>70800</v>
      </c>
      <c r="N709" s="8"/>
      <c r="O709" s="8"/>
      <c r="P709" s="8"/>
      <c r="Q709" s="10"/>
      <c r="R709" s="10"/>
      <c r="S709" s="10"/>
      <c r="T709" s="10"/>
      <c r="U709" s="10"/>
    </row>
    <row r="710" spans="1:21">
      <c r="A710" s="31"/>
      <c r="B710" s="31"/>
      <c r="C710" s="31"/>
      <c r="D710" s="3">
        <v>710</v>
      </c>
      <c r="E710" s="31"/>
      <c r="F710" s="3">
        <v>7140</v>
      </c>
      <c r="G710" s="31"/>
      <c r="H710" s="31"/>
      <c r="I710" s="11"/>
      <c r="J710" s="31"/>
      <c r="K710" s="31"/>
      <c r="L710" s="31"/>
      <c r="M710" s="8">
        <v>70900</v>
      </c>
      <c r="N710" s="8"/>
      <c r="O710" s="8"/>
      <c r="P710" s="8"/>
      <c r="Q710" s="10"/>
      <c r="R710" s="10"/>
      <c r="S710" s="10"/>
      <c r="T710" s="10"/>
      <c r="U710" s="10"/>
    </row>
    <row r="711" spans="1:21">
      <c r="A711" s="31"/>
      <c r="B711" s="31"/>
      <c r="C711" s="31"/>
      <c r="D711" s="3">
        <v>711</v>
      </c>
      <c r="E711" s="31"/>
      <c r="F711" s="3">
        <v>7150</v>
      </c>
      <c r="G711" s="31"/>
      <c r="H711" s="31"/>
      <c r="I711" s="11"/>
      <c r="J711" s="31"/>
      <c r="K711" s="31"/>
      <c r="L711" s="31"/>
      <c r="M711" s="8">
        <v>71000</v>
      </c>
      <c r="N711" s="8"/>
      <c r="O711" s="8"/>
      <c r="P711" s="8"/>
      <c r="Q711" s="10"/>
      <c r="R711" s="10"/>
      <c r="S711" s="10"/>
      <c r="T711" s="10"/>
      <c r="U711" s="10"/>
    </row>
    <row r="712" spans="1:21">
      <c r="A712" s="31"/>
      <c r="B712" s="31"/>
      <c r="C712" s="31"/>
      <c r="D712" s="3">
        <v>712</v>
      </c>
      <c r="E712" s="31"/>
      <c r="F712" s="3">
        <v>7160</v>
      </c>
      <c r="G712" s="31"/>
      <c r="H712" s="31"/>
      <c r="I712" s="11"/>
      <c r="J712" s="31"/>
      <c r="K712" s="31"/>
      <c r="L712" s="31"/>
      <c r="M712" s="8">
        <v>71100</v>
      </c>
      <c r="N712" s="8"/>
      <c r="O712" s="8"/>
      <c r="P712" s="8"/>
      <c r="Q712" s="10"/>
      <c r="R712" s="10"/>
      <c r="S712" s="10"/>
      <c r="T712" s="10"/>
      <c r="U712" s="10"/>
    </row>
    <row r="713" spans="1:21">
      <c r="A713" s="31"/>
      <c r="B713" s="31"/>
      <c r="C713" s="31"/>
      <c r="D713" s="3">
        <v>713</v>
      </c>
      <c r="E713" s="31"/>
      <c r="F713" s="3">
        <v>7170</v>
      </c>
      <c r="G713" s="31"/>
      <c r="H713" s="31"/>
      <c r="I713" s="11"/>
      <c r="J713" s="31"/>
      <c r="K713" s="31"/>
      <c r="L713" s="31"/>
      <c r="M713" s="8">
        <v>71200</v>
      </c>
      <c r="N713" s="8"/>
      <c r="O713" s="8"/>
      <c r="P713" s="8"/>
      <c r="Q713" s="10"/>
      <c r="R713" s="10"/>
      <c r="S713" s="10"/>
      <c r="T713" s="10"/>
      <c r="U713" s="10"/>
    </row>
    <row r="714" spans="1:21">
      <c r="A714" s="31"/>
      <c r="B714" s="31"/>
      <c r="C714" s="31"/>
      <c r="D714" s="3">
        <v>714</v>
      </c>
      <c r="E714" s="31"/>
      <c r="F714" s="3">
        <v>7180</v>
      </c>
      <c r="G714" s="31"/>
      <c r="H714" s="31"/>
      <c r="I714" s="11"/>
      <c r="J714" s="31"/>
      <c r="K714" s="31"/>
      <c r="L714" s="31"/>
      <c r="M714" s="8">
        <v>71300</v>
      </c>
      <c r="N714" s="8"/>
      <c r="O714" s="8"/>
      <c r="P714" s="8"/>
      <c r="Q714" s="10"/>
      <c r="R714" s="10"/>
      <c r="S714" s="10"/>
      <c r="T714" s="10"/>
      <c r="U714" s="10"/>
    </row>
    <row r="715" spans="1:21">
      <c r="A715" s="31"/>
      <c r="B715" s="31"/>
      <c r="C715" s="31"/>
      <c r="D715" s="3">
        <v>715</v>
      </c>
      <c r="E715" s="31"/>
      <c r="F715" s="3">
        <v>7190</v>
      </c>
      <c r="G715" s="31"/>
      <c r="H715" s="31"/>
      <c r="I715" s="11"/>
      <c r="J715" s="31"/>
      <c r="K715" s="31"/>
      <c r="L715" s="31"/>
      <c r="M715" s="8">
        <v>71400</v>
      </c>
      <c r="N715" s="8"/>
      <c r="O715" s="8"/>
      <c r="P715" s="8"/>
      <c r="Q715" s="10"/>
      <c r="R715" s="10"/>
      <c r="S715" s="10"/>
      <c r="T715" s="10"/>
      <c r="U715" s="10"/>
    </row>
    <row r="716" spans="1:21">
      <c r="A716" s="31"/>
      <c r="B716" s="31"/>
      <c r="C716" s="31"/>
      <c r="D716" s="3">
        <v>716</v>
      </c>
      <c r="E716" s="31"/>
      <c r="F716" s="3">
        <v>7200</v>
      </c>
      <c r="G716" s="31"/>
      <c r="H716" s="31"/>
      <c r="I716" s="11"/>
      <c r="J716" s="31"/>
      <c r="K716" s="31"/>
      <c r="L716" s="31"/>
      <c r="M716" s="8">
        <v>71500</v>
      </c>
      <c r="N716" s="8"/>
      <c r="O716" s="8"/>
      <c r="P716" s="8"/>
      <c r="Q716" s="10"/>
      <c r="R716" s="10"/>
      <c r="S716" s="10"/>
      <c r="T716" s="10"/>
      <c r="U716" s="10"/>
    </row>
    <row r="717" spans="1:21">
      <c r="A717" s="31"/>
      <c r="B717" s="31"/>
      <c r="C717" s="31"/>
      <c r="D717" s="3">
        <v>717</v>
      </c>
      <c r="E717" s="31"/>
      <c r="F717" s="3">
        <v>7210</v>
      </c>
      <c r="G717" s="31"/>
      <c r="H717" s="31"/>
      <c r="I717" s="11"/>
      <c r="J717" s="31"/>
      <c r="K717" s="31"/>
      <c r="L717" s="31"/>
      <c r="M717" s="8">
        <v>71600</v>
      </c>
      <c r="N717" s="8"/>
      <c r="O717" s="8"/>
      <c r="P717" s="8"/>
      <c r="Q717" s="10"/>
      <c r="R717" s="10"/>
      <c r="S717" s="10"/>
      <c r="T717" s="10"/>
      <c r="U717" s="10"/>
    </row>
    <row r="718" spans="1:21">
      <c r="A718" s="31"/>
      <c r="B718" s="31"/>
      <c r="C718" s="31"/>
      <c r="D718" s="3">
        <v>718</v>
      </c>
      <c r="E718" s="31"/>
      <c r="F718" s="3">
        <v>7220</v>
      </c>
      <c r="G718" s="31"/>
      <c r="H718" s="31"/>
      <c r="I718" s="11"/>
      <c r="J718" s="31"/>
      <c r="K718" s="31"/>
      <c r="L718" s="31"/>
      <c r="M718" s="8">
        <v>71700</v>
      </c>
      <c r="N718" s="8"/>
      <c r="O718" s="8"/>
      <c r="P718" s="8"/>
      <c r="Q718" s="10"/>
      <c r="R718" s="10"/>
      <c r="S718" s="10"/>
      <c r="T718" s="10"/>
      <c r="U718" s="10"/>
    </row>
    <row r="719" spans="1:21">
      <c r="A719" s="31"/>
      <c r="B719" s="31"/>
      <c r="C719" s="31"/>
      <c r="D719" s="3">
        <v>719</v>
      </c>
      <c r="E719" s="31"/>
      <c r="F719" s="3">
        <v>7230</v>
      </c>
      <c r="G719" s="31"/>
      <c r="H719" s="31"/>
      <c r="I719" s="11"/>
      <c r="J719" s="31"/>
      <c r="K719" s="31"/>
      <c r="L719" s="31"/>
      <c r="M719" s="8">
        <v>71800</v>
      </c>
      <c r="N719" s="8"/>
      <c r="O719" s="8"/>
      <c r="P719" s="8"/>
      <c r="Q719" s="10"/>
      <c r="R719" s="10"/>
      <c r="S719" s="10"/>
      <c r="T719" s="10"/>
      <c r="U719" s="10"/>
    </row>
    <row r="720" spans="1:21">
      <c r="A720" s="31"/>
      <c r="B720" s="31"/>
      <c r="C720" s="31"/>
      <c r="D720" s="3">
        <v>720</v>
      </c>
      <c r="E720" s="31"/>
      <c r="F720" s="3">
        <v>7240</v>
      </c>
      <c r="G720" s="31"/>
      <c r="H720" s="31"/>
      <c r="I720" s="11"/>
      <c r="J720" s="31"/>
      <c r="K720" s="31"/>
      <c r="L720" s="31"/>
      <c r="M720" s="8">
        <v>71900</v>
      </c>
      <c r="N720" s="8"/>
      <c r="O720" s="8"/>
      <c r="P720" s="8"/>
      <c r="Q720" s="10"/>
      <c r="R720" s="10"/>
      <c r="S720" s="10"/>
      <c r="T720" s="10"/>
      <c r="U720" s="10"/>
    </row>
    <row r="721" spans="1:21">
      <c r="A721" s="31"/>
      <c r="B721" s="31"/>
      <c r="C721" s="31"/>
      <c r="D721" s="3">
        <v>721</v>
      </c>
      <c r="E721" s="31"/>
      <c r="F721" s="3">
        <v>7250</v>
      </c>
      <c r="G721" s="31"/>
      <c r="H721" s="31"/>
      <c r="I721" s="11"/>
      <c r="J721" s="31"/>
      <c r="K721" s="31"/>
      <c r="L721" s="31"/>
      <c r="M721" s="8">
        <v>72000</v>
      </c>
      <c r="N721" s="8"/>
      <c r="O721" s="8"/>
      <c r="P721" s="8"/>
      <c r="Q721" s="10"/>
      <c r="R721" s="10"/>
      <c r="S721" s="10"/>
      <c r="T721" s="10"/>
      <c r="U721" s="10"/>
    </row>
    <row r="722" spans="1:21">
      <c r="A722" s="31"/>
      <c r="B722" s="31"/>
      <c r="C722" s="31"/>
      <c r="D722" s="3">
        <v>722</v>
      </c>
      <c r="E722" s="31"/>
      <c r="F722" s="3">
        <v>7260</v>
      </c>
      <c r="G722" s="31"/>
      <c r="H722" s="31"/>
      <c r="I722" s="11"/>
      <c r="J722" s="31"/>
      <c r="K722" s="31"/>
      <c r="L722" s="31"/>
      <c r="M722" s="8">
        <v>72100</v>
      </c>
      <c r="N722" s="8"/>
      <c r="O722" s="8"/>
      <c r="P722" s="8"/>
      <c r="Q722" s="10"/>
      <c r="R722" s="10"/>
      <c r="S722" s="10"/>
      <c r="T722" s="10"/>
      <c r="U722" s="10"/>
    </row>
    <row r="723" spans="1:21">
      <c r="A723" s="31"/>
      <c r="B723" s="31"/>
      <c r="C723" s="31"/>
      <c r="D723" s="3">
        <v>723</v>
      </c>
      <c r="E723" s="31"/>
      <c r="F723" s="3">
        <v>7270</v>
      </c>
      <c r="G723" s="31"/>
      <c r="H723" s="31"/>
      <c r="I723" s="11"/>
      <c r="J723" s="31"/>
      <c r="K723" s="31"/>
      <c r="L723" s="31"/>
      <c r="M723" s="8">
        <v>72200</v>
      </c>
      <c r="N723" s="8"/>
      <c r="O723" s="8"/>
      <c r="P723" s="8"/>
      <c r="Q723" s="10"/>
      <c r="R723" s="10"/>
      <c r="S723" s="10"/>
      <c r="T723" s="10"/>
      <c r="U723" s="10"/>
    </row>
    <row r="724" spans="1:21">
      <c r="A724" s="31"/>
      <c r="B724" s="31"/>
      <c r="C724" s="31"/>
      <c r="D724" s="3">
        <v>724</v>
      </c>
      <c r="E724" s="31"/>
      <c r="F724" s="3">
        <v>7280</v>
      </c>
      <c r="G724" s="31"/>
      <c r="H724" s="31"/>
      <c r="I724" s="11"/>
      <c r="J724" s="31"/>
      <c r="K724" s="31"/>
      <c r="L724" s="31"/>
      <c r="M724" s="8">
        <v>72300</v>
      </c>
      <c r="N724" s="8"/>
      <c r="O724" s="8"/>
      <c r="P724" s="8"/>
      <c r="Q724" s="10"/>
      <c r="R724" s="10"/>
      <c r="S724" s="10"/>
      <c r="T724" s="10"/>
      <c r="U724" s="10"/>
    </row>
    <row r="725" spans="1:21">
      <c r="A725" s="31"/>
      <c r="B725" s="31"/>
      <c r="C725" s="31"/>
      <c r="D725" s="3">
        <v>725</v>
      </c>
      <c r="E725" s="31"/>
      <c r="F725" s="3">
        <v>7290</v>
      </c>
      <c r="G725" s="31"/>
      <c r="H725" s="31"/>
      <c r="I725" s="11"/>
      <c r="J725" s="31"/>
      <c r="K725" s="31"/>
      <c r="L725" s="31"/>
      <c r="M725" s="8">
        <v>72400</v>
      </c>
      <c r="N725" s="8"/>
      <c r="O725" s="8"/>
      <c r="P725" s="8"/>
      <c r="Q725" s="10"/>
      <c r="R725" s="10"/>
      <c r="S725" s="10"/>
      <c r="T725" s="10"/>
      <c r="U725" s="10"/>
    </row>
    <row r="726" spans="1:21">
      <c r="A726" s="31"/>
      <c r="B726" s="31"/>
      <c r="C726" s="31"/>
      <c r="D726" s="3">
        <v>726</v>
      </c>
      <c r="E726" s="31"/>
      <c r="F726" s="3">
        <v>7300</v>
      </c>
      <c r="G726" s="31"/>
      <c r="H726" s="31"/>
      <c r="I726" s="11"/>
      <c r="J726" s="31"/>
      <c r="K726" s="31"/>
      <c r="L726" s="31"/>
      <c r="M726" s="8">
        <v>72500</v>
      </c>
      <c r="N726" s="8"/>
      <c r="O726" s="8"/>
      <c r="P726" s="8"/>
      <c r="Q726" s="10"/>
      <c r="R726" s="10"/>
      <c r="S726" s="10"/>
      <c r="T726" s="10"/>
      <c r="U726" s="10"/>
    </row>
    <row r="727" spans="1:21">
      <c r="A727" s="31"/>
      <c r="B727" s="31"/>
      <c r="C727" s="31"/>
      <c r="D727" s="3">
        <v>727</v>
      </c>
      <c r="E727" s="31"/>
      <c r="F727" s="3">
        <v>7310</v>
      </c>
      <c r="G727" s="31"/>
      <c r="H727" s="31"/>
      <c r="I727" s="11"/>
      <c r="J727" s="31"/>
      <c r="K727" s="31"/>
      <c r="L727" s="31"/>
      <c r="M727" s="8">
        <v>72600</v>
      </c>
      <c r="N727" s="8"/>
      <c r="O727" s="8"/>
      <c r="P727" s="8"/>
      <c r="Q727" s="10"/>
      <c r="R727" s="10"/>
      <c r="S727" s="10"/>
      <c r="T727" s="10"/>
      <c r="U727" s="10"/>
    </row>
    <row r="728" spans="1:21">
      <c r="A728" s="31"/>
      <c r="B728" s="31"/>
      <c r="C728" s="31"/>
      <c r="D728" s="3">
        <v>728</v>
      </c>
      <c r="E728" s="31"/>
      <c r="F728" s="3">
        <v>7320</v>
      </c>
      <c r="G728" s="31"/>
      <c r="H728" s="31"/>
      <c r="I728" s="11"/>
      <c r="J728" s="31"/>
      <c r="K728" s="31"/>
      <c r="L728" s="31"/>
      <c r="M728" s="8">
        <v>72700</v>
      </c>
      <c r="N728" s="8"/>
      <c r="O728" s="8"/>
      <c r="P728" s="8"/>
      <c r="Q728" s="10"/>
      <c r="R728" s="10"/>
      <c r="S728" s="10"/>
      <c r="T728" s="10"/>
      <c r="U728" s="10"/>
    </row>
    <row r="729" spans="1:21">
      <c r="A729" s="31"/>
      <c r="B729" s="31"/>
      <c r="C729" s="31"/>
      <c r="D729" s="3">
        <v>729</v>
      </c>
      <c r="E729" s="31"/>
      <c r="F729" s="3">
        <v>7330</v>
      </c>
      <c r="G729" s="31"/>
      <c r="H729" s="31"/>
      <c r="I729" s="11"/>
      <c r="J729" s="31"/>
      <c r="K729" s="31"/>
      <c r="L729" s="31"/>
      <c r="M729" s="8">
        <v>72800</v>
      </c>
      <c r="N729" s="8"/>
      <c r="O729" s="8"/>
      <c r="P729" s="8"/>
      <c r="Q729" s="10"/>
      <c r="R729" s="10"/>
      <c r="S729" s="10"/>
      <c r="T729" s="10"/>
      <c r="U729" s="10"/>
    </row>
    <row r="730" spans="1:21">
      <c r="A730" s="31"/>
      <c r="B730" s="31"/>
      <c r="C730" s="31"/>
      <c r="D730" s="3">
        <v>730</v>
      </c>
      <c r="E730" s="31"/>
      <c r="F730" s="3">
        <v>7340</v>
      </c>
      <c r="G730" s="31"/>
      <c r="H730" s="31"/>
      <c r="I730" s="11"/>
      <c r="J730" s="31"/>
      <c r="K730" s="31"/>
      <c r="L730" s="31"/>
      <c r="M730" s="8">
        <v>72900</v>
      </c>
      <c r="N730" s="8"/>
      <c r="O730" s="8"/>
      <c r="P730" s="8"/>
      <c r="Q730" s="10"/>
      <c r="R730" s="10"/>
      <c r="S730" s="10"/>
      <c r="T730" s="10"/>
      <c r="U730" s="10"/>
    </row>
    <row r="731" spans="1:21">
      <c r="A731" s="31"/>
      <c r="B731" s="31"/>
      <c r="C731" s="31"/>
      <c r="D731" s="3">
        <v>731</v>
      </c>
      <c r="E731" s="31"/>
      <c r="F731" s="3">
        <v>7350</v>
      </c>
      <c r="G731" s="31"/>
      <c r="H731" s="31"/>
      <c r="I731" s="11"/>
      <c r="J731" s="31"/>
      <c r="K731" s="31"/>
      <c r="L731" s="31"/>
      <c r="M731" s="8">
        <v>73000</v>
      </c>
      <c r="N731" s="8"/>
      <c r="O731" s="8"/>
      <c r="P731" s="8"/>
      <c r="Q731" s="10"/>
      <c r="R731" s="10"/>
      <c r="S731" s="10"/>
      <c r="T731" s="10"/>
      <c r="U731" s="10"/>
    </row>
    <row r="732" spans="1:21">
      <c r="A732" s="31"/>
      <c r="B732" s="31"/>
      <c r="C732" s="31"/>
      <c r="D732" s="3">
        <v>732</v>
      </c>
      <c r="E732" s="31"/>
      <c r="F732" s="3">
        <v>7360</v>
      </c>
      <c r="G732" s="31"/>
      <c r="H732" s="31"/>
      <c r="I732" s="11"/>
      <c r="J732" s="31"/>
      <c r="K732" s="31"/>
      <c r="L732" s="31"/>
      <c r="M732" s="8">
        <v>73100</v>
      </c>
      <c r="N732" s="8"/>
      <c r="O732" s="8"/>
      <c r="P732" s="8"/>
      <c r="Q732" s="10"/>
      <c r="R732" s="10"/>
      <c r="S732" s="10"/>
      <c r="T732" s="10"/>
      <c r="U732" s="10"/>
    </row>
    <row r="733" spans="1:21">
      <c r="A733" s="31"/>
      <c r="B733" s="31"/>
      <c r="C733" s="31"/>
      <c r="D733" s="3">
        <v>733</v>
      </c>
      <c r="E733" s="31"/>
      <c r="F733" s="3">
        <v>7370</v>
      </c>
      <c r="G733" s="31"/>
      <c r="H733" s="31"/>
      <c r="I733" s="11"/>
      <c r="J733" s="31"/>
      <c r="K733" s="31"/>
      <c r="L733" s="31"/>
      <c r="M733" s="8">
        <v>73200</v>
      </c>
      <c r="N733" s="8"/>
      <c r="O733" s="8"/>
      <c r="P733" s="8"/>
      <c r="Q733" s="10"/>
      <c r="R733" s="10"/>
      <c r="S733" s="10"/>
      <c r="T733" s="10"/>
      <c r="U733" s="10"/>
    </row>
    <row r="734" spans="1:21">
      <c r="A734" s="31"/>
      <c r="B734" s="31"/>
      <c r="C734" s="31"/>
      <c r="D734" s="3">
        <v>734</v>
      </c>
      <c r="E734" s="31"/>
      <c r="F734" s="3">
        <v>7380</v>
      </c>
      <c r="G734" s="31"/>
      <c r="H734" s="31"/>
      <c r="I734" s="11"/>
      <c r="J734" s="31"/>
      <c r="K734" s="31"/>
      <c r="L734" s="31"/>
      <c r="M734" s="8">
        <v>73300</v>
      </c>
      <c r="N734" s="8"/>
      <c r="O734" s="8"/>
      <c r="P734" s="8"/>
      <c r="Q734" s="10"/>
      <c r="R734" s="10"/>
      <c r="S734" s="10"/>
      <c r="T734" s="10"/>
      <c r="U734" s="10"/>
    </row>
    <row r="735" spans="1:21">
      <c r="A735" s="31"/>
      <c r="B735" s="31"/>
      <c r="C735" s="31"/>
      <c r="D735" s="3">
        <v>735</v>
      </c>
      <c r="E735" s="31"/>
      <c r="F735" s="3">
        <v>7390</v>
      </c>
      <c r="G735" s="31"/>
      <c r="H735" s="31"/>
      <c r="I735" s="11"/>
      <c r="J735" s="31"/>
      <c r="K735" s="31"/>
      <c r="L735" s="31"/>
      <c r="M735" s="8">
        <v>73400</v>
      </c>
      <c r="N735" s="8"/>
      <c r="O735" s="8"/>
      <c r="P735" s="8"/>
      <c r="Q735" s="10"/>
      <c r="R735" s="10"/>
      <c r="S735" s="10"/>
      <c r="T735" s="10"/>
      <c r="U735" s="10"/>
    </row>
    <row r="736" spans="1:21">
      <c r="A736" s="31"/>
      <c r="B736" s="31"/>
      <c r="C736" s="31"/>
      <c r="D736" s="3">
        <v>736</v>
      </c>
      <c r="E736" s="31"/>
      <c r="F736" s="3">
        <v>7400</v>
      </c>
      <c r="G736" s="31"/>
      <c r="H736" s="31"/>
      <c r="I736" s="11"/>
      <c r="J736" s="31"/>
      <c r="K736" s="31"/>
      <c r="L736" s="31"/>
      <c r="M736" s="8">
        <v>73500</v>
      </c>
      <c r="N736" s="8"/>
      <c r="O736" s="8"/>
      <c r="P736" s="8"/>
      <c r="Q736" s="10"/>
      <c r="R736" s="10"/>
      <c r="S736" s="10"/>
      <c r="T736" s="10"/>
      <c r="U736" s="10"/>
    </row>
    <row r="737" spans="1:21">
      <c r="A737" s="31"/>
      <c r="B737" s="31"/>
      <c r="C737" s="31"/>
      <c r="D737" s="3">
        <v>737</v>
      </c>
      <c r="E737" s="31"/>
      <c r="F737" s="3">
        <v>7410</v>
      </c>
      <c r="G737" s="31"/>
      <c r="H737" s="31"/>
      <c r="I737" s="11"/>
      <c r="J737" s="31"/>
      <c r="K737" s="31"/>
      <c r="L737" s="31"/>
      <c r="M737" s="8">
        <v>73600</v>
      </c>
      <c r="N737" s="8"/>
      <c r="O737" s="8"/>
      <c r="P737" s="8"/>
      <c r="Q737" s="10"/>
      <c r="R737" s="10"/>
      <c r="S737" s="10"/>
      <c r="T737" s="10"/>
      <c r="U737" s="10"/>
    </row>
    <row r="738" spans="1:21">
      <c r="A738" s="31"/>
      <c r="B738" s="31"/>
      <c r="C738" s="31"/>
      <c r="D738" s="3">
        <v>738</v>
      </c>
      <c r="E738" s="31"/>
      <c r="F738" s="3">
        <v>7420</v>
      </c>
      <c r="G738" s="31"/>
      <c r="H738" s="31"/>
      <c r="I738" s="11"/>
      <c r="J738" s="31"/>
      <c r="K738" s="31"/>
      <c r="L738" s="31"/>
      <c r="M738" s="8">
        <v>73700</v>
      </c>
      <c r="N738" s="8"/>
      <c r="O738" s="8"/>
      <c r="P738" s="8"/>
      <c r="Q738" s="10"/>
      <c r="R738" s="10"/>
      <c r="S738" s="10"/>
      <c r="T738" s="10"/>
      <c r="U738" s="10"/>
    </row>
    <row r="739" spans="1:21">
      <c r="A739" s="31"/>
      <c r="B739" s="31"/>
      <c r="C739" s="31"/>
      <c r="D739" s="3">
        <v>739</v>
      </c>
      <c r="E739" s="31"/>
      <c r="F739" s="3">
        <v>7430</v>
      </c>
      <c r="G739" s="31"/>
      <c r="H739" s="31"/>
      <c r="I739" s="11"/>
      <c r="J739" s="31"/>
      <c r="K739" s="31"/>
      <c r="L739" s="31"/>
      <c r="M739" s="8">
        <v>73800</v>
      </c>
      <c r="N739" s="8"/>
      <c r="O739" s="8"/>
      <c r="P739" s="8"/>
      <c r="Q739" s="10"/>
      <c r="R739" s="10"/>
      <c r="S739" s="10"/>
      <c r="T739" s="10"/>
      <c r="U739" s="10"/>
    </row>
    <row r="740" spans="1:21">
      <c r="A740" s="31"/>
      <c r="B740" s="31"/>
      <c r="C740" s="31"/>
      <c r="D740" s="3">
        <v>740</v>
      </c>
      <c r="E740" s="31"/>
      <c r="F740" s="3">
        <v>7440</v>
      </c>
      <c r="G740" s="31"/>
      <c r="H740" s="31"/>
      <c r="I740" s="11"/>
      <c r="J740" s="31"/>
      <c r="K740" s="31"/>
      <c r="L740" s="31"/>
      <c r="M740" s="8">
        <v>73900</v>
      </c>
      <c r="N740" s="8"/>
      <c r="O740" s="8"/>
      <c r="P740" s="8"/>
      <c r="Q740" s="10"/>
      <c r="R740" s="10"/>
      <c r="S740" s="10"/>
      <c r="T740" s="10"/>
      <c r="U740" s="10"/>
    </row>
    <row r="741" spans="1:21">
      <c r="A741" s="31"/>
      <c r="B741" s="31"/>
      <c r="C741" s="31"/>
      <c r="D741" s="3">
        <v>741</v>
      </c>
      <c r="E741" s="31"/>
      <c r="F741" s="3">
        <v>7450</v>
      </c>
      <c r="G741" s="31"/>
      <c r="H741" s="31"/>
      <c r="I741" s="11"/>
      <c r="J741" s="31"/>
      <c r="K741" s="31"/>
      <c r="L741" s="31"/>
      <c r="M741" s="8">
        <v>74000</v>
      </c>
      <c r="N741" s="8"/>
      <c r="O741" s="8"/>
      <c r="P741" s="8"/>
      <c r="Q741" s="10"/>
      <c r="R741" s="10"/>
      <c r="S741" s="10"/>
      <c r="T741" s="10"/>
      <c r="U741" s="10"/>
    </row>
    <row r="742" spans="1:21">
      <c r="A742" s="31"/>
      <c r="B742" s="31"/>
      <c r="C742" s="31"/>
      <c r="D742" s="3">
        <v>742</v>
      </c>
      <c r="E742" s="31"/>
      <c r="F742" s="3">
        <v>7460</v>
      </c>
      <c r="G742" s="31"/>
      <c r="H742" s="31"/>
      <c r="I742" s="11"/>
      <c r="J742" s="31"/>
      <c r="K742" s="31"/>
      <c r="L742" s="31"/>
      <c r="M742" s="8">
        <v>74100</v>
      </c>
      <c r="N742" s="8"/>
      <c r="O742" s="8"/>
      <c r="P742" s="8"/>
      <c r="Q742" s="10"/>
      <c r="R742" s="10"/>
      <c r="S742" s="10"/>
      <c r="T742" s="10"/>
      <c r="U742" s="10"/>
    </row>
    <row r="743" spans="1:21">
      <c r="A743" s="31"/>
      <c r="B743" s="31"/>
      <c r="C743" s="31"/>
      <c r="D743" s="3">
        <v>743</v>
      </c>
      <c r="E743" s="31"/>
      <c r="F743" s="3">
        <v>7470</v>
      </c>
      <c r="G743" s="31"/>
      <c r="H743" s="31"/>
      <c r="I743" s="11"/>
      <c r="J743" s="31"/>
      <c r="K743" s="31"/>
      <c r="L743" s="31"/>
      <c r="M743" s="8">
        <v>74200</v>
      </c>
      <c r="N743" s="8"/>
      <c r="O743" s="8"/>
      <c r="P743" s="8"/>
      <c r="Q743" s="10"/>
      <c r="R743" s="10"/>
      <c r="S743" s="10"/>
      <c r="T743" s="10"/>
      <c r="U743" s="10"/>
    </row>
    <row r="744" spans="1:21">
      <c r="A744" s="31"/>
      <c r="B744" s="31"/>
      <c r="C744" s="31"/>
      <c r="D744" s="3">
        <v>744</v>
      </c>
      <c r="E744" s="31"/>
      <c r="F744" s="3">
        <v>7480</v>
      </c>
      <c r="G744" s="31"/>
      <c r="H744" s="31"/>
      <c r="I744" s="11"/>
      <c r="J744" s="31"/>
      <c r="K744" s="31"/>
      <c r="L744" s="31"/>
      <c r="M744" s="8">
        <v>74300</v>
      </c>
      <c r="N744" s="8"/>
      <c r="O744" s="8"/>
      <c r="P744" s="8"/>
      <c r="Q744" s="10"/>
      <c r="R744" s="10"/>
      <c r="S744" s="10"/>
      <c r="T744" s="10"/>
      <c r="U744" s="10"/>
    </row>
    <row r="745" spans="1:21">
      <c r="A745" s="31"/>
      <c r="B745" s="31"/>
      <c r="C745" s="31"/>
      <c r="D745" s="3">
        <v>745</v>
      </c>
      <c r="E745" s="31"/>
      <c r="F745" s="3">
        <v>7490</v>
      </c>
      <c r="G745" s="31"/>
      <c r="H745" s="31"/>
      <c r="I745" s="11"/>
      <c r="J745" s="31"/>
      <c r="K745" s="31"/>
      <c r="L745" s="31"/>
      <c r="M745" s="8">
        <v>74400</v>
      </c>
      <c r="N745" s="8"/>
      <c r="O745" s="8"/>
      <c r="P745" s="8"/>
      <c r="Q745" s="10"/>
      <c r="R745" s="10"/>
      <c r="S745" s="10"/>
      <c r="T745" s="10"/>
      <c r="U745" s="10"/>
    </row>
    <row r="746" spans="1:21">
      <c r="A746" s="31"/>
      <c r="B746" s="31"/>
      <c r="C746" s="31"/>
      <c r="D746" s="3">
        <v>746</v>
      </c>
      <c r="E746" s="31"/>
      <c r="F746" s="3">
        <v>7500</v>
      </c>
      <c r="G746" s="31"/>
      <c r="H746" s="31"/>
      <c r="I746" s="11"/>
      <c r="J746" s="31"/>
      <c r="K746" s="31"/>
      <c r="L746" s="31"/>
      <c r="M746" s="8">
        <v>74500</v>
      </c>
      <c r="N746" s="8"/>
      <c r="O746" s="8"/>
      <c r="P746" s="8"/>
      <c r="Q746" s="10"/>
      <c r="R746" s="10"/>
      <c r="S746" s="10"/>
      <c r="T746" s="10"/>
      <c r="U746" s="10"/>
    </row>
    <row r="747" spans="1:21">
      <c r="A747" s="31"/>
      <c r="B747" s="31"/>
      <c r="C747" s="31"/>
      <c r="D747" s="3">
        <v>747</v>
      </c>
      <c r="E747" s="31"/>
      <c r="F747" s="3">
        <v>7510</v>
      </c>
      <c r="G747" s="31"/>
      <c r="H747" s="31"/>
      <c r="I747" s="11"/>
      <c r="J747" s="31"/>
      <c r="K747" s="31"/>
      <c r="L747" s="31"/>
      <c r="M747" s="8">
        <v>74600</v>
      </c>
      <c r="N747" s="8"/>
      <c r="O747" s="8"/>
      <c r="P747" s="8"/>
      <c r="Q747" s="10"/>
      <c r="R747" s="10"/>
      <c r="S747" s="10"/>
      <c r="T747" s="10"/>
      <c r="U747" s="10"/>
    </row>
    <row r="748" spans="1:21">
      <c r="A748" s="31"/>
      <c r="B748" s="31"/>
      <c r="C748" s="31"/>
      <c r="D748" s="3">
        <v>748</v>
      </c>
      <c r="E748" s="31"/>
      <c r="F748" s="3">
        <v>7520</v>
      </c>
      <c r="G748" s="31"/>
      <c r="H748" s="31"/>
      <c r="I748" s="11"/>
      <c r="J748" s="31"/>
      <c r="K748" s="31"/>
      <c r="L748" s="31"/>
      <c r="M748" s="8">
        <v>74700</v>
      </c>
      <c r="N748" s="8"/>
      <c r="O748" s="8"/>
      <c r="P748" s="8"/>
      <c r="Q748" s="10"/>
      <c r="R748" s="10"/>
      <c r="S748" s="10"/>
      <c r="T748" s="10"/>
      <c r="U748" s="10"/>
    </row>
    <row r="749" spans="1:21">
      <c r="A749" s="31"/>
      <c r="B749" s="31"/>
      <c r="C749" s="31"/>
      <c r="D749" s="3">
        <v>749</v>
      </c>
      <c r="E749" s="31"/>
      <c r="F749" s="3">
        <v>7530</v>
      </c>
      <c r="G749" s="31"/>
      <c r="H749" s="31"/>
      <c r="I749" s="11"/>
      <c r="J749" s="31"/>
      <c r="K749" s="31"/>
      <c r="L749" s="31"/>
      <c r="M749" s="8">
        <v>74800</v>
      </c>
      <c r="N749" s="8"/>
      <c r="O749" s="8"/>
      <c r="P749" s="8"/>
      <c r="Q749" s="10"/>
      <c r="R749" s="10"/>
      <c r="S749" s="10"/>
      <c r="T749" s="10"/>
      <c r="U749" s="10"/>
    </row>
    <row r="750" spans="1:21">
      <c r="A750" s="31"/>
      <c r="B750" s="31"/>
      <c r="C750" s="31"/>
      <c r="D750" s="3">
        <v>750</v>
      </c>
      <c r="E750" s="31"/>
      <c r="F750" s="3">
        <v>7540</v>
      </c>
      <c r="G750" s="31"/>
      <c r="H750" s="31"/>
      <c r="I750" s="11"/>
      <c r="J750" s="31"/>
      <c r="K750" s="31"/>
      <c r="L750" s="31"/>
      <c r="M750" s="8">
        <v>74900</v>
      </c>
      <c r="N750" s="8"/>
      <c r="O750" s="8"/>
      <c r="P750" s="8"/>
      <c r="Q750" s="10"/>
      <c r="R750" s="10"/>
      <c r="S750" s="10"/>
      <c r="T750" s="10"/>
      <c r="U750" s="10"/>
    </row>
    <row r="751" spans="1:21">
      <c r="A751" s="31"/>
      <c r="B751" s="31"/>
      <c r="C751" s="31"/>
      <c r="D751" s="3">
        <v>751</v>
      </c>
      <c r="E751" s="31"/>
      <c r="F751" s="3">
        <v>7550</v>
      </c>
      <c r="G751" s="31"/>
      <c r="H751" s="31"/>
      <c r="I751" s="11"/>
      <c r="J751" s="31"/>
      <c r="K751" s="31"/>
      <c r="L751" s="31"/>
      <c r="M751" s="8">
        <v>75000</v>
      </c>
      <c r="N751" s="8"/>
      <c r="O751" s="8"/>
      <c r="P751" s="8"/>
      <c r="Q751" s="10"/>
      <c r="R751" s="10"/>
      <c r="S751" s="10"/>
      <c r="T751" s="10"/>
      <c r="U751" s="10"/>
    </row>
    <row r="752" spans="1:21">
      <c r="A752" s="31"/>
      <c r="B752" s="31"/>
      <c r="C752" s="31"/>
      <c r="D752" s="3">
        <v>752</v>
      </c>
      <c r="E752" s="31"/>
      <c r="F752" s="3">
        <v>7560</v>
      </c>
      <c r="G752" s="31"/>
      <c r="H752" s="31"/>
      <c r="I752" s="11"/>
      <c r="J752" s="31"/>
      <c r="K752" s="31"/>
      <c r="L752" s="31"/>
      <c r="M752" s="8">
        <v>75100</v>
      </c>
      <c r="N752" s="8"/>
      <c r="O752" s="8"/>
      <c r="P752" s="8"/>
      <c r="Q752" s="10"/>
      <c r="R752" s="10"/>
      <c r="S752" s="10"/>
      <c r="T752" s="10"/>
      <c r="U752" s="10"/>
    </row>
    <row r="753" spans="1:21">
      <c r="A753" s="31"/>
      <c r="B753" s="31"/>
      <c r="C753" s="31"/>
      <c r="D753" s="3">
        <v>753</v>
      </c>
      <c r="E753" s="31"/>
      <c r="F753" s="3">
        <v>7570</v>
      </c>
      <c r="G753" s="31"/>
      <c r="H753" s="31"/>
      <c r="I753" s="11"/>
      <c r="J753" s="31"/>
      <c r="K753" s="31"/>
      <c r="L753" s="31"/>
      <c r="M753" s="8">
        <v>75200</v>
      </c>
      <c r="N753" s="8"/>
      <c r="O753" s="8"/>
      <c r="P753" s="8"/>
      <c r="Q753" s="10"/>
      <c r="R753" s="10"/>
      <c r="S753" s="10"/>
      <c r="T753" s="10"/>
      <c r="U753" s="10"/>
    </row>
    <row r="754" spans="1:21">
      <c r="A754" s="31"/>
      <c r="B754" s="31"/>
      <c r="C754" s="31"/>
      <c r="D754" s="3">
        <v>754</v>
      </c>
      <c r="E754" s="31"/>
      <c r="F754" s="3">
        <v>7580</v>
      </c>
      <c r="G754" s="31"/>
      <c r="H754" s="31"/>
      <c r="I754" s="11"/>
      <c r="J754" s="31"/>
      <c r="K754" s="31"/>
      <c r="L754" s="31"/>
      <c r="M754" s="8">
        <v>75300</v>
      </c>
      <c r="N754" s="8"/>
      <c r="O754" s="8"/>
      <c r="P754" s="8"/>
      <c r="Q754" s="10"/>
      <c r="R754" s="10"/>
      <c r="S754" s="10"/>
      <c r="T754" s="10"/>
      <c r="U754" s="10"/>
    </row>
    <row r="755" spans="1:21">
      <c r="A755" s="31"/>
      <c r="B755" s="31"/>
      <c r="C755" s="31"/>
      <c r="D755" s="3">
        <v>755</v>
      </c>
      <c r="E755" s="31"/>
      <c r="F755" s="3">
        <v>7590</v>
      </c>
      <c r="G755" s="31"/>
      <c r="H755" s="31"/>
      <c r="I755" s="11"/>
      <c r="J755" s="31"/>
      <c r="K755" s="31"/>
      <c r="L755" s="31"/>
      <c r="M755" s="8">
        <v>75400</v>
      </c>
      <c r="N755" s="8"/>
      <c r="O755" s="8"/>
      <c r="P755" s="8"/>
      <c r="Q755" s="10"/>
      <c r="R755" s="10"/>
      <c r="S755" s="10"/>
      <c r="T755" s="10"/>
      <c r="U755" s="10"/>
    </row>
    <row r="756" spans="1:21">
      <c r="A756" s="31"/>
      <c r="B756" s="31"/>
      <c r="C756" s="31"/>
      <c r="D756" s="3">
        <v>756</v>
      </c>
      <c r="E756" s="31"/>
      <c r="F756" s="3">
        <v>7600</v>
      </c>
      <c r="G756" s="31"/>
      <c r="H756" s="31"/>
      <c r="I756" s="11"/>
      <c r="J756" s="31"/>
      <c r="K756" s="31"/>
      <c r="L756" s="31"/>
      <c r="M756" s="8">
        <v>75500</v>
      </c>
      <c r="N756" s="8"/>
      <c r="O756" s="8"/>
      <c r="P756" s="8"/>
      <c r="Q756" s="10"/>
      <c r="R756" s="10"/>
      <c r="S756" s="10"/>
      <c r="T756" s="10"/>
      <c r="U756" s="10"/>
    </row>
    <row r="757" spans="1:21">
      <c r="A757" s="31"/>
      <c r="B757" s="31"/>
      <c r="C757" s="31"/>
      <c r="D757" s="3">
        <v>757</v>
      </c>
      <c r="E757" s="31"/>
      <c r="F757" s="3">
        <v>7610</v>
      </c>
      <c r="G757" s="31"/>
      <c r="H757" s="31"/>
      <c r="I757" s="11"/>
      <c r="J757" s="31"/>
      <c r="K757" s="31"/>
      <c r="L757" s="31"/>
      <c r="M757" s="8">
        <v>75600</v>
      </c>
      <c r="N757" s="8"/>
      <c r="O757" s="8"/>
      <c r="P757" s="8"/>
      <c r="Q757" s="10"/>
      <c r="R757" s="10"/>
      <c r="S757" s="10"/>
      <c r="T757" s="10"/>
      <c r="U757" s="10"/>
    </row>
    <row r="758" spans="1:21">
      <c r="A758" s="31"/>
      <c r="B758" s="31"/>
      <c r="C758" s="31"/>
      <c r="D758" s="3">
        <v>758</v>
      </c>
      <c r="E758" s="31"/>
      <c r="F758" s="3">
        <v>7620</v>
      </c>
      <c r="G758" s="31"/>
      <c r="H758" s="31"/>
      <c r="I758" s="11"/>
      <c r="J758" s="31"/>
      <c r="K758" s="31"/>
      <c r="L758" s="31"/>
      <c r="M758" s="8">
        <v>75700</v>
      </c>
      <c r="N758" s="8"/>
      <c r="O758" s="8"/>
      <c r="P758" s="8"/>
      <c r="Q758" s="10"/>
      <c r="R758" s="10"/>
      <c r="S758" s="10"/>
      <c r="T758" s="10"/>
      <c r="U758" s="10"/>
    </row>
    <row r="759" spans="1:21">
      <c r="A759" s="31"/>
      <c r="B759" s="31"/>
      <c r="C759" s="31"/>
      <c r="D759" s="3">
        <v>759</v>
      </c>
      <c r="E759" s="31"/>
      <c r="F759" s="3">
        <v>7630</v>
      </c>
      <c r="G759" s="31"/>
      <c r="H759" s="31"/>
      <c r="I759" s="11"/>
      <c r="J759" s="31"/>
      <c r="K759" s="31"/>
      <c r="L759" s="31"/>
      <c r="M759" s="8">
        <v>75800</v>
      </c>
      <c r="N759" s="8"/>
      <c r="O759" s="8"/>
      <c r="P759" s="8"/>
      <c r="Q759" s="10"/>
      <c r="R759" s="10"/>
      <c r="S759" s="10"/>
      <c r="T759" s="10"/>
      <c r="U759" s="10"/>
    </row>
    <row r="760" spans="1:21">
      <c r="A760" s="31"/>
      <c r="B760" s="31"/>
      <c r="C760" s="31"/>
      <c r="D760" s="3">
        <v>760</v>
      </c>
      <c r="E760" s="31"/>
      <c r="F760" s="3">
        <v>7640</v>
      </c>
      <c r="G760" s="31"/>
      <c r="H760" s="31"/>
      <c r="I760" s="11"/>
      <c r="J760" s="31"/>
      <c r="K760" s="31"/>
      <c r="L760" s="31"/>
      <c r="M760" s="8">
        <v>75900</v>
      </c>
      <c r="N760" s="8"/>
      <c r="O760" s="8"/>
      <c r="P760" s="8"/>
      <c r="Q760" s="10"/>
      <c r="R760" s="10"/>
      <c r="S760" s="10"/>
      <c r="T760" s="10"/>
      <c r="U760" s="10"/>
    </row>
    <row r="761" spans="1:21">
      <c r="A761" s="31"/>
      <c r="B761" s="31"/>
      <c r="C761" s="31"/>
      <c r="D761" s="3">
        <v>761</v>
      </c>
      <c r="E761" s="31"/>
      <c r="F761" s="3">
        <v>7650</v>
      </c>
      <c r="G761" s="31"/>
      <c r="H761" s="31"/>
      <c r="I761" s="11"/>
      <c r="J761" s="31"/>
      <c r="K761" s="31"/>
      <c r="L761" s="31"/>
      <c r="M761" s="8">
        <v>76000</v>
      </c>
      <c r="N761" s="8"/>
      <c r="O761" s="8"/>
      <c r="P761" s="8"/>
      <c r="Q761" s="10"/>
      <c r="R761" s="10"/>
      <c r="S761" s="10"/>
      <c r="T761" s="10"/>
      <c r="U761" s="10"/>
    </row>
    <row r="762" spans="1:21">
      <c r="A762" s="31"/>
      <c r="B762" s="31"/>
      <c r="C762" s="31"/>
      <c r="D762" s="3">
        <v>762</v>
      </c>
      <c r="E762" s="31"/>
      <c r="F762" s="3">
        <v>7660</v>
      </c>
      <c r="G762" s="31"/>
      <c r="H762" s="31"/>
      <c r="I762" s="11"/>
      <c r="J762" s="31"/>
      <c r="K762" s="31"/>
      <c r="L762" s="31"/>
      <c r="M762" s="8">
        <v>76100</v>
      </c>
      <c r="N762" s="8"/>
      <c r="O762" s="8"/>
      <c r="P762" s="8"/>
      <c r="Q762" s="10"/>
      <c r="R762" s="10"/>
      <c r="S762" s="10"/>
      <c r="T762" s="10"/>
      <c r="U762" s="10"/>
    </row>
    <row r="763" spans="1:21">
      <c r="A763" s="31"/>
      <c r="B763" s="31"/>
      <c r="C763" s="31"/>
      <c r="D763" s="3">
        <v>763</v>
      </c>
      <c r="E763" s="31"/>
      <c r="F763" s="3">
        <v>7670</v>
      </c>
      <c r="G763" s="31"/>
      <c r="H763" s="31"/>
      <c r="I763" s="11"/>
      <c r="J763" s="31"/>
      <c r="K763" s="31"/>
      <c r="L763" s="31"/>
      <c r="M763" s="8">
        <v>76200</v>
      </c>
      <c r="N763" s="8"/>
      <c r="O763" s="8"/>
      <c r="P763" s="8"/>
      <c r="Q763" s="10"/>
      <c r="R763" s="10"/>
      <c r="S763" s="10"/>
      <c r="T763" s="10"/>
      <c r="U763" s="10"/>
    </row>
    <row r="764" spans="1:21">
      <c r="A764" s="31"/>
      <c r="B764" s="31"/>
      <c r="C764" s="31"/>
      <c r="D764" s="3">
        <v>764</v>
      </c>
      <c r="E764" s="31"/>
      <c r="F764" s="3">
        <v>7680</v>
      </c>
      <c r="G764" s="31"/>
      <c r="H764" s="31"/>
      <c r="I764" s="11"/>
      <c r="J764" s="31"/>
      <c r="K764" s="31"/>
      <c r="L764" s="31"/>
      <c r="M764" s="8">
        <v>76300</v>
      </c>
      <c r="N764" s="8"/>
      <c r="O764" s="8"/>
      <c r="P764" s="8"/>
      <c r="Q764" s="10"/>
      <c r="R764" s="10"/>
      <c r="S764" s="10"/>
      <c r="T764" s="10"/>
      <c r="U764" s="10"/>
    </row>
    <row r="765" spans="1:21">
      <c r="A765" s="31"/>
      <c r="B765" s="31"/>
      <c r="C765" s="31"/>
      <c r="D765" s="3">
        <v>765</v>
      </c>
      <c r="E765" s="31"/>
      <c r="F765" s="3">
        <v>7690</v>
      </c>
      <c r="G765" s="31"/>
      <c r="H765" s="31"/>
      <c r="I765" s="11"/>
      <c r="J765" s="31"/>
      <c r="K765" s="31"/>
      <c r="L765" s="31"/>
      <c r="M765" s="8">
        <v>76400</v>
      </c>
      <c r="N765" s="8"/>
      <c r="O765" s="8"/>
      <c r="P765" s="8"/>
      <c r="Q765" s="10"/>
      <c r="R765" s="10"/>
      <c r="S765" s="10"/>
      <c r="T765" s="10"/>
      <c r="U765" s="10"/>
    </row>
    <row r="766" spans="1:21">
      <c r="A766" s="31"/>
      <c r="B766" s="31"/>
      <c r="C766" s="31"/>
      <c r="D766" s="3">
        <v>766</v>
      </c>
      <c r="E766" s="31"/>
      <c r="F766" s="3">
        <v>7700</v>
      </c>
      <c r="G766" s="31"/>
      <c r="H766" s="31"/>
      <c r="I766" s="11"/>
      <c r="J766" s="31"/>
      <c r="K766" s="31"/>
      <c r="L766" s="31"/>
      <c r="M766" s="8">
        <v>76500</v>
      </c>
      <c r="N766" s="8"/>
      <c r="O766" s="8"/>
      <c r="P766" s="8"/>
      <c r="Q766" s="10"/>
      <c r="R766" s="10"/>
      <c r="S766" s="10"/>
      <c r="T766" s="10"/>
      <c r="U766" s="10"/>
    </row>
    <row r="767" spans="1:21">
      <c r="A767" s="31"/>
      <c r="B767" s="31"/>
      <c r="C767" s="31"/>
      <c r="D767" s="3">
        <v>767</v>
      </c>
      <c r="E767" s="31"/>
      <c r="F767" s="3">
        <v>7710</v>
      </c>
      <c r="G767" s="31"/>
      <c r="H767" s="31"/>
      <c r="I767" s="11"/>
      <c r="J767" s="31"/>
      <c r="K767" s="31"/>
      <c r="L767" s="31"/>
      <c r="M767" s="8">
        <v>76600</v>
      </c>
      <c r="N767" s="8"/>
      <c r="O767" s="8"/>
      <c r="P767" s="8"/>
      <c r="Q767" s="10"/>
      <c r="R767" s="10"/>
      <c r="S767" s="10"/>
      <c r="T767" s="10"/>
      <c r="U767" s="10"/>
    </row>
    <row r="768" spans="1:21">
      <c r="A768" s="31"/>
      <c r="B768" s="31"/>
      <c r="C768" s="31"/>
      <c r="D768" s="3">
        <v>768</v>
      </c>
      <c r="E768" s="31"/>
      <c r="F768" s="3">
        <v>7720</v>
      </c>
      <c r="G768" s="31"/>
      <c r="H768" s="31"/>
      <c r="I768" s="11"/>
      <c r="J768" s="31"/>
      <c r="K768" s="31"/>
      <c r="L768" s="31"/>
      <c r="M768" s="8">
        <v>76700</v>
      </c>
      <c r="N768" s="8"/>
      <c r="O768" s="8"/>
      <c r="P768" s="8"/>
      <c r="Q768" s="10"/>
      <c r="R768" s="10"/>
      <c r="S768" s="10"/>
      <c r="T768" s="10"/>
      <c r="U768" s="10"/>
    </row>
    <row r="769" spans="1:21">
      <c r="A769" s="31"/>
      <c r="B769" s="31"/>
      <c r="C769" s="31"/>
      <c r="D769" s="3">
        <v>769</v>
      </c>
      <c r="E769" s="31"/>
      <c r="F769" s="3">
        <v>7730</v>
      </c>
      <c r="G769" s="31"/>
      <c r="H769" s="31"/>
      <c r="I769" s="11"/>
      <c r="J769" s="31"/>
      <c r="K769" s="31"/>
      <c r="L769" s="31"/>
      <c r="M769" s="8">
        <v>76800</v>
      </c>
      <c r="N769" s="8"/>
      <c r="O769" s="8"/>
      <c r="P769" s="8"/>
      <c r="Q769" s="10"/>
      <c r="R769" s="10"/>
      <c r="S769" s="10"/>
      <c r="T769" s="10"/>
      <c r="U769" s="10"/>
    </row>
    <row r="770" spans="1:21">
      <c r="A770" s="31"/>
      <c r="B770" s="31"/>
      <c r="C770" s="31"/>
      <c r="D770" s="3">
        <v>770</v>
      </c>
      <c r="E770" s="31"/>
      <c r="F770" s="3">
        <v>7740</v>
      </c>
      <c r="G770" s="31"/>
      <c r="H770" s="31"/>
      <c r="I770" s="11"/>
      <c r="J770" s="31"/>
      <c r="K770" s="31"/>
      <c r="L770" s="31"/>
      <c r="M770" s="8">
        <v>76900</v>
      </c>
      <c r="N770" s="8"/>
      <c r="O770" s="8"/>
      <c r="P770" s="8"/>
      <c r="Q770" s="10"/>
      <c r="R770" s="10"/>
      <c r="S770" s="10"/>
      <c r="T770" s="10"/>
      <c r="U770" s="10"/>
    </row>
    <row r="771" spans="1:21">
      <c r="A771" s="31"/>
      <c r="B771" s="31"/>
      <c r="C771" s="31"/>
      <c r="D771" s="3">
        <v>771</v>
      </c>
      <c r="E771" s="31"/>
      <c r="F771" s="3">
        <v>7750</v>
      </c>
      <c r="G771" s="31"/>
      <c r="H771" s="31"/>
      <c r="I771" s="11"/>
      <c r="J771" s="31"/>
      <c r="K771" s="31"/>
      <c r="L771" s="31"/>
      <c r="M771" s="8">
        <v>77000</v>
      </c>
      <c r="N771" s="8"/>
      <c r="O771" s="8"/>
      <c r="P771" s="8"/>
      <c r="Q771" s="10"/>
      <c r="R771" s="10"/>
      <c r="S771" s="10"/>
      <c r="T771" s="10"/>
      <c r="U771" s="10"/>
    </row>
    <row r="772" spans="1:21">
      <c r="A772" s="31"/>
      <c r="B772" s="31"/>
      <c r="C772" s="31"/>
      <c r="D772" s="3">
        <v>772</v>
      </c>
      <c r="E772" s="31"/>
      <c r="F772" s="3">
        <v>7760</v>
      </c>
      <c r="G772" s="31"/>
      <c r="H772" s="31"/>
      <c r="I772" s="11"/>
      <c r="J772" s="31"/>
      <c r="K772" s="31"/>
      <c r="L772" s="31"/>
      <c r="M772" s="8">
        <v>77100</v>
      </c>
      <c r="N772" s="8"/>
      <c r="O772" s="8"/>
      <c r="P772" s="8"/>
      <c r="Q772" s="10"/>
      <c r="R772" s="10"/>
      <c r="S772" s="10"/>
      <c r="T772" s="10"/>
      <c r="U772" s="10"/>
    </row>
    <row r="773" spans="1:21">
      <c r="A773" s="31"/>
      <c r="B773" s="31"/>
      <c r="C773" s="31"/>
      <c r="D773" s="3">
        <v>773</v>
      </c>
      <c r="E773" s="31"/>
      <c r="F773" s="3">
        <v>7770</v>
      </c>
      <c r="G773" s="31"/>
      <c r="H773" s="31"/>
      <c r="I773" s="11"/>
      <c r="J773" s="31"/>
      <c r="K773" s="31"/>
      <c r="L773" s="31"/>
      <c r="M773" s="8">
        <v>77200</v>
      </c>
      <c r="N773" s="8"/>
      <c r="O773" s="8"/>
      <c r="P773" s="8"/>
      <c r="Q773" s="10"/>
      <c r="R773" s="10"/>
      <c r="S773" s="10"/>
      <c r="T773" s="10"/>
      <c r="U773" s="10"/>
    </row>
    <row r="774" spans="1:21">
      <c r="A774" s="31"/>
      <c r="B774" s="31"/>
      <c r="C774" s="31"/>
      <c r="D774" s="3">
        <v>774</v>
      </c>
      <c r="E774" s="31"/>
      <c r="F774" s="3">
        <v>7780</v>
      </c>
      <c r="G774" s="31"/>
      <c r="H774" s="31"/>
      <c r="I774" s="11"/>
      <c r="J774" s="31"/>
      <c r="K774" s="31"/>
      <c r="L774" s="31"/>
      <c r="M774" s="8">
        <v>77300</v>
      </c>
      <c r="N774" s="8"/>
      <c r="O774" s="8"/>
      <c r="P774" s="8"/>
      <c r="Q774" s="10"/>
      <c r="R774" s="10"/>
      <c r="S774" s="10"/>
      <c r="T774" s="10"/>
      <c r="U774" s="10"/>
    </row>
    <row r="775" spans="1:21">
      <c r="A775" s="31"/>
      <c r="B775" s="31"/>
      <c r="C775" s="31"/>
      <c r="D775" s="3">
        <v>775</v>
      </c>
      <c r="E775" s="31"/>
      <c r="F775" s="3">
        <v>7790</v>
      </c>
      <c r="G775" s="31"/>
      <c r="H775" s="31"/>
      <c r="I775" s="11"/>
      <c r="J775" s="31"/>
      <c r="K775" s="31"/>
      <c r="L775" s="31"/>
      <c r="M775" s="8">
        <v>77400</v>
      </c>
      <c r="N775" s="8"/>
      <c r="O775" s="8"/>
      <c r="P775" s="8"/>
      <c r="Q775" s="10"/>
      <c r="R775" s="10"/>
      <c r="S775" s="10"/>
      <c r="T775" s="10"/>
      <c r="U775" s="10"/>
    </row>
    <row r="776" spans="1:21">
      <c r="A776" s="31"/>
      <c r="B776" s="31"/>
      <c r="C776" s="31"/>
      <c r="D776" s="3">
        <v>776</v>
      </c>
      <c r="E776" s="31"/>
      <c r="F776" s="3">
        <v>7800</v>
      </c>
      <c r="G776" s="31"/>
      <c r="H776" s="31"/>
      <c r="I776" s="11"/>
      <c r="J776" s="31"/>
      <c r="K776" s="31"/>
      <c r="L776" s="31"/>
      <c r="M776" s="8">
        <v>77500</v>
      </c>
      <c r="N776" s="8"/>
      <c r="O776" s="8"/>
      <c r="P776" s="8"/>
      <c r="Q776" s="10"/>
      <c r="R776" s="10"/>
      <c r="S776" s="10"/>
      <c r="T776" s="10"/>
      <c r="U776" s="10"/>
    </row>
    <row r="777" spans="1:21">
      <c r="A777" s="31"/>
      <c r="B777" s="31"/>
      <c r="C777" s="31"/>
      <c r="D777" s="3">
        <v>777</v>
      </c>
      <c r="E777" s="31"/>
      <c r="F777" s="3">
        <v>7810</v>
      </c>
      <c r="G777" s="31"/>
      <c r="H777" s="31"/>
      <c r="I777" s="11"/>
      <c r="J777" s="31"/>
      <c r="K777" s="31"/>
      <c r="L777" s="31"/>
      <c r="M777" s="8">
        <v>77600</v>
      </c>
      <c r="N777" s="8"/>
      <c r="O777" s="8"/>
      <c r="P777" s="8"/>
      <c r="Q777" s="10"/>
      <c r="R777" s="10"/>
      <c r="S777" s="10"/>
      <c r="T777" s="10"/>
      <c r="U777" s="10"/>
    </row>
    <row r="778" spans="1:21">
      <c r="A778" s="31"/>
      <c r="B778" s="31"/>
      <c r="C778" s="31"/>
      <c r="D778" s="3">
        <v>778</v>
      </c>
      <c r="E778" s="31"/>
      <c r="F778" s="3">
        <v>7820</v>
      </c>
      <c r="G778" s="31"/>
      <c r="H778" s="31"/>
      <c r="I778" s="11"/>
      <c r="J778" s="31"/>
      <c r="K778" s="31"/>
      <c r="L778" s="31"/>
      <c r="M778" s="8">
        <v>77700</v>
      </c>
      <c r="N778" s="8"/>
      <c r="O778" s="8"/>
      <c r="P778" s="8"/>
      <c r="Q778" s="10"/>
      <c r="R778" s="10"/>
      <c r="S778" s="10"/>
      <c r="T778" s="10"/>
      <c r="U778" s="10"/>
    </row>
    <row r="779" spans="1:21">
      <c r="A779" s="31"/>
      <c r="B779" s="31"/>
      <c r="C779" s="31"/>
      <c r="D779" s="3">
        <v>779</v>
      </c>
      <c r="E779" s="31"/>
      <c r="F779" s="3">
        <v>7830</v>
      </c>
      <c r="G779" s="31"/>
      <c r="H779" s="31"/>
      <c r="I779" s="11"/>
      <c r="J779" s="31"/>
      <c r="K779" s="31"/>
      <c r="L779" s="31"/>
      <c r="M779" s="8">
        <v>77800</v>
      </c>
      <c r="N779" s="8"/>
      <c r="O779" s="8"/>
      <c r="P779" s="8"/>
      <c r="Q779" s="10"/>
      <c r="R779" s="10"/>
      <c r="S779" s="10"/>
      <c r="T779" s="10"/>
      <c r="U779" s="10"/>
    </row>
    <row r="780" spans="1:21">
      <c r="A780" s="31"/>
      <c r="B780" s="31"/>
      <c r="C780" s="31"/>
      <c r="D780" s="3">
        <v>780</v>
      </c>
      <c r="E780" s="31"/>
      <c r="F780" s="3">
        <v>7840</v>
      </c>
      <c r="G780" s="31"/>
      <c r="H780" s="31"/>
      <c r="I780" s="11"/>
      <c r="J780" s="31"/>
      <c r="K780" s="31"/>
      <c r="L780" s="31"/>
      <c r="M780" s="8">
        <v>77900</v>
      </c>
      <c r="N780" s="8"/>
      <c r="O780" s="8"/>
      <c r="P780" s="8"/>
      <c r="Q780" s="10"/>
      <c r="R780" s="10"/>
      <c r="S780" s="10"/>
      <c r="T780" s="10"/>
      <c r="U780" s="10"/>
    </row>
    <row r="781" spans="1:21">
      <c r="A781" s="31"/>
      <c r="B781" s="31"/>
      <c r="C781" s="31"/>
      <c r="D781" s="3">
        <v>781</v>
      </c>
      <c r="E781" s="31"/>
      <c r="F781" s="3">
        <v>7850</v>
      </c>
      <c r="G781" s="31"/>
      <c r="H781" s="31"/>
      <c r="I781" s="11"/>
      <c r="J781" s="31"/>
      <c r="K781" s="31"/>
      <c r="L781" s="31"/>
      <c r="M781" s="8">
        <v>78000</v>
      </c>
      <c r="N781" s="8"/>
      <c r="O781" s="8"/>
      <c r="P781" s="8"/>
      <c r="Q781" s="10"/>
      <c r="R781" s="10"/>
      <c r="S781" s="10"/>
      <c r="T781" s="10"/>
      <c r="U781" s="10"/>
    </row>
    <row r="782" spans="1:21">
      <c r="A782" s="31"/>
      <c r="B782" s="31"/>
      <c r="C782" s="31"/>
      <c r="D782" s="3">
        <v>782</v>
      </c>
      <c r="E782" s="31"/>
      <c r="F782" s="3">
        <v>7860</v>
      </c>
      <c r="G782" s="31"/>
      <c r="H782" s="31"/>
      <c r="I782" s="11"/>
      <c r="J782" s="31"/>
      <c r="K782" s="31"/>
      <c r="L782" s="31"/>
      <c r="M782" s="8">
        <v>78100</v>
      </c>
      <c r="N782" s="8"/>
      <c r="O782" s="8"/>
      <c r="P782" s="8"/>
      <c r="Q782" s="10"/>
      <c r="R782" s="10"/>
      <c r="S782" s="10"/>
      <c r="T782" s="10"/>
      <c r="U782" s="10"/>
    </row>
    <row r="783" spans="1:21">
      <c r="A783" s="31"/>
      <c r="B783" s="31"/>
      <c r="C783" s="31"/>
      <c r="D783" s="3">
        <v>783</v>
      </c>
      <c r="E783" s="31"/>
      <c r="F783" s="3">
        <v>7870</v>
      </c>
      <c r="G783" s="31"/>
      <c r="H783" s="31"/>
      <c r="I783" s="11"/>
      <c r="J783" s="31"/>
      <c r="K783" s="31"/>
      <c r="L783" s="31"/>
      <c r="M783" s="8">
        <v>78200</v>
      </c>
      <c r="N783" s="8"/>
      <c r="O783" s="8"/>
      <c r="P783" s="8"/>
      <c r="Q783" s="10"/>
      <c r="R783" s="10"/>
      <c r="S783" s="10"/>
      <c r="T783" s="10"/>
      <c r="U783" s="10"/>
    </row>
    <row r="784" spans="1:21">
      <c r="A784" s="31"/>
      <c r="B784" s="31"/>
      <c r="C784" s="31"/>
      <c r="D784" s="3">
        <v>784</v>
      </c>
      <c r="E784" s="31"/>
      <c r="F784" s="3">
        <v>7880</v>
      </c>
      <c r="G784" s="31"/>
      <c r="H784" s="31"/>
      <c r="I784" s="11"/>
      <c r="J784" s="31"/>
      <c r="K784" s="31"/>
      <c r="L784" s="31"/>
      <c r="M784" s="8">
        <v>78300</v>
      </c>
      <c r="N784" s="8"/>
      <c r="O784" s="8"/>
      <c r="P784" s="8"/>
      <c r="Q784" s="10"/>
      <c r="R784" s="10"/>
      <c r="S784" s="10"/>
      <c r="T784" s="10"/>
      <c r="U784" s="10"/>
    </row>
    <row r="785" spans="1:21">
      <c r="A785" s="31"/>
      <c r="B785" s="31"/>
      <c r="C785" s="31"/>
      <c r="D785" s="3">
        <v>785</v>
      </c>
      <c r="E785" s="31"/>
      <c r="F785" s="3">
        <v>7890</v>
      </c>
      <c r="G785" s="31"/>
      <c r="H785" s="31"/>
      <c r="I785" s="11"/>
      <c r="J785" s="31"/>
      <c r="K785" s="31"/>
      <c r="L785" s="31"/>
      <c r="M785" s="8">
        <v>78400</v>
      </c>
      <c r="N785" s="8"/>
      <c r="O785" s="8"/>
      <c r="P785" s="8"/>
      <c r="Q785" s="10"/>
      <c r="R785" s="10"/>
      <c r="S785" s="10"/>
      <c r="T785" s="10"/>
      <c r="U785" s="10"/>
    </row>
    <row r="786" spans="1:21">
      <c r="A786" s="31"/>
      <c r="B786" s="31"/>
      <c r="C786" s="31"/>
      <c r="D786" s="3">
        <v>786</v>
      </c>
      <c r="E786" s="31"/>
      <c r="F786" s="3">
        <v>7900</v>
      </c>
      <c r="G786" s="31"/>
      <c r="H786" s="31"/>
      <c r="I786" s="11"/>
      <c r="J786" s="31"/>
      <c r="K786" s="31"/>
      <c r="L786" s="31"/>
      <c r="M786" s="8">
        <v>78500</v>
      </c>
      <c r="N786" s="8"/>
      <c r="O786" s="8"/>
      <c r="P786" s="8"/>
      <c r="Q786" s="10"/>
      <c r="R786" s="10"/>
      <c r="S786" s="10"/>
      <c r="T786" s="10"/>
      <c r="U786" s="10"/>
    </row>
    <row r="787" spans="1:21">
      <c r="A787" s="31"/>
      <c r="B787" s="31"/>
      <c r="C787" s="31"/>
      <c r="D787" s="3">
        <v>787</v>
      </c>
      <c r="E787" s="31"/>
      <c r="F787" s="3">
        <v>7910</v>
      </c>
      <c r="G787" s="31"/>
      <c r="H787" s="31"/>
      <c r="I787" s="11"/>
      <c r="J787" s="31"/>
      <c r="K787" s="31"/>
      <c r="L787" s="31"/>
      <c r="M787" s="8">
        <v>78600</v>
      </c>
      <c r="N787" s="8"/>
      <c r="O787" s="8"/>
      <c r="P787" s="8"/>
      <c r="Q787" s="10"/>
      <c r="R787" s="10"/>
      <c r="S787" s="10"/>
      <c r="T787" s="10"/>
      <c r="U787" s="10"/>
    </row>
    <row r="788" spans="1:21">
      <c r="A788" s="31"/>
      <c r="B788" s="31"/>
      <c r="C788" s="31"/>
      <c r="D788" s="3">
        <v>788</v>
      </c>
      <c r="E788" s="31"/>
      <c r="F788" s="3">
        <v>7920</v>
      </c>
      <c r="G788" s="31"/>
      <c r="H788" s="31"/>
      <c r="I788" s="11"/>
      <c r="J788" s="31"/>
      <c r="K788" s="31"/>
      <c r="L788" s="31"/>
      <c r="M788" s="8">
        <v>78700</v>
      </c>
      <c r="N788" s="8"/>
      <c r="O788" s="8"/>
      <c r="P788" s="8"/>
      <c r="Q788" s="10"/>
      <c r="R788" s="10"/>
      <c r="S788" s="10"/>
      <c r="T788" s="10"/>
      <c r="U788" s="10"/>
    </row>
    <row r="789" spans="1:21">
      <c r="A789" s="31"/>
      <c r="B789" s="31"/>
      <c r="C789" s="31"/>
      <c r="D789" s="3">
        <v>789</v>
      </c>
      <c r="E789" s="31"/>
      <c r="F789" s="3">
        <v>7930</v>
      </c>
      <c r="G789" s="31"/>
      <c r="H789" s="31"/>
      <c r="I789" s="11"/>
      <c r="J789" s="31"/>
      <c r="K789" s="31"/>
      <c r="L789" s="31"/>
      <c r="M789" s="8">
        <v>78800</v>
      </c>
      <c r="N789" s="8"/>
      <c r="O789" s="8"/>
      <c r="P789" s="8"/>
      <c r="Q789" s="10"/>
      <c r="R789" s="10"/>
      <c r="S789" s="10"/>
      <c r="T789" s="10"/>
      <c r="U789" s="10"/>
    </row>
    <row r="790" spans="1:21">
      <c r="A790" s="31"/>
      <c r="B790" s="31"/>
      <c r="C790" s="31"/>
      <c r="D790" s="3">
        <v>790</v>
      </c>
      <c r="E790" s="31"/>
      <c r="F790" s="3">
        <v>7940</v>
      </c>
      <c r="G790" s="31"/>
      <c r="H790" s="31"/>
      <c r="I790" s="11"/>
      <c r="J790" s="31"/>
      <c r="K790" s="31"/>
      <c r="L790" s="31"/>
      <c r="M790" s="8">
        <v>78900</v>
      </c>
      <c r="N790" s="8"/>
      <c r="O790" s="8"/>
      <c r="P790" s="8"/>
      <c r="Q790" s="10"/>
      <c r="R790" s="10"/>
      <c r="S790" s="10"/>
      <c r="T790" s="10"/>
      <c r="U790" s="10"/>
    </row>
    <row r="791" spans="1:21">
      <c r="A791" s="31"/>
      <c r="B791" s="31"/>
      <c r="C791" s="31"/>
      <c r="D791" s="3">
        <v>791</v>
      </c>
      <c r="E791" s="31"/>
      <c r="F791" s="3">
        <v>7950</v>
      </c>
      <c r="G791" s="31"/>
      <c r="H791" s="31"/>
      <c r="I791" s="11"/>
      <c r="J791" s="31"/>
      <c r="K791" s="31"/>
      <c r="L791" s="31"/>
      <c r="M791" s="8">
        <v>79000</v>
      </c>
      <c r="N791" s="8"/>
      <c r="O791" s="8"/>
      <c r="P791" s="8"/>
      <c r="Q791" s="10"/>
      <c r="R791" s="10"/>
      <c r="S791" s="10"/>
      <c r="T791" s="10"/>
      <c r="U791" s="10"/>
    </row>
    <row r="792" spans="1:21">
      <c r="A792" s="31"/>
      <c r="B792" s="31"/>
      <c r="C792" s="31"/>
      <c r="D792" s="3">
        <v>792</v>
      </c>
      <c r="E792" s="31"/>
      <c r="F792" s="3">
        <v>7960</v>
      </c>
      <c r="G792" s="31"/>
      <c r="H792" s="31"/>
      <c r="I792" s="11"/>
      <c r="J792" s="31"/>
      <c r="K792" s="31"/>
      <c r="L792" s="31"/>
      <c r="M792" s="8">
        <v>79100</v>
      </c>
      <c r="N792" s="8"/>
      <c r="O792" s="8"/>
      <c r="P792" s="8"/>
      <c r="Q792" s="10"/>
      <c r="R792" s="10"/>
      <c r="S792" s="10"/>
      <c r="T792" s="10"/>
      <c r="U792" s="10"/>
    </row>
    <row r="793" spans="1:21">
      <c r="A793" s="31"/>
      <c r="B793" s="31"/>
      <c r="C793" s="31"/>
      <c r="D793" s="3">
        <v>793</v>
      </c>
      <c r="E793" s="31"/>
      <c r="F793" s="3">
        <v>7970</v>
      </c>
      <c r="G793" s="31"/>
      <c r="H793" s="31"/>
      <c r="I793" s="11"/>
      <c r="J793" s="31"/>
      <c r="K793" s="31"/>
      <c r="L793" s="31"/>
      <c r="M793" s="8">
        <v>79200</v>
      </c>
      <c r="N793" s="8"/>
      <c r="O793" s="8"/>
      <c r="P793" s="8"/>
      <c r="Q793" s="10"/>
      <c r="R793" s="10"/>
      <c r="S793" s="10"/>
      <c r="T793" s="10"/>
      <c r="U793" s="10"/>
    </row>
    <row r="794" spans="1:21">
      <c r="A794" s="31"/>
      <c r="B794" s="31"/>
      <c r="C794" s="31"/>
      <c r="D794" s="3">
        <v>794</v>
      </c>
      <c r="E794" s="31"/>
      <c r="F794" s="3">
        <v>7980</v>
      </c>
      <c r="G794" s="31"/>
      <c r="H794" s="31"/>
      <c r="I794" s="11"/>
      <c r="J794" s="31"/>
      <c r="K794" s="31"/>
      <c r="L794" s="31"/>
      <c r="M794" s="8">
        <v>79300</v>
      </c>
      <c r="N794" s="8"/>
      <c r="O794" s="8"/>
      <c r="P794" s="8"/>
      <c r="Q794" s="10"/>
      <c r="R794" s="10"/>
      <c r="S794" s="10"/>
      <c r="T794" s="10"/>
      <c r="U794" s="10"/>
    </row>
    <row r="795" spans="1:21">
      <c r="A795" s="31"/>
      <c r="B795" s="31"/>
      <c r="C795" s="31"/>
      <c r="D795" s="3">
        <v>795</v>
      </c>
      <c r="E795" s="31"/>
      <c r="F795" s="3">
        <v>7990</v>
      </c>
      <c r="G795" s="31"/>
      <c r="H795" s="31"/>
      <c r="I795" s="11"/>
      <c r="J795" s="31"/>
      <c r="K795" s="31"/>
      <c r="L795" s="31"/>
      <c r="M795" s="8">
        <v>79400</v>
      </c>
      <c r="N795" s="8"/>
      <c r="O795" s="8"/>
      <c r="P795" s="8"/>
      <c r="Q795" s="10"/>
      <c r="R795" s="10"/>
      <c r="S795" s="10"/>
      <c r="T795" s="10"/>
      <c r="U795" s="10"/>
    </row>
    <row r="796" spans="1:21">
      <c r="A796" s="31"/>
      <c r="B796" s="31"/>
      <c r="C796" s="31"/>
      <c r="D796" s="3">
        <v>796</v>
      </c>
      <c r="E796" s="31"/>
      <c r="F796" s="3">
        <v>8000</v>
      </c>
      <c r="G796" s="31"/>
      <c r="H796" s="31"/>
      <c r="I796" s="11"/>
      <c r="J796" s="31"/>
      <c r="K796" s="31"/>
      <c r="L796" s="31"/>
      <c r="M796" s="8">
        <v>79500</v>
      </c>
      <c r="N796" s="8"/>
      <c r="O796" s="8"/>
      <c r="P796" s="8"/>
      <c r="Q796" s="10"/>
      <c r="R796" s="10"/>
      <c r="S796" s="10"/>
      <c r="T796" s="10"/>
      <c r="U796" s="10"/>
    </row>
    <row r="797" spans="1:21">
      <c r="A797" s="31"/>
      <c r="B797" s="31"/>
      <c r="C797" s="31"/>
      <c r="D797" s="3">
        <v>797</v>
      </c>
      <c r="E797" s="31"/>
      <c r="F797" s="3">
        <v>8010</v>
      </c>
      <c r="G797" s="31"/>
      <c r="H797" s="31"/>
      <c r="I797" s="11"/>
      <c r="J797" s="31"/>
      <c r="K797" s="31"/>
      <c r="L797" s="31"/>
      <c r="M797" s="8">
        <v>79600</v>
      </c>
      <c r="N797" s="8"/>
      <c r="O797" s="8"/>
      <c r="P797" s="8"/>
      <c r="Q797" s="10"/>
      <c r="R797" s="10"/>
      <c r="S797" s="10"/>
      <c r="T797" s="10"/>
      <c r="U797" s="10"/>
    </row>
    <row r="798" spans="1:21">
      <c r="A798" s="31"/>
      <c r="B798" s="31"/>
      <c r="C798" s="31"/>
      <c r="D798" s="3">
        <v>798</v>
      </c>
      <c r="E798" s="31"/>
      <c r="F798" s="3">
        <v>8020</v>
      </c>
      <c r="G798" s="31"/>
      <c r="H798" s="31"/>
      <c r="I798" s="11"/>
      <c r="J798" s="31"/>
      <c r="K798" s="31"/>
      <c r="L798" s="31"/>
      <c r="M798" s="8">
        <v>79700</v>
      </c>
      <c r="N798" s="8"/>
      <c r="O798" s="8"/>
      <c r="P798" s="8"/>
      <c r="Q798" s="10"/>
      <c r="R798" s="10"/>
      <c r="S798" s="10"/>
      <c r="T798" s="10"/>
      <c r="U798" s="10"/>
    </row>
    <row r="799" spans="1:21">
      <c r="A799" s="31"/>
      <c r="B799" s="31"/>
      <c r="C799" s="31"/>
      <c r="D799" s="3">
        <v>799</v>
      </c>
      <c r="E799" s="31"/>
      <c r="F799" s="3">
        <v>8030</v>
      </c>
      <c r="G799" s="31"/>
      <c r="H799" s="31"/>
      <c r="I799" s="11"/>
      <c r="J799" s="31"/>
      <c r="K799" s="31"/>
      <c r="L799" s="31"/>
      <c r="M799" s="8">
        <v>79800</v>
      </c>
      <c r="N799" s="8"/>
      <c r="O799" s="8"/>
      <c r="P799" s="8"/>
      <c r="Q799" s="10"/>
      <c r="R799" s="10"/>
      <c r="S799" s="10"/>
      <c r="T799" s="10"/>
      <c r="U799" s="10"/>
    </row>
    <row r="800" spans="1:21">
      <c r="A800" s="31"/>
      <c r="B800" s="31"/>
      <c r="C800" s="31"/>
      <c r="D800" s="3">
        <v>800</v>
      </c>
      <c r="E800" s="31"/>
      <c r="F800" s="3">
        <v>8040</v>
      </c>
      <c r="G800" s="31"/>
      <c r="H800" s="31"/>
      <c r="I800" s="11"/>
      <c r="J800" s="31"/>
      <c r="K800" s="31"/>
      <c r="L800" s="31"/>
      <c r="M800" s="8">
        <v>79900</v>
      </c>
      <c r="N800" s="8"/>
      <c r="O800" s="8"/>
      <c r="P800" s="8"/>
      <c r="Q800" s="10"/>
      <c r="R800" s="10"/>
      <c r="S800" s="10"/>
      <c r="T800" s="10"/>
      <c r="U800" s="10"/>
    </row>
    <row r="801" spans="1:21">
      <c r="A801" s="31"/>
      <c r="B801" s="31"/>
      <c r="C801" s="31"/>
      <c r="D801" s="3">
        <v>801</v>
      </c>
      <c r="E801" s="31"/>
      <c r="F801" s="3">
        <v>8050</v>
      </c>
      <c r="G801" s="31"/>
      <c r="H801" s="31"/>
      <c r="I801" s="11"/>
      <c r="J801" s="31"/>
      <c r="K801" s="31"/>
      <c r="L801" s="31"/>
      <c r="M801" s="8">
        <v>80000</v>
      </c>
      <c r="N801" s="8"/>
      <c r="O801" s="8"/>
      <c r="P801" s="8"/>
      <c r="Q801" s="10"/>
      <c r="R801" s="10"/>
      <c r="S801" s="10"/>
      <c r="T801" s="10"/>
      <c r="U801" s="10"/>
    </row>
    <row r="802" spans="1:21">
      <c r="A802" s="31"/>
      <c r="B802" s="31"/>
      <c r="C802" s="31"/>
      <c r="D802" s="3">
        <v>802</v>
      </c>
      <c r="E802" s="31"/>
      <c r="F802" s="3">
        <v>8060</v>
      </c>
      <c r="G802" s="31"/>
      <c r="H802" s="31"/>
      <c r="I802" s="11"/>
      <c r="J802" s="31"/>
      <c r="K802" s="31"/>
      <c r="L802" s="31"/>
      <c r="M802" s="8">
        <v>80100</v>
      </c>
      <c r="N802" s="8"/>
      <c r="O802" s="8"/>
      <c r="P802" s="8"/>
      <c r="Q802" s="10"/>
      <c r="R802" s="10"/>
      <c r="S802" s="10"/>
      <c r="T802" s="10"/>
      <c r="U802" s="10"/>
    </row>
    <row r="803" spans="1:21">
      <c r="A803" s="31"/>
      <c r="B803" s="31"/>
      <c r="C803" s="31"/>
      <c r="D803" s="3">
        <v>803</v>
      </c>
      <c r="E803" s="31"/>
      <c r="F803" s="3">
        <v>8070</v>
      </c>
      <c r="G803" s="31"/>
      <c r="H803" s="31"/>
      <c r="I803" s="11"/>
      <c r="J803" s="31"/>
      <c r="K803" s="31"/>
      <c r="L803" s="31"/>
      <c r="M803" s="8">
        <v>80200</v>
      </c>
      <c r="N803" s="8"/>
      <c r="O803" s="8"/>
      <c r="P803" s="8"/>
      <c r="Q803" s="10"/>
      <c r="R803" s="10"/>
      <c r="S803" s="10"/>
      <c r="T803" s="10"/>
      <c r="U803" s="10"/>
    </row>
    <row r="804" spans="1:21">
      <c r="A804" s="31"/>
      <c r="B804" s="31"/>
      <c r="C804" s="31"/>
      <c r="D804" s="3">
        <v>804</v>
      </c>
      <c r="E804" s="31"/>
      <c r="F804" s="3">
        <v>8080</v>
      </c>
      <c r="G804" s="31"/>
      <c r="H804" s="31"/>
      <c r="I804" s="11"/>
      <c r="J804" s="31"/>
      <c r="K804" s="31"/>
      <c r="L804" s="31"/>
      <c r="M804" s="8">
        <v>80300</v>
      </c>
      <c r="N804" s="8"/>
      <c r="O804" s="8"/>
      <c r="P804" s="8"/>
      <c r="Q804" s="10"/>
      <c r="R804" s="10"/>
      <c r="S804" s="10"/>
      <c r="T804" s="10"/>
      <c r="U804" s="10"/>
    </row>
    <row r="805" spans="1:21">
      <c r="A805" s="31"/>
      <c r="B805" s="31"/>
      <c r="C805" s="31"/>
      <c r="D805" s="3">
        <v>805</v>
      </c>
      <c r="E805" s="31"/>
      <c r="F805" s="3">
        <v>8090</v>
      </c>
      <c r="G805" s="31"/>
      <c r="H805" s="31"/>
      <c r="I805" s="11"/>
      <c r="J805" s="31"/>
      <c r="K805" s="31"/>
      <c r="L805" s="31"/>
      <c r="M805" s="8">
        <v>80400</v>
      </c>
      <c r="N805" s="8"/>
      <c r="O805" s="8"/>
      <c r="P805" s="8"/>
      <c r="Q805" s="10"/>
      <c r="R805" s="10"/>
      <c r="S805" s="10"/>
      <c r="T805" s="10"/>
      <c r="U805" s="10"/>
    </row>
    <row r="806" spans="1:21">
      <c r="A806" s="31"/>
      <c r="B806" s="31"/>
      <c r="C806" s="31"/>
      <c r="D806" s="3">
        <v>806</v>
      </c>
      <c r="E806" s="31"/>
      <c r="F806" s="3">
        <v>8100</v>
      </c>
      <c r="G806" s="31"/>
      <c r="H806" s="31"/>
      <c r="I806" s="11"/>
      <c r="J806" s="31"/>
      <c r="K806" s="31"/>
      <c r="L806" s="31"/>
      <c r="M806" s="8">
        <v>80500</v>
      </c>
      <c r="N806" s="8"/>
      <c r="O806" s="8"/>
      <c r="P806" s="8"/>
      <c r="Q806" s="10"/>
      <c r="R806" s="10"/>
      <c r="S806" s="10"/>
      <c r="T806" s="10"/>
      <c r="U806" s="10"/>
    </row>
    <row r="807" spans="1:21">
      <c r="A807" s="31"/>
      <c r="B807" s="31"/>
      <c r="C807" s="31"/>
      <c r="D807" s="3">
        <v>807</v>
      </c>
      <c r="E807" s="31"/>
      <c r="F807" s="3">
        <v>8110</v>
      </c>
      <c r="G807" s="31"/>
      <c r="H807" s="31"/>
      <c r="I807" s="11"/>
      <c r="J807" s="31"/>
      <c r="K807" s="31"/>
      <c r="L807" s="31"/>
      <c r="M807" s="8">
        <v>80600</v>
      </c>
      <c r="N807" s="8"/>
      <c r="O807" s="8"/>
      <c r="P807" s="8"/>
      <c r="Q807" s="10"/>
      <c r="R807" s="10"/>
      <c r="S807" s="10"/>
      <c r="T807" s="10"/>
      <c r="U807" s="10"/>
    </row>
    <row r="808" spans="1:21">
      <c r="A808" s="31"/>
      <c r="B808" s="31"/>
      <c r="C808" s="31"/>
      <c r="D808" s="3">
        <v>808</v>
      </c>
      <c r="E808" s="31"/>
      <c r="F808" s="3">
        <v>8120</v>
      </c>
      <c r="G808" s="31"/>
      <c r="H808" s="31"/>
      <c r="I808" s="11"/>
      <c r="J808" s="31"/>
      <c r="K808" s="31"/>
      <c r="L808" s="31"/>
      <c r="M808" s="8">
        <v>80700</v>
      </c>
      <c r="N808" s="8"/>
      <c r="O808" s="8"/>
      <c r="P808" s="8"/>
      <c r="Q808" s="10"/>
      <c r="R808" s="10"/>
      <c r="S808" s="10"/>
      <c r="T808" s="10"/>
      <c r="U808" s="10"/>
    </row>
    <row r="809" spans="1:21">
      <c r="A809" s="31"/>
      <c r="B809" s="31"/>
      <c r="C809" s="31"/>
      <c r="D809" s="3">
        <v>809</v>
      </c>
      <c r="E809" s="31"/>
      <c r="F809" s="3">
        <v>8130</v>
      </c>
      <c r="G809" s="31"/>
      <c r="H809" s="31"/>
      <c r="I809" s="11"/>
      <c r="J809" s="31"/>
      <c r="K809" s="31"/>
      <c r="L809" s="31"/>
      <c r="M809" s="8">
        <v>80800</v>
      </c>
      <c r="N809" s="8"/>
      <c r="O809" s="8"/>
      <c r="P809" s="8"/>
      <c r="Q809" s="10"/>
      <c r="R809" s="10"/>
      <c r="S809" s="10"/>
      <c r="T809" s="10"/>
      <c r="U809" s="10"/>
    </row>
    <row r="810" spans="1:21">
      <c r="A810" s="31"/>
      <c r="B810" s="31"/>
      <c r="C810" s="31"/>
      <c r="D810" s="3">
        <v>810</v>
      </c>
      <c r="E810" s="31"/>
      <c r="F810" s="3">
        <v>8140</v>
      </c>
      <c r="G810" s="31"/>
      <c r="H810" s="31"/>
      <c r="I810" s="11"/>
      <c r="J810" s="31"/>
      <c r="K810" s="31"/>
      <c r="L810" s="31"/>
      <c r="M810" s="8">
        <v>80900</v>
      </c>
      <c r="N810" s="8"/>
      <c r="O810" s="8"/>
      <c r="P810" s="8"/>
      <c r="Q810" s="10"/>
      <c r="R810" s="10"/>
      <c r="S810" s="10"/>
      <c r="T810" s="10"/>
      <c r="U810" s="10"/>
    </row>
    <row r="811" spans="1:21">
      <c r="A811" s="31"/>
      <c r="B811" s="31"/>
      <c r="C811" s="31"/>
      <c r="D811" s="3">
        <v>811</v>
      </c>
      <c r="E811" s="31"/>
      <c r="F811" s="3">
        <v>8150</v>
      </c>
      <c r="G811" s="31"/>
      <c r="H811" s="31"/>
      <c r="I811" s="11"/>
      <c r="J811" s="31"/>
      <c r="K811" s="31"/>
      <c r="L811" s="31"/>
      <c r="M811" s="8">
        <v>81000</v>
      </c>
      <c r="N811" s="8"/>
      <c r="O811" s="8"/>
      <c r="P811" s="8"/>
      <c r="Q811" s="10"/>
      <c r="R811" s="10"/>
      <c r="S811" s="10"/>
      <c r="T811" s="10"/>
      <c r="U811" s="10"/>
    </row>
    <row r="812" spans="1:21">
      <c r="A812" s="31"/>
      <c r="B812" s="31"/>
      <c r="C812" s="31"/>
      <c r="D812" s="3">
        <v>812</v>
      </c>
      <c r="E812" s="31"/>
      <c r="F812" s="3">
        <v>8160</v>
      </c>
      <c r="G812" s="31"/>
      <c r="H812" s="31"/>
      <c r="I812" s="11"/>
      <c r="J812" s="31"/>
      <c r="K812" s="31"/>
      <c r="L812" s="31"/>
      <c r="M812" s="8">
        <v>81100</v>
      </c>
      <c r="N812" s="8"/>
      <c r="O812" s="8"/>
      <c r="P812" s="8"/>
      <c r="Q812" s="10"/>
      <c r="R812" s="10"/>
      <c r="S812" s="10"/>
      <c r="T812" s="10"/>
      <c r="U812" s="10"/>
    </row>
    <row r="813" spans="1:21">
      <c r="A813" s="31"/>
      <c r="B813" s="31"/>
      <c r="C813" s="31"/>
      <c r="D813" s="3">
        <v>813</v>
      </c>
      <c r="E813" s="31"/>
      <c r="F813" s="3">
        <v>8170</v>
      </c>
      <c r="G813" s="31"/>
      <c r="H813" s="31"/>
      <c r="I813" s="11"/>
      <c r="J813" s="31"/>
      <c r="K813" s="31"/>
      <c r="L813" s="31"/>
      <c r="M813" s="8">
        <v>81200</v>
      </c>
      <c r="N813" s="8"/>
      <c r="O813" s="8"/>
      <c r="P813" s="8"/>
      <c r="Q813" s="10"/>
      <c r="R813" s="10"/>
      <c r="S813" s="10"/>
      <c r="T813" s="10"/>
      <c r="U813" s="10"/>
    </row>
    <row r="814" spans="1:21">
      <c r="A814" s="31"/>
      <c r="B814" s="31"/>
      <c r="C814" s="31"/>
      <c r="D814" s="3">
        <v>814</v>
      </c>
      <c r="E814" s="31"/>
      <c r="F814" s="3">
        <v>8180</v>
      </c>
      <c r="G814" s="31"/>
      <c r="H814" s="31"/>
      <c r="I814" s="11"/>
      <c r="J814" s="31"/>
      <c r="K814" s="31"/>
      <c r="L814" s="31"/>
      <c r="M814" s="8">
        <v>81300</v>
      </c>
      <c r="N814" s="8"/>
      <c r="O814" s="8"/>
      <c r="P814" s="8"/>
      <c r="Q814" s="10"/>
      <c r="R814" s="10"/>
      <c r="S814" s="10"/>
      <c r="T814" s="10"/>
      <c r="U814" s="10"/>
    </row>
    <row r="815" spans="1:21">
      <c r="A815" s="31"/>
      <c r="B815" s="31"/>
      <c r="C815" s="31"/>
      <c r="D815" s="3">
        <v>815</v>
      </c>
      <c r="E815" s="31"/>
      <c r="F815" s="3">
        <v>8190</v>
      </c>
      <c r="G815" s="31"/>
      <c r="H815" s="31"/>
      <c r="I815" s="11"/>
      <c r="J815" s="31"/>
      <c r="K815" s="31"/>
      <c r="L815" s="31"/>
      <c r="M815" s="8">
        <v>81400</v>
      </c>
      <c r="N815" s="8"/>
      <c r="O815" s="8"/>
      <c r="P815" s="8"/>
      <c r="Q815" s="10"/>
      <c r="R815" s="10"/>
      <c r="S815" s="10"/>
      <c r="T815" s="10"/>
      <c r="U815" s="10"/>
    </row>
    <row r="816" spans="1:21">
      <c r="A816" s="31"/>
      <c r="B816" s="31"/>
      <c r="C816" s="31"/>
      <c r="D816" s="3">
        <v>816</v>
      </c>
      <c r="E816" s="31"/>
      <c r="F816" s="3">
        <v>8200</v>
      </c>
      <c r="G816" s="31"/>
      <c r="H816" s="31"/>
      <c r="I816" s="11"/>
      <c r="J816" s="31"/>
      <c r="K816" s="31"/>
      <c r="L816" s="31"/>
      <c r="M816" s="8">
        <v>81500</v>
      </c>
      <c r="N816" s="8"/>
      <c r="O816" s="8"/>
      <c r="P816" s="8"/>
      <c r="Q816" s="10"/>
      <c r="R816" s="10"/>
      <c r="S816" s="10"/>
      <c r="T816" s="10"/>
      <c r="U816" s="10"/>
    </row>
    <row r="817" spans="1:21">
      <c r="A817" s="31"/>
      <c r="B817" s="31"/>
      <c r="C817" s="31"/>
      <c r="D817" s="3">
        <v>817</v>
      </c>
      <c r="E817" s="31"/>
      <c r="F817" s="3">
        <v>8210</v>
      </c>
      <c r="G817" s="31"/>
      <c r="H817" s="31"/>
      <c r="I817" s="11"/>
      <c r="J817" s="31"/>
      <c r="K817" s="31"/>
      <c r="L817" s="31"/>
      <c r="M817" s="8">
        <v>81600</v>
      </c>
      <c r="N817" s="8"/>
      <c r="O817" s="8"/>
      <c r="P817" s="8"/>
      <c r="Q817" s="10"/>
      <c r="R817" s="10"/>
      <c r="S817" s="10"/>
      <c r="T817" s="10"/>
      <c r="U817" s="10"/>
    </row>
    <row r="818" spans="1:21">
      <c r="A818" s="31"/>
      <c r="B818" s="31"/>
      <c r="C818" s="31"/>
      <c r="D818" s="3">
        <v>818</v>
      </c>
      <c r="E818" s="31"/>
      <c r="F818" s="3">
        <v>8220</v>
      </c>
      <c r="G818" s="31"/>
      <c r="H818" s="31"/>
      <c r="I818" s="11"/>
      <c r="J818" s="31"/>
      <c r="K818" s="31"/>
      <c r="L818" s="31"/>
      <c r="M818" s="8">
        <v>81700</v>
      </c>
      <c r="N818" s="8"/>
      <c r="O818" s="8"/>
      <c r="P818" s="8"/>
      <c r="Q818" s="10"/>
      <c r="R818" s="10"/>
      <c r="S818" s="10"/>
      <c r="T818" s="10"/>
      <c r="U818" s="10"/>
    </row>
    <row r="819" spans="1:21">
      <c r="A819" s="31"/>
      <c r="B819" s="31"/>
      <c r="C819" s="31"/>
      <c r="D819" s="3">
        <v>819</v>
      </c>
      <c r="E819" s="31"/>
      <c r="F819" s="3">
        <v>8230</v>
      </c>
      <c r="G819" s="31"/>
      <c r="H819" s="31"/>
      <c r="I819" s="11"/>
      <c r="J819" s="31"/>
      <c r="K819" s="31"/>
      <c r="L819" s="31"/>
      <c r="M819" s="8">
        <v>81800</v>
      </c>
      <c r="N819" s="8"/>
      <c r="O819" s="8"/>
      <c r="P819" s="8"/>
      <c r="Q819" s="10"/>
      <c r="R819" s="10"/>
      <c r="S819" s="10"/>
      <c r="T819" s="10"/>
      <c r="U819" s="10"/>
    </row>
    <row r="820" spans="1:21">
      <c r="A820" s="31"/>
      <c r="B820" s="31"/>
      <c r="C820" s="31"/>
      <c r="D820" s="3">
        <v>820</v>
      </c>
      <c r="E820" s="31"/>
      <c r="F820" s="3">
        <v>8240</v>
      </c>
      <c r="G820" s="31"/>
      <c r="H820" s="31"/>
      <c r="I820" s="11"/>
      <c r="J820" s="31"/>
      <c r="K820" s="31"/>
      <c r="L820" s="31"/>
      <c r="M820" s="8">
        <v>81900</v>
      </c>
      <c r="N820" s="8"/>
      <c r="O820" s="8"/>
      <c r="P820" s="8"/>
      <c r="Q820" s="10"/>
      <c r="R820" s="10"/>
      <c r="S820" s="10"/>
      <c r="T820" s="10"/>
      <c r="U820" s="10"/>
    </row>
    <row r="821" spans="1:21">
      <c r="A821" s="31"/>
      <c r="B821" s="31"/>
      <c r="C821" s="31"/>
      <c r="D821" s="3">
        <v>821</v>
      </c>
      <c r="E821" s="31"/>
      <c r="F821" s="3">
        <v>8250</v>
      </c>
      <c r="G821" s="31"/>
      <c r="H821" s="31"/>
      <c r="I821" s="11"/>
      <c r="J821" s="31"/>
      <c r="K821" s="31"/>
      <c r="L821" s="31"/>
      <c r="M821" s="8">
        <v>82000</v>
      </c>
      <c r="N821" s="8"/>
      <c r="O821" s="8"/>
      <c r="P821" s="8"/>
      <c r="Q821" s="10"/>
      <c r="R821" s="10"/>
      <c r="S821" s="10"/>
      <c r="T821" s="10"/>
      <c r="U821" s="10"/>
    </row>
    <row r="822" spans="1:21">
      <c r="A822" s="31"/>
      <c r="B822" s="31"/>
      <c r="C822" s="31"/>
      <c r="D822" s="3">
        <v>822</v>
      </c>
      <c r="E822" s="31"/>
      <c r="F822" s="3">
        <v>8260</v>
      </c>
      <c r="G822" s="31"/>
      <c r="H822" s="31"/>
      <c r="I822" s="11"/>
      <c r="J822" s="31"/>
      <c r="K822" s="31"/>
      <c r="L822" s="31"/>
      <c r="M822" s="8">
        <v>82100</v>
      </c>
      <c r="N822" s="8"/>
      <c r="O822" s="8"/>
      <c r="P822" s="8"/>
      <c r="Q822" s="10"/>
      <c r="R822" s="10"/>
      <c r="S822" s="10"/>
      <c r="T822" s="10"/>
      <c r="U822" s="10"/>
    </row>
    <row r="823" spans="1:21">
      <c r="A823" s="31"/>
      <c r="B823" s="31"/>
      <c r="C823" s="31"/>
      <c r="D823" s="3">
        <v>823</v>
      </c>
      <c r="E823" s="31"/>
      <c r="F823" s="3">
        <v>8270</v>
      </c>
      <c r="G823" s="31"/>
      <c r="H823" s="31"/>
      <c r="I823" s="11"/>
      <c r="J823" s="31"/>
      <c r="K823" s="31"/>
      <c r="L823" s="31"/>
      <c r="M823" s="8">
        <v>82200</v>
      </c>
      <c r="N823" s="8"/>
      <c r="O823" s="8"/>
      <c r="P823" s="8"/>
      <c r="Q823" s="10"/>
      <c r="R823" s="10"/>
      <c r="S823" s="10"/>
      <c r="T823" s="10"/>
      <c r="U823" s="10"/>
    </row>
    <row r="824" spans="1:21">
      <c r="A824" s="31"/>
      <c r="B824" s="31"/>
      <c r="C824" s="31"/>
      <c r="D824" s="3">
        <v>824</v>
      </c>
      <c r="E824" s="31"/>
      <c r="F824" s="3">
        <v>8280</v>
      </c>
      <c r="G824" s="31"/>
      <c r="H824" s="31"/>
      <c r="I824" s="11"/>
      <c r="J824" s="31"/>
      <c r="K824" s="31"/>
      <c r="L824" s="31"/>
      <c r="M824" s="8">
        <v>82300</v>
      </c>
      <c r="N824" s="8"/>
      <c r="O824" s="8"/>
      <c r="P824" s="8"/>
      <c r="Q824" s="10"/>
      <c r="R824" s="10"/>
      <c r="S824" s="10"/>
      <c r="T824" s="10"/>
      <c r="U824" s="10"/>
    </row>
    <row r="825" spans="1:21">
      <c r="A825" s="31"/>
      <c r="B825" s="31"/>
      <c r="C825" s="31"/>
      <c r="D825" s="3">
        <v>825</v>
      </c>
      <c r="E825" s="31"/>
      <c r="F825" s="3">
        <v>8290</v>
      </c>
      <c r="G825" s="31"/>
      <c r="H825" s="31"/>
      <c r="I825" s="11"/>
      <c r="J825" s="31"/>
      <c r="K825" s="31"/>
      <c r="L825" s="31"/>
      <c r="M825" s="8">
        <v>82400</v>
      </c>
      <c r="N825" s="8"/>
      <c r="O825" s="8"/>
      <c r="P825" s="8"/>
      <c r="Q825" s="10"/>
      <c r="R825" s="10"/>
      <c r="S825" s="10"/>
      <c r="T825" s="10"/>
      <c r="U825" s="10"/>
    </row>
    <row r="826" spans="1:21">
      <c r="A826" s="31"/>
      <c r="B826" s="31"/>
      <c r="C826" s="31"/>
      <c r="D826" s="3">
        <v>826</v>
      </c>
      <c r="E826" s="31"/>
      <c r="F826" s="3">
        <v>8300</v>
      </c>
      <c r="G826" s="31"/>
      <c r="H826" s="31"/>
      <c r="I826" s="11"/>
      <c r="J826" s="31"/>
      <c r="K826" s="31"/>
      <c r="L826" s="31"/>
      <c r="M826" s="8">
        <v>82500</v>
      </c>
      <c r="N826" s="8"/>
      <c r="O826" s="8"/>
      <c r="P826" s="8"/>
      <c r="Q826" s="10"/>
      <c r="R826" s="10"/>
      <c r="S826" s="10"/>
      <c r="T826" s="10"/>
      <c r="U826" s="10"/>
    </row>
    <row r="827" spans="1:21">
      <c r="A827" s="31"/>
      <c r="B827" s="31"/>
      <c r="C827" s="31"/>
      <c r="D827" s="3">
        <v>827</v>
      </c>
      <c r="E827" s="31"/>
      <c r="F827" s="3">
        <v>8310</v>
      </c>
      <c r="G827" s="31"/>
      <c r="H827" s="31"/>
      <c r="I827" s="11"/>
      <c r="J827" s="31"/>
      <c r="K827" s="31"/>
      <c r="L827" s="31"/>
      <c r="M827" s="8">
        <v>82600</v>
      </c>
      <c r="N827" s="8"/>
      <c r="O827" s="8"/>
      <c r="P827" s="8"/>
      <c r="Q827" s="10"/>
      <c r="R827" s="10"/>
      <c r="S827" s="10"/>
      <c r="T827" s="10"/>
      <c r="U827" s="10"/>
    </row>
    <row r="828" spans="1:21">
      <c r="A828" s="31"/>
      <c r="B828" s="31"/>
      <c r="C828" s="31"/>
      <c r="D828" s="3">
        <v>828</v>
      </c>
      <c r="E828" s="31"/>
      <c r="F828" s="3">
        <v>8320</v>
      </c>
      <c r="G828" s="31"/>
      <c r="H828" s="31"/>
      <c r="I828" s="11"/>
      <c r="J828" s="31"/>
      <c r="K828" s="31"/>
      <c r="L828" s="31"/>
      <c r="M828" s="8">
        <v>82700</v>
      </c>
      <c r="N828" s="8"/>
      <c r="O828" s="8"/>
      <c r="P828" s="8"/>
      <c r="Q828" s="10"/>
      <c r="R828" s="10"/>
      <c r="S828" s="10"/>
      <c r="T828" s="10"/>
      <c r="U828" s="10"/>
    </row>
    <row r="829" spans="1:21">
      <c r="A829" s="31"/>
      <c r="B829" s="31"/>
      <c r="C829" s="31"/>
      <c r="D829" s="3">
        <v>829</v>
      </c>
      <c r="E829" s="31"/>
      <c r="F829" s="3">
        <v>8330</v>
      </c>
      <c r="G829" s="31"/>
      <c r="H829" s="31"/>
      <c r="I829" s="11"/>
      <c r="J829" s="31"/>
      <c r="K829" s="31"/>
      <c r="L829" s="31"/>
      <c r="M829" s="8">
        <v>82800</v>
      </c>
      <c r="N829" s="8"/>
      <c r="O829" s="8"/>
      <c r="P829" s="8"/>
      <c r="Q829" s="10"/>
      <c r="R829" s="10"/>
      <c r="S829" s="10"/>
      <c r="T829" s="10"/>
      <c r="U829" s="10"/>
    </row>
    <row r="830" spans="1:21">
      <c r="A830" s="31"/>
      <c r="B830" s="31"/>
      <c r="C830" s="31"/>
      <c r="D830" s="3">
        <v>830</v>
      </c>
      <c r="E830" s="31"/>
      <c r="F830" s="3">
        <v>8340</v>
      </c>
      <c r="G830" s="31"/>
      <c r="H830" s="31"/>
      <c r="I830" s="11"/>
      <c r="J830" s="31"/>
      <c r="K830" s="31"/>
      <c r="L830" s="31"/>
      <c r="M830" s="8">
        <v>82900</v>
      </c>
      <c r="N830" s="8"/>
      <c r="O830" s="8"/>
      <c r="P830" s="8"/>
      <c r="Q830" s="10"/>
      <c r="R830" s="10"/>
      <c r="S830" s="10"/>
      <c r="T830" s="10"/>
      <c r="U830" s="10"/>
    </row>
    <row r="831" spans="1:21">
      <c r="A831" s="31"/>
      <c r="B831" s="31"/>
      <c r="C831" s="31"/>
      <c r="D831" s="3">
        <v>831</v>
      </c>
      <c r="E831" s="31"/>
      <c r="F831" s="3">
        <v>8350</v>
      </c>
      <c r="G831" s="31"/>
      <c r="H831" s="31"/>
      <c r="I831" s="11"/>
      <c r="J831" s="31"/>
      <c r="K831" s="31"/>
      <c r="L831" s="31"/>
      <c r="M831" s="8">
        <v>83000</v>
      </c>
      <c r="N831" s="8"/>
      <c r="O831" s="8"/>
      <c r="P831" s="8"/>
      <c r="Q831" s="10"/>
      <c r="R831" s="10"/>
      <c r="S831" s="10"/>
      <c r="T831" s="10"/>
      <c r="U831" s="10"/>
    </row>
    <row r="832" spans="1:21">
      <c r="A832" s="31"/>
      <c r="B832" s="31"/>
      <c r="C832" s="31"/>
      <c r="D832" s="3">
        <v>832</v>
      </c>
      <c r="E832" s="31"/>
      <c r="F832" s="3">
        <v>8360</v>
      </c>
      <c r="G832" s="31"/>
      <c r="H832" s="31"/>
      <c r="I832" s="11"/>
      <c r="J832" s="31"/>
      <c r="K832" s="31"/>
      <c r="L832" s="31"/>
      <c r="M832" s="8">
        <v>83100</v>
      </c>
      <c r="N832" s="8"/>
      <c r="O832" s="8"/>
      <c r="P832" s="8"/>
      <c r="Q832" s="10"/>
      <c r="R832" s="10"/>
      <c r="S832" s="10"/>
      <c r="T832" s="10"/>
      <c r="U832" s="10"/>
    </row>
    <row r="833" spans="1:21">
      <c r="A833" s="31"/>
      <c r="B833" s="31"/>
      <c r="C833" s="31"/>
      <c r="D833" s="3">
        <v>833</v>
      </c>
      <c r="E833" s="31"/>
      <c r="F833" s="3">
        <v>8370</v>
      </c>
      <c r="G833" s="31"/>
      <c r="H833" s="31"/>
      <c r="I833" s="11"/>
      <c r="J833" s="31"/>
      <c r="K833" s="31"/>
      <c r="L833" s="31"/>
      <c r="M833" s="8">
        <v>83200</v>
      </c>
      <c r="N833" s="8"/>
      <c r="O833" s="8"/>
      <c r="P833" s="8"/>
      <c r="Q833" s="10"/>
      <c r="R833" s="10"/>
      <c r="S833" s="10"/>
      <c r="T833" s="10"/>
      <c r="U833" s="10"/>
    </row>
    <row r="834" spans="1:21">
      <c r="A834" s="31"/>
      <c r="B834" s="31"/>
      <c r="C834" s="31"/>
      <c r="D834" s="3">
        <v>834</v>
      </c>
      <c r="E834" s="31"/>
      <c r="F834" s="3">
        <v>8380</v>
      </c>
      <c r="G834" s="31"/>
      <c r="H834" s="31"/>
      <c r="I834" s="11"/>
      <c r="J834" s="31"/>
      <c r="K834" s="31"/>
      <c r="L834" s="31"/>
      <c r="M834" s="8">
        <v>83300</v>
      </c>
      <c r="N834" s="8"/>
      <c r="O834" s="8"/>
      <c r="P834" s="8"/>
      <c r="Q834" s="10"/>
      <c r="R834" s="10"/>
      <c r="S834" s="10"/>
      <c r="T834" s="10"/>
      <c r="U834" s="10"/>
    </row>
    <row r="835" spans="1:21">
      <c r="A835" s="31"/>
      <c r="B835" s="31"/>
      <c r="C835" s="31"/>
      <c r="D835" s="3">
        <v>835</v>
      </c>
      <c r="E835" s="31"/>
      <c r="F835" s="3">
        <v>8390</v>
      </c>
      <c r="G835" s="31"/>
      <c r="H835" s="31"/>
      <c r="I835" s="11"/>
      <c r="J835" s="31"/>
      <c r="K835" s="31"/>
      <c r="L835" s="31"/>
      <c r="M835" s="8">
        <v>83400</v>
      </c>
      <c r="N835" s="8"/>
      <c r="O835" s="8"/>
      <c r="P835" s="8"/>
      <c r="Q835" s="10"/>
      <c r="R835" s="10"/>
      <c r="S835" s="10"/>
      <c r="T835" s="10"/>
      <c r="U835" s="10"/>
    </row>
    <row r="836" spans="1:21">
      <c r="A836" s="31"/>
      <c r="B836" s="31"/>
      <c r="C836" s="31"/>
      <c r="D836" s="3">
        <v>836</v>
      </c>
      <c r="E836" s="31"/>
      <c r="F836" s="3">
        <v>8400</v>
      </c>
      <c r="G836" s="31"/>
      <c r="H836" s="31"/>
      <c r="I836" s="11"/>
      <c r="J836" s="31"/>
      <c r="K836" s="31"/>
      <c r="L836" s="31"/>
      <c r="M836" s="8">
        <v>83500</v>
      </c>
      <c r="N836" s="8"/>
      <c r="O836" s="8"/>
      <c r="P836" s="8"/>
      <c r="Q836" s="10"/>
      <c r="R836" s="10"/>
      <c r="S836" s="10"/>
      <c r="T836" s="10"/>
      <c r="U836" s="10"/>
    </row>
    <row r="837" spans="1:21">
      <c r="A837" s="31"/>
      <c r="B837" s="31"/>
      <c r="C837" s="31"/>
      <c r="D837" s="3">
        <v>837</v>
      </c>
      <c r="E837" s="31"/>
      <c r="F837" s="3">
        <v>8410</v>
      </c>
      <c r="G837" s="31"/>
      <c r="H837" s="31"/>
      <c r="I837" s="11"/>
      <c r="J837" s="31"/>
      <c r="K837" s="31"/>
      <c r="L837" s="31"/>
      <c r="M837" s="8">
        <v>83600</v>
      </c>
      <c r="N837" s="8"/>
      <c r="O837" s="8"/>
      <c r="P837" s="8"/>
      <c r="Q837" s="10"/>
      <c r="R837" s="10"/>
      <c r="S837" s="10"/>
      <c r="T837" s="10"/>
      <c r="U837" s="10"/>
    </row>
    <row r="838" spans="1:21">
      <c r="A838" s="31"/>
      <c r="B838" s="31"/>
      <c r="C838" s="31"/>
      <c r="D838" s="3">
        <v>838</v>
      </c>
      <c r="E838" s="31"/>
      <c r="F838" s="3">
        <v>8420</v>
      </c>
      <c r="G838" s="31"/>
      <c r="H838" s="31"/>
      <c r="I838" s="11"/>
      <c r="J838" s="31"/>
      <c r="K838" s="31"/>
      <c r="L838" s="31"/>
      <c r="M838" s="8">
        <v>83700</v>
      </c>
      <c r="N838" s="8"/>
      <c r="O838" s="8"/>
      <c r="P838" s="8"/>
      <c r="Q838" s="10"/>
      <c r="R838" s="10"/>
      <c r="S838" s="10"/>
      <c r="T838" s="10"/>
      <c r="U838" s="10"/>
    </row>
    <row r="839" spans="1:21">
      <c r="A839" s="31"/>
      <c r="B839" s="31"/>
      <c r="C839" s="31"/>
      <c r="D839" s="3">
        <v>839</v>
      </c>
      <c r="E839" s="31"/>
      <c r="F839" s="3">
        <v>8430</v>
      </c>
      <c r="G839" s="31"/>
      <c r="H839" s="31"/>
      <c r="I839" s="11"/>
      <c r="J839" s="31"/>
      <c r="K839" s="31"/>
      <c r="L839" s="31"/>
      <c r="M839" s="8">
        <v>83800</v>
      </c>
      <c r="N839" s="8"/>
      <c r="O839" s="8"/>
      <c r="P839" s="8"/>
      <c r="Q839" s="10"/>
      <c r="R839" s="10"/>
      <c r="S839" s="10"/>
      <c r="T839" s="10"/>
      <c r="U839" s="10"/>
    </row>
    <row r="840" spans="1:21">
      <c r="A840" s="31"/>
      <c r="B840" s="31"/>
      <c r="C840" s="31"/>
      <c r="D840" s="3">
        <v>840</v>
      </c>
      <c r="E840" s="31"/>
      <c r="F840" s="3">
        <v>8440</v>
      </c>
      <c r="G840" s="31"/>
      <c r="H840" s="31"/>
      <c r="I840" s="11"/>
      <c r="J840" s="31"/>
      <c r="K840" s="31"/>
      <c r="L840" s="31"/>
      <c r="M840" s="8">
        <v>83900</v>
      </c>
      <c r="N840" s="8"/>
      <c r="O840" s="8"/>
      <c r="P840" s="8"/>
      <c r="Q840" s="10"/>
      <c r="R840" s="10"/>
      <c r="S840" s="10"/>
      <c r="T840" s="10"/>
      <c r="U840" s="10"/>
    </row>
    <row r="841" spans="1:21">
      <c r="A841" s="31"/>
      <c r="B841" s="31"/>
      <c r="C841" s="31"/>
      <c r="D841" s="3">
        <v>841</v>
      </c>
      <c r="E841" s="31"/>
      <c r="F841" s="3">
        <v>8450</v>
      </c>
      <c r="G841" s="31"/>
      <c r="H841" s="31"/>
      <c r="I841" s="11"/>
      <c r="J841" s="31"/>
      <c r="K841" s="31"/>
      <c r="L841" s="31"/>
      <c r="M841" s="8">
        <v>84000</v>
      </c>
      <c r="N841" s="8"/>
      <c r="O841" s="8"/>
      <c r="P841" s="8"/>
      <c r="Q841" s="10"/>
      <c r="R841" s="10"/>
      <c r="S841" s="10"/>
      <c r="T841" s="10"/>
      <c r="U841" s="10"/>
    </row>
    <row r="842" spans="1:21">
      <c r="A842" s="31"/>
      <c r="B842" s="31"/>
      <c r="C842" s="31"/>
      <c r="D842" s="3">
        <v>842</v>
      </c>
      <c r="E842" s="31"/>
      <c r="F842" s="3">
        <v>8460</v>
      </c>
      <c r="G842" s="31"/>
      <c r="H842" s="31"/>
      <c r="I842" s="11"/>
      <c r="J842" s="31"/>
      <c r="K842" s="31"/>
      <c r="L842" s="31"/>
      <c r="M842" s="8">
        <v>84100</v>
      </c>
      <c r="N842" s="8"/>
      <c r="O842" s="8"/>
      <c r="P842" s="8"/>
      <c r="Q842" s="10"/>
      <c r="R842" s="10"/>
      <c r="S842" s="10"/>
      <c r="T842" s="10"/>
      <c r="U842" s="10"/>
    </row>
    <row r="843" spans="1:21">
      <c r="A843" s="31"/>
      <c r="B843" s="31"/>
      <c r="C843" s="31"/>
      <c r="D843" s="3">
        <v>843</v>
      </c>
      <c r="E843" s="31"/>
      <c r="F843" s="3">
        <v>8470</v>
      </c>
      <c r="G843" s="31"/>
      <c r="H843" s="31"/>
      <c r="I843" s="11"/>
      <c r="J843" s="31"/>
      <c r="K843" s="31"/>
      <c r="L843" s="31"/>
      <c r="M843" s="8">
        <v>84200</v>
      </c>
      <c r="N843" s="8"/>
      <c r="O843" s="8"/>
      <c r="P843" s="8"/>
      <c r="Q843" s="10"/>
      <c r="R843" s="10"/>
      <c r="S843" s="10"/>
      <c r="T843" s="10"/>
      <c r="U843" s="10"/>
    </row>
    <row r="844" spans="1:21">
      <c r="A844" s="31"/>
      <c r="B844" s="31"/>
      <c r="C844" s="31"/>
      <c r="D844" s="3">
        <v>844</v>
      </c>
      <c r="E844" s="31"/>
      <c r="F844" s="3">
        <v>8480</v>
      </c>
      <c r="G844" s="31"/>
      <c r="H844" s="31"/>
      <c r="I844" s="11"/>
      <c r="J844" s="31"/>
      <c r="K844" s="31"/>
      <c r="L844" s="31"/>
      <c r="M844" s="8">
        <v>84300</v>
      </c>
      <c r="N844" s="8"/>
      <c r="O844" s="8"/>
      <c r="P844" s="8"/>
      <c r="Q844" s="10"/>
      <c r="R844" s="10"/>
      <c r="S844" s="10"/>
      <c r="T844" s="10"/>
      <c r="U844" s="10"/>
    </row>
    <row r="845" spans="1:21">
      <c r="A845" s="31"/>
      <c r="B845" s="31"/>
      <c r="C845" s="31"/>
      <c r="D845" s="3">
        <v>845</v>
      </c>
      <c r="E845" s="31"/>
      <c r="F845" s="3">
        <v>8490</v>
      </c>
      <c r="G845" s="31"/>
      <c r="H845" s="31"/>
      <c r="I845" s="11"/>
      <c r="J845" s="31"/>
      <c r="K845" s="31"/>
      <c r="L845" s="31"/>
      <c r="M845" s="8">
        <v>84400</v>
      </c>
      <c r="N845" s="8"/>
      <c r="O845" s="8"/>
      <c r="P845" s="8"/>
      <c r="Q845" s="10"/>
      <c r="R845" s="10"/>
      <c r="S845" s="10"/>
      <c r="T845" s="10"/>
      <c r="U845" s="10"/>
    </row>
    <row r="846" spans="1:21">
      <c r="A846" s="31"/>
      <c r="B846" s="31"/>
      <c r="C846" s="31"/>
      <c r="D846" s="3">
        <v>846</v>
      </c>
      <c r="E846" s="31"/>
      <c r="F846" s="3">
        <v>8500</v>
      </c>
      <c r="G846" s="31"/>
      <c r="H846" s="31"/>
      <c r="I846" s="11"/>
      <c r="J846" s="31"/>
      <c r="K846" s="31"/>
      <c r="L846" s="31"/>
      <c r="M846" s="8">
        <v>84500</v>
      </c>
      <c r="N846" s="8"/>
      <c r="O846" s="8"/>
      <c r="P846" s="8"/>
      <c r="Q846" s="10"/>
      <c r="R846" s="10"/>
      <c r="S846" s="10"/>
      <c r="T846" s="10"/>
      <c r="U846" s="10"/>
    </row>
    <row r="847" spans="1:21">
      <c r="A847" s="31"/>
      <c r="B847" s="31"/>
      <c r="C847" s="31"/>
      <c r="D847" s="3">
        <v>847</v>
      </c>
      <c r="E847" s="31"/>
      <c r="F847" s="3">
        <v>8510</v>
      </c>
      <c r="G847" s="31"/>
      <c r="H847" s="31"/>
      <c r="I847" s="11"/>
      <c r="J847" s="31"/>
      <c r="K847" s="31"/>
      <c r="L847" s="31"/>
      <c r="M847" s="8">
        <v>84600</v>
      </c>
      <c r="N847" s="8"/>
      <c r="O847" s="8"/>
      <c r="P847" s="8"/>
      <c r="Q847" s="10"/>
      <c r="R847" s="10"/>
      <c r="S847" s="10"/>
      <c r="T847" s="10"/>
      <c r="U847" s="10"/>
    </row>
    <row r="848" spans="1:21">
      <c r="A848" s="31"/>
      <c r="B848" s="31"/>
      <c r="C848" s="31"/>
      <c r="D848" s="3">
        <v>848</v>
      </c>
      <c r="E848" s="31"/>
      <c r="F848" s="3">
        <v>8520</v>
      </c>
      <c r="G848" s="31"/>
      <c r="H848" s="31"/>
      <c r="I848" s="11"/>
      <c r="J848" s="31"/>
      <c r="K848" s="31"/>
      <c r="L848" s="31"/>
      <c r="M848" s="8">
        <v>84700</v>
      </c>
      <c r="N848" s="8"/>
      <c r="O848" s="8"/>
      <c r="P848" s="8"/>
      <c r="Q848" s="10"/>
      <c r="R848" s="10"/>
      <c r="S848" s="10"/>
      <c r="T848" s="10"/>
      <c r="U848" s="10"/>
    </row>
    <row r="849" spans="1:21">
      <c r="A849" s="31"/>
      <c r="B849" s="31"/>
      <c r="C849" s="31"/>
      <c r="D849" s="3">
        <v>849</v>
      </c>
      <c r="E849" s="31"/>
      <c r="F849" s="3">
        <v>8530</v>
      </c>
      <c r="G849" s="31"/>
      <c r="H849" s="31"/>
      <c r="I849" s="11"/>
      <c r="J849" s="31"/>
      <c r="K849" s="31"/>
      <c r="L849" s="31"/>
      <c r="M849" s="8">
        <v>84800</v>
      </c>
      <c r="N849" s="8"/>
      <c r="O849" s="8"/>
      <c r="P849" s="8"/>
      <c r="Q849" s="10"/>
      <c r="R849" s="10"/>
      <c r="S849" s="10"/>
      <c r="T849" s="10"/>
      <c r="U849" s="10"/>
    </row>
    <row r="850" spans="1:21">
      <c r="A850" s="31"/>
      <c r="B850" s="31"/>
      <c r="C850" s="31"/>
      <c r="D850" s="3">
        <v>850</v>
      </c>
      <c r="E850" s="31"/>
      <c r="F850" s="3">
        <v>8540</v>
      </c>
      <c r="G850" s="31"/>
      <c r="H850" s="31"/>
      <c r="I850" s="11"/>
      <c r="J850" s="31"/>
      <c r="K850" s="31"/>
      <c r="L850" s="31"/>
      <c r="M850" s="8">
        <v>84900</v>
      </c>
      <c r="N850" s="8"/>
      <c r="O850" s="8"/>
      <c r="P850" s="8"/>
      <c r="Q850" s="10"/>
      <c r="R850" s="10"/>
      <c r="S850" s="10"/>
      <c r="T850" s="10"/>
      <c r="U850" s="10"/>
    </row>
    <row r="851" spans="1:21">
      <c r="A851" s="31"/>
      <c r="B851" s="31"/>
      <c r="C851" s="31"/>
      <c r="D851" s="3">
        <v>851</v>
      </c>
      <c r="E851" s="31"/>
      <c r="F851" s="3">
        <v>8550</v>
      </c>
      <c r="G851" s="31"/>
      <c r="H851" s="31"/>
      <c r="I851" s="11"/>
      <c r="J851" s="31"/>
      <c r="K851" s="31"/>
      <c r="L851" s="31"/>
      <c r="M851" s="8">
        <v>85000</v>
      </c>
      <c r="N851" s="8"/>
      <c r="O851" s="8"/>
      <c r="P851" s="8"/>
      <c r="Q851" s="10"/>
      <c r="R851" s="10"/>
      <c r="S851" s="10"/>
      <c r="T851" s="10"/>
      <c r="U851" s="10"/>
    </row>
    <row r="852" spans="1:21">
      <c r="A852" s="31"/>
      <c r="B852" s="31"/>
      <c r="C852" s="31"/>
      <c r="D852" s="3">
        <v>852</v>
      </c>
      <c r="E852" s="31"/>
      <c r="F852" s="3">
        <v>8560</v>
      </c>
      <c r="G852" s="31"/>
      <c r="H852" s="31"/>
      <c r="I852" s="11"/>
      <c r="J852" s="31"/>
      <c r="K852" s="31"/>
      <c r="L852" s="31"/>
      <c r="M852" s="8">
        <v>85100</v>
      </c>
      <c r="N852" s="8"/>
      <c r="O852" s="8"/>
      <c r="P852" s="8"/>
      <c r="Q852" s="10"/>
      <c r="R852" s="10"/>
      <c r="S852" s="10"/>
      <c r="T852" s="10"/>
      <c r="U852" s="10"/>
    </row>
    <row r="853" spans="1:21">
      <c r="A853" s="31"/>
      <c r="B853" s="31"/>
      <c r="C853" s="31"/>
      <c r="D853" s="3">
        <v>853</v>
      </c>
      <c r="E853" s="31"/>
      <c r="F853" s="3">
        <v>8570</v>
      </c>
      <c r="G853" s="31"/>
      <c r="H853" s="31"/>
      <c r="I853" s="11"/>
      <c r="J853" s="31"/>
      <c r="K853" s="31"/>
      <c r="L853" s="31"/>
      <c r="M853" s="8">
        <v>85200</v>
      </c>
      <c r="N853" s="8"/>
      <c r="O853" s="8"/>
      <c r="P853" s="8"/>
      <c r="Q853" s="10"/>
      <c r="R853" s="10"/>
      <c r="S853" s="10"/>
      <c r="T853" s="10"/>
      <c r="U853" s="10"/>
    </row>
    <row r="854" spans="1:21">
      <c r="A854" s="31"/>
      <c r="B854" s="31"/>
      <c r="C854" s="31"/>
      <c r="D854" s="3">
        <v>854</v>
      </c>
      <c r="E854" s="31"/>
      <c r="F854" s="3">
        <v>8580</v>
      </c>
      <c r="G854" s="31"/>
      <c r="H854" s="31"/>
      <c r="I854" s="11"/>
      <c r="J854" s="31"/>
      <c r="K854" s="31"/>
      <c r="L854" s="31"/>
      <c r="M854" s="8">
        <v>85300</v>
      </c>
      <c r="N854" s="8"/>
      <c r="O854" s="8"/>
      <c r="P854" s="8"/>
      <c r="Q854" s="10"/>
      <c r="R854" s="10"/>
      <c r="S854" s="10"/>
      <c r="T854" s="10"/>
      <c r="U854" s="10"/>
    </row>
    <row r="855" spans="1:21">
      <c r="A855" s="31"/>
      <c r="B855" s="31"/>
      <c r="C855" s="31"/>
      <c r="D855" s="3">
        <v>855</v>
      </c>
      <c r="E855" s="31"/>
      <c r="F855" s="3">
        <v>8590</v>
      </c>
      <c r="G855" s="31"/>
      <c r="H855" s="31"/>
      <c r="I855" s="11"/>
      <c r="J855" s="31"/>
      <c r="K855" s="31"/>
      <c r="L855" s="31"/>
      <c r="M855" s="8">
        <v>85400</v>
      </c>
      <c r="N855" s="8"/>
      <c r="O855" s="8"/>
      <c r="P855" s="8"/>
      <c r="Q855" s="10"/>
      <c r="R855" s="10"/>
      <c r="S855" s="10"/>
      <c r="T855" s="10"/>
      <c r="U855" s="10"/>
    </row>
    <row r="856" spans="1:21">
      <c r="A856" s="31"/>
      <c r="B856" s="31"/>
      <c r="C856" s="31"/>
      <c r="D856" s="3">
        <v>856</v>
      </c>
      <c r="E856" s="31"/>
      <c r="F856" s="3">
        <v>8600</v>
      </c>
      <c r="G856" s="31"/>
      <c r="H856" s="31"/>
      <c r="I856" s="11"/>
      <c r="J856" s="31"/>
      <c r="K856" s="31"/>
      <c r="L856" s="31"/>
      <c r="M856" s="8">
        <v>85500</v>
      </c>
      <c r="N856" s="8"/>
      <c r="O856" s="8"/>
      <c r="P856" s="8"/>
      <c r="Q856" s="10"/>
      <c r="R856" s="10"/>
      <c r="S856" s="10"/>
      <c r="T856" s="10"/>
      <c r="U856" s="10"/>
    </row>
    <row r="857" spans="1:21">
      <c r="A857" s="31"/>
      <c r="B857" s="31"/>
      <c r="C857" s="31"/>
      <c r="D857" s="3">
        <v>857</v>
      </c>
      <c r="E857" s="31"/>
      <c r="F857" s="3">
        <v>8610</v>
      </c>
      <c r="G857" s="31"/>
      <c r="H857" s="31"/>
      <c r="I857" s="11"/>
      <c r="J857" s="31"/>
      <c r="K857" s="31"/>
      <c r="L857" s="31"/>
      <c r="M857" s="8">
        <v>85600</v>
      </c>
      <c r="N857" s="8"/>
      <c r="O857" s="8"/>
      <c r="P857" s="8"/>
      <c r="Q857" s="10"/>
      <c r="R857" s="10"/>
      <c r="S857" s="10"/>
      <c r="T857" s="10"/>
      <c r="U857" s="10"/>
    </row>
    <row r="858" spans="1:21">
      <c r="A858" s="31"/>
      <c r="B858" s="31"/>
      <c r="C858" s="31"/>
      <c r="D858" s="3">
        <v>858</v>
      </c>
      <c r="E858" s="31"/>
      <c r="F858" s="3">
        <v>8620</v>
      </c>
      <c r="G858" s="31"/>
      <c r="H858" s="31"/>
      <c r="I858" s="11"/>
      <c r="J858" s="31"/>
      <c r="K858" s="31"/>
      <c r="L858" s="31"/>
      <c r="M858" s="8">
        <v>85700</v>
      </c>
      <c r="N858" s="8"/>
      <c r="O858" s="8"/>
      <c r="P858" s="8"/>
      <c r="Q858" s="10"/>
      <c r="R858" s="10"/>
      <c r="S858" s="10"/>
      <c r="T858" s="10"/>
      <c r="U858" s="10"/>
    </row>
    <row r="859" spans="1:21">
      <c r="A859" s="31"/>
      <c r="B859" s="31"/>
      <c r="C859" s="31"/>
      <c r="D859" s="3">
        <v>859</v>
      </c>
      <c r="E859" s="31"/>
      <c r="F859" s="3">
        <v>8630</v>
      </c>
      <c r="G859" s="31"/>
      <c r="H859" s="31"/>
      <c r="I859" s="11"/>
      <c r="J859" s="31"/>
      <c r="K859" s="31"/>
      <c r="L859" s="31"/>
      <c r="M859" s="8">
        <v>85800</v>
      </c>
      <c r="N859" s="8"/>
      <c r="O859" s="8"/>
      <c r="P859" s="8"/>
      <c r="Q859" s="10"/>
      <c r="R859" s="10"/>
      <c r="S859" s="10"/>
      <c r="T859" s="10"/>
      <c r="U859" s="10"/>
    </row>
    <row r="860" spans="1:21">
      <c r="A860" s="31"/>
      <c r="B860" s="31"/>
      <c r="C860" s="31"/>
      <c r="D860" s="3">
        <v>860</v>
      </c>
      <c r="E860" s="31"/>
      <c r="F860" s="3">
        <v>8640</v>
      </c>
      <c r="G860" s="31"/>
      <c r="H860" s="31"/>
      <c r="I860" s="11"/>
      <c r="J860" s="31"/>
      <c r="K860" s="31"/>
      <c r="L860" s="31"/>
      <c r="M860" s="8">
        <v>85900</v>
      </c>
      <c r="N860" s="8"/>
      <c r="O860" s="8"/>
      <c r="P860" s="8"/>
      <c r="Q860" s="10"/>
      <c r="R860" s="10"/>
      <c r="S860" s="10"/>
      <c r="T860" s="10"/>
      <c r="U860" s="10"/>
    </row>
    <row r="861" spans="1:21">
      <c r="A861" s="31"/>
      <c r="B861" s="31"/>
      <c r="C861" s="31"/>
      <c r="D861" s="3">
        <v>861</v>
      </c>
      <c r="E861" s="31"/>
      <c r="F861" s="3">
        <v>8650</v>
      </c>
      <c r="G861" s="31"/>
      <c r="H861" s="31"/>
      <c r="I861" s="11"/>
      <c r="J861" s="31"/>
      <c r="K861" s="31"/>
      <c r="L861" s="31"/>
      <c r="M861" s="8">
        <v>86000</v>
      </c>
      <c r="N861" s="8"/>
      <c r="O861" s="8"/>
      <c r="P861" s="8"/>
      <c r="Q861" s="10"/>
      <c r="R861" s="10"/>
      <c r="S861" s="10"/>
      <c r="T861" s="10"/>
      <c r="U861" s="10"/>
    </row>
    <row r="862" spans="1:21">
      <c r="A862" s="31"/>
      <c r="B862" s="31"/>
      <c r="C862" s="31"/>
      <c r="D862" s="3">
        <v>862</v>
      </c>
      <c r="E862" s="31"/>
      <c r="F862" s="3">
        <v>8660</v>
      </c>
      <c r="G862" s="31"/>
      <c r="H862" s="31"/>
      <c r="I862" s="11"/>
      <c r="J862" s="31"/>
      <c r="K862" s="31"/>
      <c r="L862" s="31"/>
      <c r="M862" s="8">
        <v>86100</v>
      </c>
      <c r="N862" s="8"/>
      <c r="O862" s="8"/>
      <c r="P862" s="8"/>
      <c r="Q862" s="10"/>
      <c r="R862" s="10"/>
      <c r="S862" s="10"/>
      <c r="T862" s="10"/>
      <c r="U862" s="10"/>
    </row>
    <row r="863" spans="1:21">
      <c r="A863" s="31"/>
      <c r="B863" s="31"/>
      <c r="C863" s="31"/>
      <c r="D863" s="3">
        <v>863</v>
      </c>
      <c r="E863" s="31"/>
      <c r="F863" s="3">
        <v>8670</v>
      </c>
      <c r="G863" s="31"/>
      <c r="H863" s="31"/>
      <c r="I863" s="11"/>
      <c r="J863" s="31"/>
      <c r="K863" s="31"/>
      <c r="L863" s="31"/>
      <c r="M863" s="8">
        <v>86200</v>
      </c>
      <c r="N863" s="8"/>
      <c r="O863" s="8"/>
      <c r="P863" s="8"/>
      <c r="Q863" s="10"/>
      <c r="R863" s="10"/>
      <c r="S863" s="10"/>
      <c r="T863" s="10"/>
      <c r="U863" s="10"/>
    </row>
    <row r="864" spans="1:21">
      <c r="A864" s="31"/>
      <c r="B864" s="31"/>
      <c r="C864" s="31"/>
      <c r="D864" s="3">
        <v>864</v>
      </c>
      <c r="E864" s="31"/>
      <c r="F864" s="3">
        <v>8680</v>
      </c>
      <c r="G864" s="31"/>
      <c r="H864" s="31"/>
      <c r="I864" s="11"/>
      <c r="J864" s="31"/>
      <c r="K864" s="31"/>
      <c r="L864" s="31"/>
      <c r="M864" s="8">
        <v>86300</v>
      </c>
      <c r="N864" s="8"/>
      <c r="O864" s="8"/>
      <c r="P864" s="8"/>
      <c r="Q864" s="10"/>
      <c r="R864" s="10"/>
      <c r="S864" s="10"/>
      <c r="T864" s="10"/>
      <c r="U864" s="10"/>
    </row>
    <row r="865" spans="1:21">
      <c r="A865" s="31"/>
      <c r="B865" s="31"/>
      <c r="C865" s="31"/>
      <c r="D865" s="3">
        <v>865</v>
      </c>
      <c r="E865" s="31"/>
      <c r="F865" s="3">
        <v>8690</v>
      </c>
      <c r="G865" s="31"/>
      <c r="H865" s="31"/>
      <c r="I865" s="11"/>
      <c r="J865" s="31"/>
      <c r="K865" s="31"/>
      <c r="L865" s="31"/>
      <c r="M865" s="8">
        <v>86400</v>
      </c>
      <c r="N865" s="8"/>
      <c r="O865" s="8"/>
      <c r="P865" s="8"/>
      <c r="Q865" s="10"/>
      <c r="R865" s="10"/>
      <c r="S865" s="10"/>
      <c r="T865" s="10"/>
      <c r="U865" s="10"/>
    </row>
    <row r="866" spans="1:21">
      <c r="A866" s="31"/>
      <c r="B866" s="31"/>
      <c r="C866" s="31"/>
      <c r="D866" s="3">
        <v>866</v>
      </c>
      <c r="E866" s="31"/>
      <c r="F866" s="3">
        <v>8700</v>
      </c>
      <c r="G866" s="31"/>
      <c r="H866" s="31"/>
      <c r="I866" s="11"/>
      <c r="J866" s="31"/>
      <c r="K866" s="31"/>
      <c r="L866" s="31"/>
      <c r="M866" s="8">
        <v>86500</v>
      </c>
      <c r="N866" s="8"/>
      <c r="O866" s="8"/>
      <c r="P866" s="8"/>
      <c r="Q866" s="10"/>
      <c r="R866" s="10"/>
      <c r="S866" s="10"/>
      <c r="T866" s="10"/>
      <c r="U866" s="10"/>
    </row>
    <row r="867" spans="1:21">
      <c r="A867" s="31"/>
      <c r="B867" s="31"/>
      <c r="C867" s="31"/>
      <c r="D867" s="3">
        <v>867</v>
      </c>
      <c r="E867" s="31"/>
      <c r="F867" s="3">
        <v>8710</v>
      </c>
      <c r="G867" s="31"/>
      <c r="H867" s="31"/>
      <c r="I867" s="11"/>
      <c r="J867" s="31"/>
      <c r="K867" s="31"/>
      <c r="L867" s="31"/>
      <c r="M867" s="8">
        <v>86600</v>
      </c>
      <c r="N867" s="8"/>
      <c r="O867" s="8"/>
      <c r="P867" s="8"/>
      <c r="Q867" s="10"/>
      <c r="R867" s="10"/>
      <c r="S867" s="10"/>
      <c r="T867" s="10"/>
      <c r="U867" s="10"/>
    </row>
    <row r="868" spans="1:21">
      <c r="A868" s="31"/>
      <c r="B868" s="31"/>
      <c r="C868" s="31"/>
      <c r="D868" s="3">
        <v>868</v>
      </c>
      <c r="E868" s="31"/>
      <c r="F868" s="3">
        <v>8720</v>
      </c>
      <c r="G868" s="31"/>
      <c r="H868" s="31"/>
      <c r="I868" s="11"/>
      <c r="J868" s="31"/>
      <c r="K868" s="31"/>
      <c r="L868" s="31"/>
      <c r="M868" s="8">
        <v>86700</v>
      </c>
      <c r="N868" s="8"/>
      <c r="O868" s="8"/>
      <c r="P868" s="8"/>
      <c r="Q868" s="10"/>
      <c r="R868" s="10"/>
      <c r="S868" s="10"/>
      <c r="T868" s="10"/>
      <c r="U868" s="10"/>
    </row>
    <row r="869" spans="1:21">
      <c r="A869" s="31"/>
      <c r="B869" s="31"/>
      <c r="C869" s="31"/>
      <c r="D869" s="3">
        <v>869</v>
      </c>
      <c r="E869" s="31"/>
      <c r="F869" s="3">
        <v>8730</v>
      </c>
      <c r="G869" s="31"/>
      <c r="H869" s="31"/>
      <c r="I869" s="11"/>
      <c r="J869" s="31"/>
      <c r="K869" s="31"/>
      <c r="L869" s="31"/>
      <c r="M869" s="8">
        <v>86800</v>
      </c>
      <c r="N869" s="8"/>
      <c r="O869" s="8"/>
      <c r="P869" s="8"/>
      <c r="Q869" s="10"/>
      <c r="R869" s="10"/>
      <c r="S869" s="10"/>
      <c r="T869" s="10"/>
      <c r="U869" s="10"/>
    </row>
    <row r="870" spans="1:21">
      <c r="A870" s="31"/>
      <c r="B870" s="31"/>
      <c r="C870" s="31"/>
      <c r="D870" s="3">
        <v>870</v>
      </c>
      <c r="E870" s="31"/>
      <c r="F870" s="3">
        <v>8740</v>
      </c>
      <c r="G870" s="31"/>
      <c r="H870" s="31"/>
      <c r="I870" s="11"/>
      <c r="J870" s="31"/>
      <c r="K870" s="31"/>
      <c r="L870" s="31"/>
      <c r="M870" s="8">
        <v>86900</v>
      </c>
      <c r="N870" s="8"/>
      <c r="O870" s="8"/>
      <c r="P870" s="8"/>
      <c r="Q870" s="10"/>
      <c r="R870" s="10"/>
      <c r="S870" s="10"/>
      <c r="T870" s="10"/>
      <c r="U870" s="10"/>
    </row>
    <row r="871" spans="1:21">
      <c r="A871" s="31"/>
      <c r="B871" s="31"/>
      <c r="C871" s="31"/>
      <c r="D871" s="3">
        <v>871</v>
      </c>
      <c r="E871" s="31"/>
      <c r="F871" s="3">
        <v>8750</v>
      </c>
      <c r="G871" s="31"/>
      <c r="H871" s="31"/>
      <c r="I871" s="11"/>
      <c r="J871" s="31"/>
      <c r="K871" s="31"/>
      <c r="L871" s="31"/>
      <c r="M871" s="8">
        <v>87000</v>
      </c>
      <c r="N871" s="8"/>
      <c r="O871" s="8"/>
      <c r="P871" s="8"/>
      <c r="Q871" s="10"/>
      <c r="R871" s="10"/>
      <c r="S871" s="10"/>
      <c r="T871" s="10"/>
      <c r="U871" s="10"/>
    </row>
    <row r="872" spans="1:21">
      <c r="A872" s="31"/>
      <c r="B872" s="31"/>
      <c r="C872" s="31"/>
      <c r="D872" s="3">
        <v>872</v>
      </c>
      <c r="E872" s="31"/>
      <c r="F872" s="3">
        <v>8760</v>
      </c>
      <c r="G872" s="31"/>
      <c r="H872" s="31"/>
      <c r="I872" s="11"/>
      <c r="J872" s="31"/>
      <c r="K872" s="31"/>
      <c r="L872" s="31"/>
      <c r="M872" s="8">
        <v>87100</v>
      </c>
      <c r="N872" s="8"/>
      <c r="O872" s="8"/>
      <c r="P872" s="8"/>
      <c r="Q872" s="10"/>
      <c r="R872" s="10"/>
      <c r="S872" s="10"/>
      <c r="T872" s="10"/>
      <c r="U872" s="10"/>
    </row>
    <row r="873" spans="1:21">
      <c r="A873" s="31"/>
      <c r="B873" s="31"/>
      <c r="C873" s="31"/>
      <c r="D873" s="3">
        <v>873</v>
      </c>
      <c r="E873" s="31"/>
      <c r="F873" s="3">
        <v>8770</v>
      </c>
      <c r="G873" s="31"/>
      <c r="H873" s="31"/>
      <c r="I873" s="11"/>
      <c r="J873" s="31"/>
      <c r="K873" s="31"/>
      <c r="L873" s="31"/>
      <c r="M873" s="8">
        <v>87200</v>
      </c>
      <c r="N873" s="8"/>
      <c r="O873" s="8"/>
      <c r="P873" s="8"/>
      <c r="Q873" s="10"/>
      <c r="R873" s="10"/>
      <c r="S873" s="10"/>
      <c r="T873" s="10"/>
      <c r="U873" s="10"/>
    </row>
    <row r="874" spans="1:21">
      <c r="A874" s="31"/>
      <c r="B874" s="31"/>
      <c r="C874" s="31"/>
      <c r="D874" s="3">
        <v>874</v>
      </c>
      <c r="E874" s="31"/>
      <c r="F874" s="3">
        <v>8780</v>
      </c>
      <c r="G874" s="31"/>
      <c r="H874" s="31"/>
      <c r="I874" s="11"/>
      <c r="J874" s="31"/>
      <c r="K874" s="31"/>
      <c r="L874" s="31"/>
      <c r="M874" s="8">
        <v>87300</v>
      </c>
      <c r="N874" s="8"/>
      <c r="O874" s="8"/>
      <c r="P874" s="8"/>
      <c r="Q874" s="10"/>
      <c r="R874" s="10"/>
      <c r="S874" s="10"/>
      <c r="T874" s="10"/>
      <c r="U874" s="10"/>
    </row>
    <row r="875" spans="1:21">
      <c r="A875" s="31"/>
      <c r="B875" s="31"/>
      <c r="C875" s="31"/>
      <c r="D875" s="3">
        <v>875</v>
      </c>
      <c r="E875" s="31"/>
      <c r="F875" s="3">
        <v>8790</v>
      </c>
      <c r="G875" s="31"/>
      <c r="H875" s="31"/>
      <c r="I875" s="11"/>
      <c r="J875" s="31"/>
      <c r="K875" s="31"/>
      <c r="L875" s="31"/>
      <c r="M875" s="8">
        <v>87400</v>
      </c>
      <c r="N875" s="8"/>
      <c r="O875" s="8"/>
      <c r="P875" s="8"/>
      <c r="Q875" s="10"/>
      <c r="R875" s="10"/>
      <c r="S875" s="10"/>
      <c r="T875" s="10"/>
      <c r="U875" s="10"/>
    </row>
    <row r="876" spans="1:21">
      <c r="A876" s="31"/>
      <c r="B876" s="31"/>
      <c r="C876" s="31"/>
      <c r="D876" s="3">
        <v>876</v>
      </c>
      <c r="E876" s="31"/>
      <c r="F876" s="3">
        <v>8800</v>
      </c>
      <c r="G876" s="31"/>
      <c r="H876" s="31"/>
      <c r="I876" s="11"/>
      <c r="J876" s="31"/>
      <c r="K876" s="31"/>
      <c r="L876" s="31"/>
      <c r="M876" s="8">
        <v>87500</v>
      </c>
      <c r="N876" s="8"/>
      <c r="O876" s="8"/>
      <c r="P876" s="8"/>
      <c r="Q876" s="10"/>
      <c r="R876" s="10"/>
      <c r="S876" s="10"/>
      <c r="T876" s="10"/>
      <c r="U876" s="10"/>
    </row>
    <row r="877" spans="1:21">
      <c r="A877" s="31"/>
      <c r="B877" s="31"/>
      <c r="C877" s="31"/>
      <c r="D877" s="3">
        <v>877</v>
      </c>
      <c r="E877" s="31"/>
      <c r="F877" s="3">
        <v>8810</v>
      </c>
      <c r="G877" s="31"/>
      <c r="H877" s="31"/>
      <c r="I877" s="11"/>
      <c r="J877" s="31"/>
      <c r="K877" s="31"/>
      <c r="L877" s="31"/>
      <c r="M877" s="8">
        <v>87600</v>
      </c>
      <c r="N877" s="8"/>
      <c r="O877" s="8"/>
      <c r="P877" s="8"/>
      <c r="Q877" s="10"/>
      <c r="R877" s="10"/>
      <c r="S877" s="10"/>
      <c r="T877" s="10"/>
      <c r="U877" s="10"/>
    </row>
    <row r="878" spans="1:21">
      <c r="A878" s="31"/>
      <c r="B878" s="31"/>
      <c r="C878" s="31"/>
      <c r="D878" s="3">
        <v>878</v>
      </c>
      <c r="E878" s="31"/>
      <c r="F878" s="3">
        <v>8820</v>
      </c>
      <c r="G878" s="31"/>
      <c r="H878" s="31"/>
      <c r="I878" s="11"/>
      <c r="J878" s="31"/>
      <c r="K878" s="31"/>
      <c r="L878" s="31"/>
      <c r="M878" s="8">
        <v>87700</v>
      </c>
      <c r="N878" s="8"/>
      <c r="O878" s="8"/>
      <c r="P878" s="8"/>
      <c r="Q878" s="10"/>
      <c r="R878" s="10"/>
      <c r="S878" s="10"/>
      <c r="T878" s="10"/>
      <c r="U878" s="10"/>
    </row>
    <row r="879" spans="1:21">
      <c r="A879" s="31"/>
      <c r="B879" s="31"/>
      <c r="C879" s="31"/>
      <c r="D879" s="3">
        <v>879</v>
      </c>
      <c r="E879" s="31"/>
      <c r="F879" s="3">
        <v>8830</v>
      </c>
      <c r="G879" s="31"/>
      <c r="H879" s="31"/>
      <c r="I879" s="11"/>
      <c r="J879" s="31"/>
      <c r="K879" s="31"/>
      <c r="L879" s="31"/>
      <c r="M879" s="8">
        <v>87800</v>
      </c>
      <c r="N879" s="8"/>
      <c r="O879" s="8"/>
      <c r="P879" s="8"/>
      <c r="Q879" s="10"/>
      <c r="R879" s="10"/>
      <c r="S879" s="10"/>
      <c r="T879" s="10"/>
      <c r="U879" s="10"/>
    </row>
    <row r="880" spans="1:21">
      <c r="A880" s="31"/>
      <c r="B880" s="31"/>
      <c r="C880" s="31"/>
      <c r="D880" s="3">
        <v>880</v>
      </c>
      <c r="E880" s="31"/>
      <c r="F880" s="3">
        <v>8840</v>
      </c>
      <c r="G880" s="31"/>
      <c r="H880" s="31"/>
      <c r="I880" s="11"/>
      <c r="J880" s="31"/>
      <c r="K880" s="31"/>
      <c r="L880" s="31"/>
      <c r="M880" s="8">
        <v>87900</v>
      </c>
      <c r="N880" s="8"/>
      <c r="O880" s="8"/>
      <c r="P880" s="8"/>
      <c r="Q880" s="10"/>
      <c r="R880" s="10"/>
      <c r="S880" s="10"/>
      <c r="T880" s="10"/>
      <c r="U880" s="10"/>
    </row>
    <row r="881" spans="1:21">
      <c r="A881" s="31"/>
      <c r="B881" s="31"/>
      <c r="C881" s="31"/>
      <c r="D881" s="3">
        <v>881</v>
      </c>
      <c r="E881" s="31"/>
      <c r="F881" s="3">
        <v>8850</v>
      </c>
      <c r="G881" s="31"/>
      <c r="H881" s="31"/>
      <c r="I881" s="11"/>
      <c r="J881" s="31"/>
      <c r="K881" s="31"/>
      <c r="L881" s="31"/>
      <c r="M881" s="8">
        <v>88000</v>
      </c>
      <c r="N881" s="8"/>
      <c r="O881" s="8"/>
      <c r="P881" s="8"/>
      <c r="Q881" s="10"/>
      <c r="R881" s="10"/>
      <c r="S881" s="10"/>
      <c r="T881" s="10"/>
      <c r="U881" s="10"/>
    </row>
    <row r="882" spans="1:21">
      <c r="A882" s="31"/>
      <c r="B882" s="31"/>
      <c r="C882" s="31"/>
      <c r="D882" s="3">
        <v>882</v>
      </c>
      <c r="E882" s="31"/>
      <c r="F882" s="3">
        <v>8860</v>
      </c>
      <c r="G882" s="31"/>
      <c r="H882" s="31"/>
      <c r="I882" s="11"/>
      <c r="J882" s="31"/>
      <c r="K882" s="31"/>
      <c r="L882" s="31"/>
      <c r="M882" s="8">
        <v>88100</v>
      </c>
      <c r="N882" s="8"/>
      <c r="O882" s="8"/>
      <c r="P882" s="8"/>
      <c r="Q882" s="10"/>
      <c r="R882" s="10"/>
      <c r="S882" s="10"/>
      <c r="T882" s="10"/>
      <c r="U882" s="10"/>
    </row>
    <row r="883" spans="1:21">
      <c r="A883" s="31"/>
      <c r="B883" s="31"/>
      <c r="C883" s="31"/>
      <c r="D883" s="3">
        <v>883</v>
      </c>
      <c r="E883" s="31"/>
      <c r="F883" s="3">
        <v>8870</v>
      </c>
      <c r="G883" s="31"/>
      <c r="H883" s="31"/>
      <c r="I883" s="11"/>
      <c r="J883" s="31"/>
      <c r="K883" s="31"/>
      <c r="L883" s="31"/>
      <c r="M883" s="8">
        <v>88200</v>
      </c>
      <c r="N883" s="8"/>
      <c r="O883" s="8"/>
      <c r="P883" s="8"/>
      <c r="Q883" s="10"/>
      <c r="R883" s="10"/>
      <c r="S883" s="10"/>
      <c r="T883" s="10"/>
      <c r="U883" s="10"/>
    </row>
    <row r="884" spans="1:21">
      <c r="A884" s="31"/>
      <c r="B884" s="31"/>
      <c r="C884" s="31"/>
      <c r="D884" s="3">
        <v>884</v>
      </c>
      <c r="E884" s="31"/>
      <c r="F884" s="3">
        <v>8880</v>
      </c>
      <c r="G884" s="31"/>
      <c r="H884" s="31"/>
      <c r="I884" s="11"/>
      <c r="J884" s="31"/>
      <c r="K884" s="31"/>
      <c r="L884" s="31"/>
      <c r="M884" s="8">
        <v>88300</v>
      </c>
      <c r="N884" s="8"/>
      <c r="O884" s="8"/>
      <c r="P884" s="8"/>
      <c r="Q884" s="10"/>
      <c r="R884" s="10"/>
      <c r="S884" s="10"/>
      <c r="T884" s="10"/>
      <c r="U884" s="10"/>
    </row>
    <row r="885" spans="1:21">
      <c r="A885" s="31"/>
      <c r="B885" s="31"/>
      <c r="C885" s="31"/>
      <c r="D885" s="3">
        <v>885</v>
      </c>
      <c r="E885" s="31"/>
      <c r="F885" s="3">
        <v>8890</v>
      </c>
      <c r="G885" s="31"/>
      <c r="H885" s="31"/>
      <c r="I885" s="11"/>
      <c r="J885" s="31"/>
      <c r="K885" s="31"/>
      <c r="L885" s="31"/>
      <c r="M885" s="8">
        <v>88400</v>
      </c>
      <c r="N885" s="8"/>
      <c r="O885" s="8"/>
      <c r="P885" s="8"/>
      <c r="Q885" s="10"/>
      <c r="R885" s="10"/>
      <c r="S885" s="10"/>
      <c r="T885" s="10"/>
      <c r="U885" s="10"/>
    </row>
    <row r="886" spans="1:21">
      <c r="A886" s="31"/>
      <c r="B886" s="31"/>
      <c r="C886" s="31"/>
      <c r="D886" s="3">
        <v>886</v>
      </c>
      <c r="E886" s="31"/>
      <c r="F886" s="3">
        <v>8900</v>
      </c>
      <c r="G886" s="31"/>
      <c r="H886" s="31"/>
      <c r="I886" s="11"/>
      <c r="J886" s="31"/>
      <c r="K886" s="31"/>
      <c r="L886" s="31"/>
      <c r="M886" s="8">
        <v>88500</v>
      </c>
      <c r="N886" s="8"/>
      <c r="O886" s="8"/>
      <c r="P886" s="8"/>
      <c r="Q886" s="10"/>
      <c r="R886" s="10"/>
      <c r="S886" s="10"/>
      <c r="T886" s="10"/>
      <c r="U886" s="10"/>
    </row>
    <row r="887" spans="1:21">
      <c r="A887" s="31"/>
      <c r="B887" s="31"/>
      <c r="C887" s="31"/>
      <c r="D887" s="3">
        <v>887</v>
      </c>
      <c r="E887" s="31"/>
      <c r="F887" s="3">
        <v>8910</v>
      </c>
      <c r="G887" s="31"/>
      <c r="H887" s="31"/>
      <c r="I887" s="11"/>
      <c r="J887" s="31"/>
      <c r="K887" s="31"/>
      <c r="L887" s="31"/>
      <c r="M887" s="8">
        <v>88600</v>
      </c>
      <c r="N887" s="8"/>
      <c r="O887" s="8"/>
      <c r="P887" s="8"/>
      <c r="Q887" s="10"/>
      <c r="R887" s="10"/>
      <c r="S887" s="10"/>
      <c r="T887" s="10"/>
      <c r="U887" s="10"/>
    </row>
    <row r="888" spans="1:21">
      <c r="A888" s="31"/>
      <c r="B888" s="31"/>
      <c r="C888" s="31"/>
      <c r="D888" s="3">
        <v>888</v>
      </c>
      <c r="E888" s="31"/>
      <c r="F888" s="3">
        <v>8920</v>
      </c>
      <c r="G888" s="31"/>
      <c r="H888" s="31"/>
      <c r="I888" s="11"/>
      <c r="J888" s="31"/>
      <c r="K888" s="31"/>
      <c r="L888" s="31"/>
      <c r="M888" s="8">
        <v>88700</v>
      </c>
      <c r="N888" s="8"/>
      <c r="O888" s="8"/>
      <c r="P888" s="8"/>
      <c r="Q888" s="10"/>
      <c r="R888" s="10"/>
      <c r="S888" s="10"/>
      <c r="T888" s="10"/>
      <c r="U888" s="10"/>
    </row>
    <row r="889" spans="1:21">
      <c r="A889" s="31"/>
      <c r="B889" s="31"/>
      <c r="C889" s="31"/>
      <c r="D889" s="3">
        <v>889</v>
      </c>
      <c r="E889" s="31"/>
      <c r="F889" s="3">
        <v>8930</v>
      </c>
      <c r="G889" s="31"/>
      <c r="H889" s="31"/>
      <c r="I889" s="11"/>
      <c r="J889" s="31"/>
      <c r="K889" s="31"/>
      <c r="L889" s="31"/>
      <c r="M889" s="8">
        <v>88800</v>
      </c>
      <c r="N889" s="8"/>
      <c r="O889" s="8"/>
      <c r="P889" s="8"/>
      <c r="Q889" s="10"/>
      <c r="R889" s="10"/>
      <c r="S889" s="10"/>
      <c r="T889" s="10"/>
      <c r="U889" s="10"/>
    </row>
    <row r="890" spans="1:21">
      <c r="A890" s="31"/>
      <c r="B890" s="31"/>
      <c r="C890" s="31"/>
      <c r="D890" s="3">
        <v>890</v>
      </c>
      <c r="E890" s="31"/>
      <c r="F890" s="3">
        <v>8940</v>
      </c>
      <c r="G890" s="31"/>
      <c r="H890" s="31"/>
      <c r="I890" s="11"/>
      <c r="J890" s="31"/>
      <c r="K890" s="31"/>
      <c r="L890" s="31"/>
      <c r="M890" s="8">
        <v>88900</v>
      </c>
      <c r="N890" s="8"/>
      <c r="O890" s="8"/>
      <c r="P890" s="8"/>
      <c r="Q890" s="10"/>
      <c r="R890" s="10"/>
      <c r="S890" s="10"/>
      <c r="T890" s="10"/>
      <c r="U890" s="10"/>
    </row>
    <row r="891" spans="1:21">
      <c r="A891" s="31"/>
      <c r="B891" s="31"/>
      <c r="C891" s="31"/>
      <c r="D891" s="3">
        <v>891</v>
      </c>
      <c r="E891" s="31"/>
      <c r="F891" s="3">
        <v>8950</v>
      </c>
      <c r="G891" s="31"/>
      <c r="H891" s="31"/>
      <c r="I891" s="11"/>
      <c r="J891" s="31"/>
      <c r="K891" s="31"/>
      <c r="L891" s="31"/>
      <c r="M891" s="8">
        <v>89000</v>
      </c>
      <c r="N891" s="8"/>
      <c r="O891" s="8"/>
      <c r="P891" s="8"/>
      <c r="Q891" s="10"/>
      <c r="R891" s="10"/>
      <c r="S891" s="10"/>
      <c r="T891" s="10"/>
      <c r="U891" s="10"/>
    </row>
    <row r="892" spans="1:21">
      <c r="A892" s="31"/>
      <c r="B892" s="31"/>
      <c r="C892" s="31"/>
      <c r="D892" s="3">
        <v>892</v>
      </c>
      <c r="E892" s="31"/>
      <c r="F892" s="3">
        <v>8960</v>
      </c>
      <c r="G892" s="31"/>
      <c r="H892" s="31"/>
      <c r="I892" s="11"/>
      <c r="J892" s="31"/>
      <c r="K892" s="31"/>
      <c r="L892" s="31"/>
      <c r="M892" s="8">
        <v>89100</v>
      </c>
      <c r="N892" s="8"/>
      <c r="O892" s="8"/>
      <c r="P892" s="8"/>
      <c r="Q892" s="10"/>
      <c r="R892" s="10"/>
      <c r="S892" s="10"/>
      <c r="T892" s="10"/>
      <c r="U892" s="10"/>
    </row>
    <row r="893" spans="1:21">
      <c r="A893" s="31"/>
      <c r="B893" s="31"/>
      <c r="C893" s="31"/>
      <c r="D893" s="3">
        <v>893</v>
      </c>
      <c r="E893" s="31"/>
      <c r="F893" s="3">
        <v>8970</v>
      </c>
      <c r="G893" s="31"/>
      <c r="H893" s="31"/>
      <c r="I893" s="11"/>
      <c r="J893" s="31"/>
      <c r="K893" s="31"/>
      <c r="L893" s="31"/>
      <c r="M893" s="8">
        <v>89200</v>
      </c>
      <c r="N893" s="8"/>
      <c r="O893" s="8"/>
      <c r="P893" s="8"/>
      <c r="Q893" s="10"/>
      <c r="R893" s="10"/>
      <c r="S893" s="10"/>
      <c r="T893" s="10"/>
      <c r="U893" s="10"/>
    </row>
    <row r="894" spans="1:21">
      <c r="A894" s="31"/>
      <c r="B894" s="31"/>
      <c r="C894" s="31"/>
      <c r="D894" s="3">
        <v>894</v>
      </c>
      <c r="E894" s="31"/>
      <c r="F894" s="3">
        <v>8980</v>
      </c>
      <c r="G894" s="31"/>
      <c r="H894" s="31"/>
      <c r="I894" s="11"/>
      <c r="J894" s="31"/>
      <c r="K894" s="31"/>
      <c r="L894" s="31"/>
      <c r="M894" s="8">
        <v>89300</v>
      </c>
      <c r="N894" s="8"/>
      <c r="O894" s="8"/>
      <c r="P894" s="8"/>
      <c r="Q894" s="10"/>
      <c r="R894" s="10"/>
      <c r="S894" s="10"/>
      <c r="T894" s="10"/>
      <c r="U894" s="10"/>
    </row>
    <row r="895" spans="1:21">
      <c r="A895" s="31"/>
      <c r="B895" s="31"/>
      <c r="C895" s="31"/>
      <c r="D895" s="3">
        <v>895</v>
      </c>
      <c r="E895" s="31"/>
      <c r="F895" s="3">
        <v>8990</v>
      </c>
      <c r="G895" s="31"/>
      <c r="H895" s="31"/>
      <c r="I895" s="11"/>
      <c r="J895" s="31"/>
      <c r="K895" s="31"/>
      <c r="L895" s="31"/>
      <c r="M895" s="8">
        <v>89400</v>
      </c>
      <c r="N895" s="8"/>
      <c r="O895" s="8"/>
      <c r="P895" s="8"/>
      <c r="Q895" s="10"/>
      <c r="R895" s="10"/>
      <c r="S895" s="10"/>
      <c r="T895" s="10"/>
      <c r="U895" s="10"/>
    </row>
    <row r="896" spans="1:21">
      <c r="A896" s="31"/>
      <c r="B896" s="31"/>
      <c r="C896" s="31"/>
      <c r="D896" s="3">
        <v>896</v>
      </c>
      <c r="E896" s="31"/>
      <c r="F896" s="3">
        <v>9000</v>
      </c>
      <c r="G896" s="31"/>
      <c r="H896" s="31"/>
      <c r="I896" s="11"/>
      <c r="J896" s="31"/>
      <c r="K896" s="31"/>
      <c r="L896" s="31"/>
      <c r="M896" s="8">
        <v>89500</v>
      </c>
      <c r="N896" s="8"/>
      <c r="O896" s="8"/>
      <c r="P896" s="8"/>
      <c r="Q896" s="10"/>
      <c r="R896" s="10"/>
      <c r="S896" s="10"/>
      <c r="T896" s="10"/>
      <c r="U896" s="10"/>
    </row>
    <row r="897" spans="1:21">
      <c r="A897" s="31"/>
      <c r="B897" s="31"/>
      <c r="C897" s="31"/>
      <c r="D897" s="3">
        <v>897</v>
      </c>
      <c r="E897" s="31"/>
      <c r="F897" s="3">
        <v>9010</v>
      </c>
      <c r="G897" s="31"/>
      <c r="H897" s="31"/>
      <c r="I897" s="11"/>
      <c r="J897" s="31"/>
      <c r="K897" s="31"/>
      <c r="L897" s="31"/>
      <c r="M897" s="8">
        <v>89600</v>
      </c>
      <c r="N897" s="8"/>
      <c r="O897" s="8"/>
      <c r="P897" s="8"/>
      <c r="Q897" s="10"/>
      <c r="R897" s="10"/>
      <c r="S897" s="10"/>
      <c r="T897" s="10"/>
      <c r="U897" s="10"/>
    </row>
    <row r="898" spans="1:21">
      <c r="A898" s="31"/>
      <c r="B898" s="31"/>
      <c r="C898" s="31"/>
      <c r="D898" s="3">
        <v>898</v>
      </c>
      <c r="E898" s="31"/>
      <c r="F898" s="3">
        <v>9020</v>
      </c>
      <c r="G898" s="31"/>
      <c r="H898" s="31"/>
      <c r="I898" s="11"/>
      <c r="J898" s="31"/>
      <c r="K898" s="31"/>
      <c r="L898" s="31"/>
      <c r="M898" s="8">
        <v>89700</v>
      </c>
      <c r="N898" s="8"/>
      <c r="O898" s="8"/>
      <c r="P898" s="8"/>
      <c r="Q898" s="10"/>
      <c r="R898" s="10"/>
      <c r="S898" s="10"/>
      <c r="T898" s="10"/>
      <c r="U898" s="10"/>
    </row>
    <row r="899" spans="1:21">
      <c r="A899" s="31"/>
      <c r="B899" s="31"/>
      <c r="C899" s="31"/>
      <c r="D899" s="3">
        <v>899</v>
      </c>
      <c r="E899" s="31"/>
      <c r="F899" s="3">
        <v>9030</v>
      </c>
      <c r="G899" s="31"/>
      <c r="H899" s="31"/>
      <c r="I899" s="11"/>
      <c r="J899" s="31"/>
      <c r="K899" s="31"/>
      <c r="L899" s="31"/>
      <c r="M899" s="8">
        <v>89800</v>
      </c>
      <c r="N899" s="8"/>
      <c r="O899" s="8"/>
      <c r="P899" s="8"/>
      <c r="Q899" s="10"/>
      <c r="R899" s="10"/>
      <c r="S899" s="10"/>
      <c r="T899" s="10"/>
      <c r="U899" s="10"/>
    </row>
    <row r="900" spans="1:21">
      <c r="A900" s="31"/>
      <c r="B900" s="31"/>
      <c r="C900" s="31"/>
      <c r="D900" s="3">
        <v>900</v>
      </c>
      <c r="E900" s="31"/>
      <c r="F900" s="3">
        <v>9040</v>
      </c>
      <c r="G900" s="31"/>
      <c r="H900" s="31"/>
      <c r="I900" s="11"/>
      <c r="J900" s="31"/>
      <c r="K900" s="31"/>
      <c r="L900" s="31"/>
      <c r="M900" s="8">
        <v>89900</v>
      </c>
      <c r="N900" s="8"/>
      <c r="O900" s="8"/>
      <c r="P900" s="8"/>
      <c r="Q900" s="10"/>
      <c r="R900" s="10"/>
      <c r="S900" s="10"/>
      <c r="T900" s="10"/>
      <c r="U900" s="10"/>
    </row>
    <row r="901" spans="1:21">
      <c r="A901" s="31"/>
      <c r="B901" s="31"/>
      <c r="C901" s="31"/>
      <c r="D901" s="3">
        <v>901</v>
      </c>
      <c r="E901" s="31"/>
      <c r="F901" s="3">
        <v>9050</v>
      </c>
      <c r="G901" s="31"/>
      <c r="H901" s="31"/>
      <c r="I901" s="11"/>
      <c r="J901" s="31"/>
      <c r="K901" s="31"/>
      <c r="L901" s="31"/>
      <c r="M901" s="8">
        <v>90000</v>
      </c>
      <c r="N901" s="8"/>
      <c r="O901" s="8"/>
      <c r="P901" s="8"/>
      <c r="Q901" s="10"/>
      <c r="R901" s="10"/>
      <c r="S901" s="10"/>
      <c r="T901" s="10"/>
      <c r="U901" s="10"/>
    </row>
    <row r="902" spans="1:21">
      <c r="A902" s="31"/>
      <c r="B902" s="31"/>
      <c r="C902" s="31"/>
      <c r="D902" s="3">
        <v>902</v>
      </c>
      <c r="E902" s="31"/>
      <c r="F902" s="3">
        <v>9060</v>
      </c>
      <c r="G902" s="31"/>
      <c r="H902" s="31"/>
      <c r="I902" s="11"/>
      <c r="J902" s="31"/>
      <c r="K902" s="31"/>
      <c r="L902" s="31"/>
      <c r="M902" s="8">
        <v>90100</v>
      </c>
      <c r="N902" s="8"/>
      <c r="O902" s="8"/>
      <c r="P902" s="8"/>
      <c r="Q902" s="10"/>
      <c r="R902" s="10"/>
      <c r="S902" s="10"/>
      <c r="T902" s="10"/>
      <c r="U902" s="10"/>
    </row>
    <row r="903" spans="1:21">
      <c r="A903" s="31"/>
      <c r="B903" s="31"/>
      <c r="C903" s="31"/>
      <c r="D903" s="3">
        <v>903</v>
      </c>
      <c r="E903" s="31"/>
      <c r="F903" s="3">
        <v>9070</v>
      </c>
      <c r="G903" s="31"/>
      <c r="H903" s="31"/>
      <c r="I903" s="11"/>
      <c r="J903" s="31"/>
      <c r="K903" s="31"/>
      <c r="L903" s="31"/>
      <c r="M903" s="8">
        <v>90200</v>
      </c>
      <c r="N903" s="8"/>
      <c r="O903" s="8"/>
      <c r="P903" s="8"/>
      <c r="Q903" s="10"/>
      <c r="R903" s="10"/>
      <c r="S903" s="10"/>
      <c r="T903" s="10"/>
      <c r="U903" s="10"/>
    </row>
    <row r="904" spans="1:21">
      <c r="A904" s="31"/>
      <c r="B904" s="31"/>
      <c r="C904" s="31"/>
      <c r="D904" s="3">
        <v>904</v>
      </c>
      <c r="E904" s="31"/>
      <c r="F904" s="3">
        <v>9080</v>
      </c>
      <c r="G904" s="31"/>
      <c r="H904" s="31"/>
      <c r="I904" s="11"/>
      <c r="J904" s="31"/>
      <c r="K904" s="31"/>
      <c r="L904" s="31"/>
      <c r="M904" s="8">
        <v>90300</v>
      </c>
      <c r="N904" s="8"/>
      <c r="O904" s="8"/>
      <c r="P904" s="8"/>
      <c r="Q904" s="10"/>
      <c r="R904" s="10"/>
      <c r="S904" s="10"/>
      <c r="T904" s="10"/>
      <c r="U904" s="10"/>
    </row>
    <row r="905" spans="1:21">
      <c r="A905" s="31"/>
      <c r="B905" s="31"/>
      <c r="C905" s="31"/>
      <c r="D905" s="3">
        <v>905</v>
      </c>
      <c r="E905" s="31"/>
      <c r="F905" s="3">
        <v>9090</v>
      </c>
      <c r="G905" s="31"/>
      <c r="H905" s="31"/>
      <c r="I905" s="11"/>
      <c r="J905" s="31"/>
      <c r="K905" s="31"/>
      <c r="L905" s="31"/>
      <c r="M905" s="8">
        <v>90400</v>
      </c>
      <c r="N905" s="8"/>
      <c r="O905" s="8"/>
      <c r="P905" s="8"/>
      <c r="Q905" s="10"/>
      <c r="R905" s="10"/>
      <c r="S905" s="10"/>
      <c r="T905" s="10"/>
      <c r="U905" s="10"/>
    </row>
    <row r="906" spans="1:21">
      <c r="A906" s="31"/>
      <c r="B906" s="31"/>
      <c r="C906" s="31"/>
      <c r="D906" s="3">
        <v>906</v>
      </c>
      <c r="E906" s="31"/>
      <c r="F906" s="3">
        <v>9100</v>
      </c>
      <c r="G906" s="31"/>
      <c r="H906" s="31"/>
      <c r="I906" s="11"/>
      <c r="J906" s="31"/>
      <c r="K906" s="31"/>
      <c r="L906" s="31"/>
      <c r="M906" s="8">
        <v>90500</v>
      </c>
      <c r="N906" s="8"/>
      <c r="O906" s="8"/>
      <c r="P906" s="8"/>
      <c r="Q906" s="10"/>
      <c r="R906" s="10"/>
      <c r="S906" s="10"/>
      <c r="T906" s="10"/>
      <c r="U906" s="10"/>
    </row>
    <row r="907" spans="1:21">
      <c r="A907" s="31"/>
      <c r="B907" s="31"/>
      <c r="C907" s="31"/>
      <c r="D907" s="3">
        <v>907</v>
      </c>
      <c r="E907" s="31"/>
      <c r="F907" s="3">
        <v>9110</v>
      </c>
      <c r="G907" s="31"/>
      <c r="H907" s="31"/>
      <c r="I907" s="11"/>
      <c r="J907" s="31"/>
      <c r="K907" s="31"/>
      <c r="L907" s="31"/>
      <c r="M907" s="8">
        <v>90600</v>
      </c>
      <c r="N907" s="8"/>
      <c r="O907" s="8"/>
      <c r="P907" s="8"/>
      <c r="Q907" s="10"/>
      <c r="R907" s="10"/>
      <c r="S907" s="10"/>
      <c r="T907" s="10"/>
      <c r="U907" s="10"/>
    </row>
    <row r="908" spans="1:21">
      <c r="A908" s="31"/>
      <c r="B908" s="31"/>
      <c r="C908" s="31"/>
      <c r="D908" s="3">
        <v>908</v>
      </c>
      <c r="E908" s="31"/>
      <c r="F908" s="3">
        <v>9120</v>
      </c>
      <c r="G908" s="31"/>
      <c r="H908" s="31"/>
      <c r="I908" s="11"/>
      <c r="J908" s="31"/>
      <c r="K908" s="31"/>
      <c r="L908" s="31"/>
      <c r="M908" s="8">
        <v>90700</v>
      </c>
      <c r="N908" s="8"/>
      <c r="O908" s="8"/>
      <c r="P908" s="8"/>
      <c r="Q908" s="10"/>
      <c r="R908" s="10"/>
      <c r="S908" s="10"/>
      <c r="T908" s="10"/>
      <c r="U908" s="10"/>
    </row>
    <row r="909" spans="1:21">
      <c r="A909" s="31"/>
      <c r="B909" s="31"/>
      <c r="C909" s="31"/>
      <c r="D909" s="3">
        <v>909</v>
      </c>
      <c r="E909" s="31"/>
      <c r="F909" s="3">
        <v>9130</v>
      </c>
      <c r="G909" s="31"/>
      <c r="H909" s="31"/>
      <c r="I909" s="11"/>
      <c r="J909" s="31"/>
      <c r="K909" s="31"/>
      <c r="L909" s="31"/>
      <c r="M909" s="8">
        <v>90800</v>
      </c>
      <c r="N909" s="8"/>
      <c r="O909" s="8"/>
      <c r="P909" s="8"/>
      <c r="Q909" s="10"/>
      <c r="R909" s="10"/>
      <c r="S909" s="10"/>
      <c r="T909" s="10"/>
      <c r="U909" s="10"/>
    </row>
    <row r="910" spans="1:21">
      <c r="A910" s="31"/>
      <c r="B910" s="31"/>
      <c r="C910" s="31"/>
      <c r="D910" s="3">
        <v>910</v>
      </c>
      <c r="E910" s="31"/>
      <c r="F910" s="3">
        <v>9140</v>
      </c>
      <c r="G910" s="31"/>
      <c r="H910" s="31"/>
      <c r="I910" s="11"/>
      <c r="J910" s="31"/>
      <c r="K910" s="31"/>
      <c r="L910" s="31"/>
      <c r="M910" s="8">
        <v>90900</v>
      </c>
      <c r="N910" s="8"/>
      <c r="O910" s="8"/>
      <c r="P910" s="8"/>
      <c r="Q910" s="10"/>
      <c r="R910" s="10"/>
      <c r="S910" s="10"/>
      <c r="T910" s="10"/>
      <c r="U910" s="10"/>
    </row>
    <row r="911" spans="1:21">
      <c r="A911" s="31"/>
      <c r="B911" s="31"/>
      <c r="C911" s="31"/>
      <c r="D911" s="3">
        <v>911</v>
      </c>
      <c r="E911" s="31"/>
      <c r="F911" s="3">
        <v>9150</v>
      </c>
      <c r="G911" s="31"/>
      <c r="H911" s="31"/>
      <c r="I911" s="11"/>
      <c r="J911" s="31"/>
      <c r="K911" s="31"/>
      <c r="L911" s="31"/>
      <c r="M911" s="8">
        <v>91000</v>
      </c>
      <c r="N911" s="8"/>
      <c r="O911" s="8"/>
      <c r="P911" s="8"/>
      <c r="Q911" s="10"/>
      <c r="R911" s="10"/>
      <c r="S911" s="10"/>
      <c r="T911" s="10"/>
      <c r="U911" s="10"/>
    </row>
    <row r="912" spans="1:21">
      <c r="A912" s="31"/>
      <c r="B912" s="31"/>
      <c r="C912" s="31"/>
      <c r="D912" s="3">
        <v>912</v>
      </c>
      <c r="E912" s="31"/>
      <c r="F912" s="3">
        <v>9160</v>
      </c>
      <c r="G912" s="31"/>
      <c r="H912" s="31"/>
      <c r="I912" s="11"/>
      <c r="J912" s="31"/>
      <c r="K912" s="31"/>
      <c r="L912" s="31"/>
      <c r="M912" s="8">
        <v>91100</v>
      </c>
      <c r="N912" s="8"/>
      <c r="O912" s="8"/>
      <c r="P912" s="8"/>
      <c r="Q912" s="10"/>
      <c r="R912" s="10"/>
      <c r="S912" s="10"/>
      <c r="T912" s="10"/>
      <c r="U912" s="10"/>
    </row>
    <row r="913" spans="1:21">
      <c r="A913" s="31"/>
      <c r="B913" s="31"/>
      <c r="C913" s="31"/>
      <c r="D913" s="3">
        <v>913</v>
      </c>
      <c r="E913" s="31"/>
      <c r="F913" s="3">
        <v>9170</v>
      </c>
      <c r="G913" s="31"/>
      <c r="H913" s="31"/>
      <c r="I913" s="11"/>
      <c r="J913" s="31"/>
      <c r="K913" s="31"/>
      <c r="L913" s="31"/>
      <c r="M913" s="8">
        <v>91200</v>
      </c>
      <c r="N913" s="8"/>
      <c r="O913" s="8"/>
      <c r="P913" s="8"/>
      <c r="Q913" s="10"/>
      <c r="R913" s="10"/>
      <c r="S913" s="10"/>
      <c r="T913" s="10"/>
      <c r="U913" s="10"/>
    </row>
    <row r="914" spans="1:21">
      <c r="A914" s="31"/>
      <c r="B914" s="31"/>
      <c r="C914" s="31"/>
      <c r="D914" s="3">
        <v>914</v>
      </c>
      <c r="E914" s="31"/>
      <c r="F914" s="3">
        <v>9180</v>
      </c>
      <c r="G914" s="31"/>
      <c r="H914" s="31"/>
      <c r="I914" s="11"/>
      <c r="J914" s="31"/>
      <c r="K914" s="31"/>
      <c r="L914" s="31"/>
      <c r="M914" s="8">
        <v>91300</v>
      </c>
      <c r="N914" s="8"/>
      <c r="O914" s="8"/>
      <c r="P914" s="8"/>
      <c r="Q914" s="10"/>
      <c r="R914" s="10"/>
      <c r="S914" s="10"/>
      <c r="T914" s="10"/>
      <c r="U914" s="10"/>
    </row>
    <row r="915" spans="1:21">
      <c r="A915" s="31"/>
      <c r="B915" s="31"/>
      <c r="C915" s="31"/>
      <c r="D915" s="3">
        <v>915</v>
      </c>
      <c r="E915" s="31"/>
      <c r="F915" s="3">
        <v>9190</v>
      </c>
      <c r="G915" s="31"/>
      <c r="H915" s="31"/>
      <c r="I915" s="11"/>
      <c r="J915" s="31"/>
      <c r="K915" s="31"/>
      <c r="L915" s="31"/>
      <c r="M915" s="8">
        <v>91400</v>
      </c>
      <c r="N915" s="8"/>
      <c r="O915" s="8"/>
      <c r="P915" s="8"/>
      <c r="Q915" s="10"/>
      <c r="R915" s="10"/>
      <c r="S915" s="10"/>
      <c r="T915" s="10"/>
      <c r="U915" s="10"/>
    </row>
    <row r="916" spans="1:21">
      <c r="A916" s="31"/>
      <c r="B916" s="31"/>
      <c r="C916" s="31"/>
      <c r="D916" s="3">
        <v>916</v>
      </c>
      <c r="E916" s="31"/>
      <c r="F916" s="3">
        <v>9200</v>
      </c>
      <c r="G916" s="31"/>
      <c r="H916" s="31"/>
      <c r="I916" s="11"/>
      <c r="J916" s="31"/>
      <c r="K916" s="31"/>
      <c r="L916" s="31"/>
      <c r="M916" s="8">
        <v>91500</v>
      </c>
      <c r="N916" s="8"/>
      <c r="O916" s="8"/>
      <c r="P916" s="8"/>
      <c r="Q916" s="10"/>
      <c r="R916" s="10"/>
      <c r="S916" s="10"/>
      <c r="T916" s="10"/>
      <c r="U916" s="10"/>
    </row>
    <row r="917" spans="1:21">
      <c r="A917" s="31"/>
      <c r="B917" s="31"/>
      <c r="C917" s="31"/>
      <c r="D917" s="3">
        <v>917</v>
      </c>
      <c r="E917" s="31"/>
      <c r="F917" s="3">
        <v>9210</v>
      </c>
      <c r="G917" s="31"/>
      <c r="H917" s="31"/>
      <c r="I917" s="11"/>
      <c r="J917" s="31"/>
      <c r="K917" s="31"/>
      <c r="L917" s="31"/>
      <c r="M917" s="8">
        <v>91600</v>
      </c>
      <c r="N917" s="8"/>
      <c r="O917" s="8"/>
      <c r="P917" s="8"/>
      <c r="Q917" s="10"/>
      <c r="R917" s="10"/>
      <c r="S917" s="10"/>
      <c r="T917" s="10"/>
      <c r="U917" s="10"/>
    </row>
    <row r="918" spans="1:21">
      <c r="A918" s="31"/>
      <c r="B918" s="31"/>
      <c r="C918" s="31"/>
      <c r="D918" s="3">
        <v>918</v>
      </c>
      <c r="E918" s="31"/>
      <c r="F918" s="3">
        <v>9220</v>
      </c>
      <c r="G918" s="31"/>
      <c r="H918" s="31"/>
      <c r="I918" s="11"/>
      <c r="J918" s="31"/>
      <c r="K918" s="31"/>
      <c r="L918" s="31"/>
      <c r="M918" s="8">
        <v>91700</v>
      </c>
      <c r="N918" s="8"/>
      <c r="O918" s="8"/>
      <c r="P918" s="8"/>
      <c r="Q918" s="10"/>
      <c r="R918" s="10"/>
      <c r="S918" s="10"/>
      <c r="T918" s="10"/>
      <c r="U918" s="10"/>
    </row>
    <row r="919" spans="1:21">
      <c r="A919" s="31"/>
      <c r="B919" s="31"/>
      <c r="C919" s="31"/>
      <c r="D919" s="3">
        <v>919</v>
      </c>
      <c r="E919" s="31"/>
      <c r="F919" s="3">
        <v>9230</v>
      </c>
      <c r="G919" s="31"/>
      <c r="H919" s="31"/>
      <c r="I919" s="11"/>
      <c r="J919" s="31"/>
      <c r="K919" s="31"/>
      <c r="L919" s="31"/>
      <c r="M919" s="8">
        <v>91800</v>
      </c>
      <c r="N919" s="8"/>
      <c r="O919" s="8"/>
      <c r="P919" s="8"/>
      <c r="Q919" s="10"/>
      <c r="R919" s="10"/>
      <c r="S919" s="10"/>
      <c r="T919" s="10"/>
      <c r="U919" s="10"/>
    </row>
    <row r="920" spans="1:21">
      <c r="A920" s="31"/>
      <c r="B920" s="31"/>
      <c r="C920" s="31"/>
      <c r="D920" s="3">
        <v>920</v>
      </c>
      <c r="E920" s="31"/>
      <c r="F920" s="3">
        <v>9240</v>
      </c>
      <c r="G920" s="31"/>
      <c r="H920" s="31"/>
      <c r="I920" s="11"/>
      <c r="J920" s="31"/>
      <c r="K920" s="31"/>
      <c r="L920" s="31"/>
      <c r="M920" s="8">
        <v>91900</v>
      </c>
      <c r="N920" s="8"/>
      <c r="O920" s="8"/>
      <c r="P920" s="8"/>
      <c r="Q920" s="10"/>
      <c r="R920" s="10"/>
      <c r="S920" s="10"/>
      <c r="T920" s="10"/>
      <c r="U920" s="10"/>
    </row>
    <row r="921" spans="1:21">
      <c r="A921" s="31"/>
      <c r="B921" s="31"/>
      <c r="C921" s="31"/>
      <c r="D921" s="3">
        <v>921</v>
      </c>
      <c r="E921" s="31"/>
      <c r="F921" s="3">
        <v>9250</v>
      </c>
      <c r="G921" s="31"/>
      <c r="H921" s="31"/>
      <c r="I921" s="11"/>
      <c r="J921" s="31"/>
      <c r="K921" s="31"/>
      <c r="L921" s="31"/>
      <c r="M921" s="8">
        <v>92000</v>
      </c>
      <c r="N921" s="8"/>
      <c r="O921" s="8"/>
      <c r="P921" s="8"/>
      <c r="Q921" s="10"/>
      <c r="R921" s="10"/>
      <c r="S921" s="10"/>
      <c r="T921" s="10"/>
      <c r="U921" s="10"/>
    </row>
    <row r="922" spans="1:21">
      <c r="A922" s="31"/>
      <c r="B922" s="31"/>
      <c r="C922" s="31"/>
      <c r="D922" s="3">
        <v>922</v>
      </c>
      <c r="E922" s="31"/>
      <c r="F922" s="3">
        <v>9260</v>
      </c>
      <c r="G922" s="31"/>
      <c r="H922" s="31"/>
      <c r="I922" s="11"/>
      <c r="J922" s="31"/>
      <c r="K922" s="31"/>
      <c r="L922" s="31"/>
      <c r="M922" s="8">
        <v>92100</v>
      </c>
      <c r="N922" s="8"/>
      <c r="O922" s="8"/>
      <c r="P922" s="8"/>
      <c r="Q922" s="10"/>
      <c r="R922" s="10"/>
      <c r="S922" s="10"/>
      <c r="T922" s="10"/>
      <c r="U922" s="10"/>
    </row>
    <row r="923" spans="1:21">
      <c r="A923" s="31"/>
      <c r="B923" s="31"/>
      <c r="C923" s="31"/>
      <c r="D923" s="3">
        <v>923</v>
      </c>
      <c r="E923" s="31"/>
      <c r="F923" s="3">
        <v>9270</v>
      </c>
      <c r="G923" s="31"/>
      <c r="H923" s="31"/>
      <c r="I923" s="11"/>
      <c r="J923" s="31"/>
      <c r="K923" s="31"/>
      <c r="L923" s="31"/>
      <c r="M923" s="8">
        <v>92200</v>
      </c>
      <c r="N923" s="8"/>
      <c r="O923" s="8"/>
      <c r="P923" s="8"/>
      <c r="Q923" s="10"/>
      <c r="R923" s="10"/>
      <c r="S923" s="10"/>
      <c r="T923" s="10"/>
      <c r="U923" s="10"/>
    </row>
    <row r="924" spans="1:21">
      <c r="A924" s="31"/>
      <c r="B924" s="31"/>
      <c r="C924" s="31"/>
      <c r="D924" s="3">
        <v>924</v>
      </c>
      <c r="E924" s="31"/>
      <c r="F924" s="3">
        <v>9280</v>
      </c>
      <c r="G924" s="31"/>
      <c r="H924" s="31"/>
      <c r="I924" s="11"/>
      <c r="J924" s="31"/>
      <c r="K924" s="31"/>
      <c r="L924" s="31"/>
      <c r="M924" s="8">
        <v>92300</v>
      </c>
      <c r="N924" s="8"/>
      <c r="O924" s="8"/>
      <c r="P924" s="8"/>
      <c r="Q924" s="10"/>
      <c r="R924" s="10"/>
      <c r="S924" s="10"/>
      <c r="T924" s="10"/>
      <c r="U924" s="10"/>
    </row>
    <row r="925" spans="1:21">
      <c r="A925" s="31"/>
      <c r="B925" s="31"/>
      <c r="C925" s="31"/>
      <c r="D925" s="3">
        <v>925</v>
      </c>
      <c r="E925" s="31"/>
      <c r="F925" s="3">
        <v>9290</v>
      </c>
      <c r="G925" s="31"/>
      <c r="H925" s="31"/>
      <c r="I925" s="11"/>
      <c r="J925" s="31"/>
      <c r="K925" s="31"/>
      <c r="L925" s="31"/>
      <c r="M925" s="8">
        <v>92400</v>
      </c>
      <c r="N925" s="8"/>
      <c r="O925" s="8"/>
      <c r="P925" s="8"/>
      <c r="Q925" s="10"/>
      <c r="R925" s="10"/>
      <c r="S925" s="10"/>
      <c r="T925" s="10"/>
      <c r="U925" s="10"/>
    </row>
    <row r="926" spans="1:21">
      <c r="A926" s="31"/>
      <c r="B926" s="31"/>
      <c r="C926" s="31"/>
      <c r="D926" s="3">
        <v>926</v>
      </c>
      <c r="E926" s="31"/>
      <c r="F926" s="3">
        <v>9300</v>
      </c>
      <c r="G926" s="31"/>
      <c r="H926" s="31"/>
      <c r="I926" s="11"/>
      <c r="J926" s="31"/>
      <c r="K926" s="31"/>
      <c r="L926" s="31"/>
      <c r="M926" s="8">
        <v>92500</v>
      </c>
      <c r="N926" s="8"/>
      <c r="O926" s="8"/>
      <c r="P926" s="8"/>
      <c r="Q926" s="10"/>
      <c r="R926" s="10"/>
      <c r="S926" s="10"/>
      <c r="T926" s="10"/>
      <c r="U926" s="10"/>
    </row>
    <row r="927" spans="1:21">
      <c r="A927" s="31"/>
      <c r="B927" s="31"/>
      <c r="C927" s="31"/>
      <c r="D927" s="3">
        <v>927</v>
      </c>
      <c r="E927" s="31"/>
      <c r="F927" s="3">
        <v>9310</v>
      </c>
      <c r="G927" s="31"/>
      <c r="H927" s="31"/>
      <c r="I927" s="11"/>
      <c r="J927" s="31"/>
      <c r="K927" s="31"/>
      <c r="L927" s="31"/>
      <c r="M927" s="8">
        <v>92600</v>
      </c>
      <c r="N927" s="8"/>
      <c r="O927" s="8"/>
      <c r="P927" s="8"/>
      <c r="Q927" s="10"/>
      <c r="R927" s="10"/>
      <c r="S927" s="10"/>
      <c r="T927" s="10"/>
      <c r="U927" s="10"/>
    </row>
    <row r="928" spans="1:21">
      <c r="A928" s="31"/>
      <c r="B928" s="31"/>
      <c r="C928" s="31"/>
      <c r="D928" s="3">
        <v>928</v>
      </c>
      <c r="E928" s="31"/>
      <c r="F928" s="3">
        <v>9320</v>
      </c>
      <c r="G928" s="31"/>
      <c r="H928" s="31"/>
      <c r="I928" s="11"/>
      <c r="J928" s="31"/>
      <c r="K928" s="31"/>
      <c r="L928" s="31"/>
      <c r="M928" s="8">
        <v>92700</v>
      </c>
      <c r="N928" s="8"/>
      <c r="O928" s="8"/>
      <c r="P928" s="8"/>
      <c r="Q928" s="10"/>
      <c r="R928" s="10"/>
      <c r="S928" s="10"/>
      <c r="T928" s="10"/>
      <c r="U928" s="10"/>
    </row>
    <row r="929" spans="1:21">
      <c r="A929" s="31"/>
      <c r="B929" s="31"/>
      <c r="C929" s="31"/>
      <c r="D929" s="3">
        <v>929</v>
      </c>
      <c r="E929" s="31"/>
      <c r="F929" s="3">
        <v>9330</v>
      </c>
      <c r="G929" s="31"/>
      <c r="H929" s="31"/>
      <c r="I929" s="11"/>
      <c r="J929" s="31"/>
      <c r="K929" s="31"/>
      <c r="L929" s="31"/>
      <c r="M929" s="8">
        <v>92800</v>
      </c>
      <c r="N929" s="8"/>
      <c r="O929" s="8"/>
      <c r="P929" s="8"/>
      <c r="Q929" s="10"/>
      <c r="R929" s="10"/>
      <c r="S929" s="10"/>
      <c r="T929" s="10"/>
      <c r="U929" s="10"/>
    </row>
    <row r="930" spans="1:21">
      <c r="A930" s="31"/>
      <c r="B930" s="31"/>
      <c r="C930" s="31"/>
      <c r="D930" s="3">
        <v>930</v>
      </c>
      <c r="E930" s="31"/>
      <c r="F930" s="3">
        <v>9340</v>
      </c>
      <c r="G930" s="31"/>
      <c r="H930" s="31"/>
      <c r="I930" s="11"/>
      <c r="J930" s="31"/>
      <c r="K930" s="31"/>
      <c r="L930" s="31"/>
      <c r="M930" s="8">
        <v>92900</v>
      </c>
      <c r="N930" s="8"/>
      <c r="O930" s="8"/>
      <c r="P930" s="8"/>
      <c r="Q930" s="10"/>
      <c r="R930" s="10"/>
      <c r="S930" s="10"/>
      <c r="T930" s="10"/>
      <c r="U930" s="10"/>
    </row>
    <row r="931" spans="1:21">
      <c r="A931" s="31"/>
      <c r="B931" s="31"/>
      <c r="C931" s="31"/>
      <c r="D931" s="3">
        <v>931</v>
      </c>
      <c r="E931" s="31"/>
      <c r="F931" s="3">
        <v>9350</v>
      </c>
      <c r="G931" s="31"/>
      <c r="H931" s="31"/>
      <c r="I931" s="11"/>
      <c r="J931" s="31"/>
      <c r="K931" s="31"/>
      <c r="L931" s="31"/>
      <c r="M931" s="8">
        <v>93000</v>
      </c>
      <c r="N931" s="8"/>
      <c r="O931" s="8"/>
      <c r="P931" s="8"/>
      <c r="Q931" s="10"/>
      <c r="R931" s="10"/>
      <c r="S931" s="10"/>
      <c r="T931" s="10"/>
      <c r="U931" s="10"/>
    </row>
    <row r="932" spans="1:21">
      <c r="A932" s="31"/>
      <c r="B932" s="31"/>
      <c r="C932" s="31"/>
      <c r="D932" s="3">
        <v>932</v>
      </c>
      <c r="E932" s="31"/>
      <c r="F932" s="3">
        <v>9360</v>
      </c>
      <c r="G932" s="31"/>
      <c r="H932" s="31"/>
      <c r="I932" s="11"/>
      <c r="J932" s="31"/>
      <c r="K932" s="31"/>
      <c r="L932" s="31"/>
      <c r="M932" s="8">
        <v>93100</v>
      </c>
      <c r="N932" s="8"/>
      <c r="O932" s="8"/>
      <c r="P932" s="8"/>
      <c r="Q932" s="10"/>
      <c r="R932" s="10"/>
      <c r="S932" s="10"/>
      <c r="T932" s="10"/>
      <c r="U932" s="10"/>
    </row>
    <row r="933" spans="1:21">
      <c r="A933" s="31"/>
      <c r="B933" s="31"/>
      <c r="C933" s="31"/>
      <c r="D933" s="3">
        <v>933</v>
      </c>
      <c r="E933" s="31"/>
      <c r="F933" s="3">
        <v>9370</v>
      </c>
      <c r="G933" s="31"/>
      <c r="H933" s="31"/>
      <c r="I933" s="11"/>
      <c r="J933" s="31"/>
      <c r="K933" s="31"/>
      <c r="L933" s="31"/>
      <c r="M933" s="8">
        <v>93200</v>
      </c>
      <c r="N933" s="8"/>
      <c r="O933" s="8"/>
      <c r="P933" s="8"/>
      <c r="Q933" s="10"/>
      <c r="R933" s="10"/>
      <c r="S933" s="10"/>
      <c r="T933" s="10"/>
      <c r="U933" s="10"/>
    </row>
    <row r="934" spans="1:21">
      <c r="A934" s="31"/>
      <c r="B934" s="31"/>
      <c r="C934" s="31"/>
      <c r="D934" s="3">
        <v>934</v>
      </c>
      <c r="E934" s="31"/>
      <c r="F934" s="3">
        <v>9380</v>
      </c>
      <c r="G934" s="31"/>
      <c r="H934" s="31"/>
      <c r="I934" s="11"/>
      <c r="J934" s="31"/>
      <c r="K934" s="31"/>
      <c r="L934" s="31"/>
      <c r="M934" s="8">
        <v>93300</v>
      </c>
      <c r="N934" s="8"/>
      <c r="O934" s="8"/>
      <c r="P934" s="8"/>
      <c r="Q934" s="10"/>
      <c r="R934" s="10"/>
      <c r="S934" s="10"/>
      <c r="T934" s="10"/>
      <c r="U934" s="10"/>
    </row>
    <row r="935" spans="1:21">
      <c r="A935" s="31"/>
      <c r="B935" s="31"/>
      <c r="C935" s="31"/>
      <c r="D935" s="3">
        <v>935</v>
      </c>
      <c r="E935" s="31"/>
      <c r="F935" s="3">
        <v>9390</v>
      </c>
      <c r="G935" s="31"/>
      <c r="H935" s="31"/>
      <c r="I935" s="11"/>
      <c r="J935" s="31"/>
      <c r="K935" s="31"/>
      <c r="L935" s="31"/>
      <c r="M935" s="8">
        <v>93400</v>
      </c>
      <c r="N935" s="8"/>
      <c r="O935" s="8"/>
      <c r="P935" s="8"/>
      <c r="Q935" s="10"/>
      <c r="R935" s="10"/>
      <c r="S935" s="10"/>
      <c r="T935" s="10"/>
      <c r="U935" s="10"/>
    </row>
    <row r="936" spans="1:21">
      <c r="A936" s="31"/>
      <c r="B936" s="31"/>
      <c r="C936" s="31"/>
      <c r="D936" s="3">
        <v>936</v>
      </c>
      <c r="E936" s="31"/>
      <c r="F936" s="3">
        <v>9400</v>
      </c>
      <c r="G936" s="31"/>
      <c r="H936" s="31"/>
      <c r="I936" s="11"/>
      <c r="J936" s="31"/>
      <c r="K936" s="31"/>
      <c r="L936" s="31"/>
      <c r="M936" s="8">
        <v>93500</v>
      </c>
      <c r="N936" s="8"/>
      <c r="O936" s="8"/>
      <c r="P936" s="8"/>
      <c r="Q936" s="10"/>
      <c r="R936" s="10"/>
      <c r="S936" s="10"/>
      <c r="T936" s="10"/>
      <c r="U936" s="10"/>
    </row>
    <row r="937" spans="1:21">
      <c r="A937" s="31"/>
      <c r="B937" s="31"/>
      <c r="C937" s="31"/>
      <c r="D937" s="3">
        <v>937</v>
      </c>
      <c r="E937" s="31"/>
      <c r="F937" s="3">
        <v>9410</v>
      </c>
      <c r="G937" s="31"/>
      <c r="H937" s="31"/>
      <c r="I937" s="11"/>
      <c r="J937" s="31"/>
      <c r="K937" s="31"/>
      <c r="L937" s="31"/>
      <c r="M937" s="8">
        <v>93600</v>
      </c>
      <c r="N937" s="8"/>
      <c r="O937" s="8"/>
      <c r="P937" s="8"/>
      <c r="Q937" s="10"/>
      <c r="R937" s="10"/>
      <c r="S937" s="10"/>
      <c r="T937" s="10"/>
      <c r="U937" s="10"/>
    </row>
    <row r="938" spans="1:21">
      <c r="A938" s="31"/>
      <c r="B938" s="31"/>
      <c r="C938" s="31"/>
      <c r="D938" s="3">
        <v>938</v>
      </c>
      <c r="E938" s="31"/>
      <c r="F938" s="3">
        <v>9420</v>
      </c>
      <c r="G938" s="31"/>
      <c r="H938" s="31"/>
      <c r="I938" s="11"/>
      <c r="J938" s="31"/>
      <c r="K938" s="31"/>
      <c r="L938" s="31"/>
      <c r="M938" s="8">
        <v>93700</v>
      </c>
      <c r="N938" s="8"/>
      <c r="O938" s="8"/>
      <c r="P938" s="8"/>
      <c r="Q938" s="10"/>
      <c r="R938" s="10"/>
      <c r="S938" s="10"/>
      <c r="T938" s="10"/>
      <c r="U938" s="10"/>
    </row>
    <row r="939" spans="1:21">
      <c r="A939" s="31"/>
      <c r="B939" s="31"/>
      <c r="C939" s="31"/>
      <c r="D939" s="3">
        <v>939</v>
      </c>
      <c r="E939" s="31"/>
      <c r="F939" s="3">
        <v>9430</v>
      </c>
      <c r="G939" s="31"/>
      <c r="H939" s="31"/>
      <c r="I939" s="11"/>
      <c r="J939" s="31"/>
      <c r="K939" s="31"/>
      <c r="L939" s="31"/>
      <c r="M939" s="8">
        <v>93800</v>
      </c>
      <c r="N939" s="8"/>
      <c r="O939" s="8"/>
      <c r="P939" s="8"/>
      <c r="Q939" s="10"/>
      <c r="R939" s="10"/>
      <c r="S939" s="10"/>
      <c r="T939" s="10"/>
      <c r="U939" s="10"/>
    </row>
    <row r="940" spans="1:21">
      <c r="A940" s="31"/>
      <c r="B940" s="31"/>
      <c r="C940" s="31"/>
      <c r="D940" s="3">
        <v>940</v>
      </c>
      <c r="E940" s="31"/>
      <c r="F940" s="3">
        <v>9440</v>
      </c>
      <c r="G940" s="31"/>
      <c r="H940" s="31"/>
      <c r="I940" s="11"/>
      <c r="J940" s="31"/>
      <c r="K940" s="31"/>
      <c r="L940" s="31"/>
      <c r="M940" s="8">
        <v>93900</v>
      </c>
      <c r="N940" s="8"/>
      <c r="O940" s="8"/>
      <c r="P940" s="8"/>
      <c r="Q940" s="10"/>
      <c r="R940" s="10"/>
      <c r="S940" s="10"/>
      <c r="T940" s="10"/>
      <c r="U940" s="10"/>
    </row>
    <row r="941" spans="1:21">
      <c r="A941" s="31"/>
      <c r="B941" s="31"/>
      <c r="C941" s="31"/>
      <c r="D941" s="3">
        <v>941</v>
      </c>
      <c r="E941" s="31"/>
      <c r="F941" s="3">
        <v>9450</v>
      </c>
      <c r="G941" s="31"/>
      <c r="H941" s="31"/>
      <c r="I941" s="11"/>
      <c r="J941" s="31"/>
      <c r="K941" s="31"/>
      <c r="L941" s="31"/>
      <c r="M941" s="8">
        <v>94000</v>
      </c>
      <c r="N941" s="8"/>
      <c r="O941" s="8"/>
      <c r="P941" s="8"/>
      <c r="Q941" s="10"/>
      <c r="R941" s="10"/>
      <c r="S941" s="10"/>
      <c r="T941" s="10"/>
      <c r="U941" s="10"/>
    </row>
    <row r="942" spans="1:21">
      <c r="A942" s="31"/>
      <c r="B942" s="31"/>
      <c r="C942" s="31"/>
      <c r="D942" s="3">
        <v>942</v>
      </c>
      <c r="E942" s="31"/>
      <c r="F942" s="3">
        <v>9460</v>
      </c>
      <c r="G942" s="31"/>
      <c r="H942" s="31"/>
      <c r="I942" s="11"/>
      <c r="J942" s="31"/>
      <c r="K942" s="31"/>
      <c r="L942" s="31"/>
      <c r="M942" s="8">
        <v>94100</v>
      </c>
      <c r="N942" s="8"/>
      <c r="O942" s="8"/>
      <c r="P942" s="8"/>
      <c r="Q942" s="10"/>
      <c r="R942" s="10"/>
      <c r="S942" s="10"/>
      <c r="T942" s="10"/>
      <c r="U942" s="10"/>
    </row>
    <row r="943" spans="1:21">
      <c r="A943" s="31"/>
      <c r="B943" s="31"/>
      <c r="C943" s="31"/>
      <c r="D943" s="3">
        <v>943</v>
      </c>
      <c r="E943" s="31"/>
      <c r="F943" s="3">
        <v>9470</v>
      </c>
      <c r="G943" s="31"/>
      <c r="H943" s="31"/>
      <c r="I943" s="11"/>
      <c r="J943" s="31"/>
      <c r="K943" s="31"/>
      <c r="L943" s="31"/>
      <c r="M943" s="8">
        <v>94200</v>
      </c>
      <c r="N943" s="8"/>
      <c r="O943" s="8"/>
      <c r="P943" s="8"/>
      <c r="Q943" s="10"/>
      <c r="R943" s="10"/>
      <c r="S943" s="10"/>
      <c r="T943" s="10"/>
      <c r="U943" s="10"/>
    </row>
    <row r="944" spans="1:21">
      <c r="A944" s="31"/>
      <c r="B944" s="31"/>
      <c r="C944" s="31"/>
      <c r="D944" s="3">
        <v>944</v>
      </c>
      <c r="E944" s="31"/>
      <c r="F944" s="3">
        <v>9480</v>
      </c>
      <c r="G944" s="31"/>
      <c r="H944" s="31"/>
      <c r="I944" s="11"/>
      <c r="J944" s="31"/>
      <c r="K944" s="31"/>
      <c r="L944" s="31"/>
      <c r="M944" s="8">
        <v>94300</v>
      </c>
      <c r="N944" s="8"/>
      <c r="O944" s="8"/>
      <c r="P944" s="8"/>
      <c r="Q944" s="10"/>
      <c r="R944" s="10"/>
      <c r="S944" s="10"/>
      <c r="T944" s="10"/>
      <c r="U944" s="10"/>
    </row>
    <row r="945" spans="1:21">
      <c r="A945" s="31"/>
      <c r="B945" s="31"/>
      <c r="C945" s="31"/>
      <c r="D945" s="3">
        <v>945</v>
      </c>
      <c r="E945" s="31"/>
      <c r="F945" s="3">
        <v>9490</v>
      </c>
      <c r="G945" s="31"/>
      <c r="H945" s="31"/>
      <c r="I945" s="11"/>
      <c r="J945" s="31"/>
      <c r="K945" s="31"/>
      <c r="L945" s="31"/>
      <c r="M945" s="8">
        <v>94400</v>
      </c>
      <c r="N945" s="8"/>
      <c r="O945" s="8"/>
      <c r="P945" s="8"/>
      <c r="Q945" s="10"/>
      <c r="R945" s="10"/>
      <c r="S945" s="10"/>
      <c r="T945" s="10"/>
      <c r="U945" s="10"/>
    </row>
    <row r="946" spans="1:21">
      <c r="A946" s="31"/>
      <c r="B946" s="31"/>
      <c r="C946" s="31"/>
      <c r="D946" s="3">
        <v>946</v>
      </c>
      <c r="E946" s="31"/>
      <c r="F946" s="31"/>
      <c r="G946" s="31"/>
      <c r="H946" s="31"/>
      <c r="I946" s="11"/>
      <c r="J946" s="31"/>
      <c r="K946" s="31"/>
      <c r="L946" s="31"/>
      <c r="M946" s="8">
        <v>94500</v>
      </c>
      <c r="N946" s="8"/>
      <c r="O946" s="8"/>
      <c r="P946" s="8"/>
      <c r="Q946" s="10"/>
      <c r="R946" s="10"/>
      <c r="S946" s="10"/>
      <c r="T946" s="10"/>
      <c r="U946" s="10"/>
    </row>
    <row r="947" spans="1:21">
      <c r="A947" s="31"/>
      <c r="B947" s="31"/>
      <c r="C947" s="31"/>
      <c r="D947" s="3">
        <v>947</v>
      </c>
      <c r="E947" s="31"/>
      <c r="F947" s="31"/>
      <c r="G947" s="31"/>
      <c r="H947" s="31"/>
      <c r="I947" s="11"/>
      <c r="J947" s="31"/>
      <c r="K947" s="31"/>
      <c r="L947" s="31"/>
      <c r="M947" s="8">
        <v>94600</v>
      </c>
      <c r="N947" s="8"/>
      <c r="O947" s="8"/>
      <c r="P947" s="8"/>
      <c r="Q947" s="10"/>
      <c r="R947" s="10"/>
      <c r="S947" s="10"/>
      <c r="T947" s="10"/>
      <c r="U947" s="10"/>
    </row>
    <row r="948" spans="1:21">
      <c r="A948" s="31"/>
      <c r="B948" s="31"/>
      <c r="C948" s="31"/>
      <c r="D948" s="3">
        <v>948</v>
      </c>
      <c r="E948" s="31"/>
      <c r="F948" s="31"/>
      <c r="G948" s="31"/>
      <c r="H948" s="31"/>
      <c r="I948" s="11"/>
      <c r="J948" s="31"/>
      <c r="K948" s="31"/>
      <c r="L948" s="31"/>
      <c r="M948" s="8">
        <v>94700</v>
      </c>
      <c r="N948" s="8"/>
      <c r="O948" s="8"/>
      <c r="P948" s="8"/>
      <c r="Q948" s="10"/>
      <c r="R948" s="10"/>
      <c r="S948" s="10"/>
      <c r="T948" s="10"/>
      <c r="U948" s="10"/>
    </row>
    <row r="949" spans="1:21">
      <c r="A949" s="31"/>
      <c r="B949" s="31"/>
      <c r="C949" s="31"/>
      <c r="D949" s="3">
        <v>949</v>
      </c>
      <c r="E949" s="31"/>
      <c r="F949" s="31"/>
      <c r="G949" s="31"/>
      <c r="H949" s="31"/>
      <c r="I949" s="11"/>
      <c r="J949" s="31"/>
      <c r="K949" s="31"/>
      <c r="L949" s="31"/>
      <c r="M949" s="8">
        <v>94800</v>
      </c>
      <c r="N949" s="8"/>
      <c r="O949" s="8"/>
      <c r="P949" s="8"/>
      <c r="Q949" s="10"/>
      <c r="R949" s="10"/>
      <c r="S949" s="10"/>
      <c r="T949" s="10"/>
      <c r="U949" s="10"/>
    </row>
    <row r="950" spans="1:21">
      <c r="A950" s="31"/>
      <c r="B950" s="31"/>
      <c r="C950" s="31"/>
      <c r="D950" s="3">
        <v>950</v>
      </c>
      <c r="E950" s="31"/>
      <c r="F950" s="31"/>
      <c r="G950" s="31"/>
      <c r="H950" s="31"/>
      <c r="I950" s="11"/>
      <c r="J950" s="31"/>
      <c r="K950" s="31"/>
      <c r="L950" s="31"/>
      <c r="M950" s="8">
        <v>94900</v>
      </c>
      <c r="N950" s="8"/>
      <c r="O950" s="8"/>
      <c r="P950" s="8"/>
      <c r="Q950" s="10"/>
      <c r="R950" s="10"/>
      <c r="S950" s="10"/>
      <c r="T950" s="10"/>
      <c r="U950" s="10"/>
    </row>
    <row r="951" spans="1:21">
      <c r="A951" s="31"/>
      <c r="B951" s="31"/>
      <c r="C951" s="31"/>
      <c r="D951" s="3">
        <v>951</v>
      </c>
      <c r="E951" s="31"/>
      <c r="F951" s="31"/>
      <c r="G951" s="31"/>
      <c r="H951" s="31"/>
      <c r="I951" s="11"/>
      <c r="J951" s="31"/>
      <c r="K951" s="31"/>
      <c r="L951" s="31"/>
      <c r="M951" s="8">
        <v>95000</v>
      </c>
      <c r="N951" s="8"/>
      <c r="O951" s="8"/>
      <c r="P951" s="8"/>
      <c r="Q951" s="10"/>
      <c r="R951" s="10"/>
      <c r="S951" s="10"/>
      <c r="T951" s="10"/>
      <c r="U951" s="10"/>
    </row>
    <row r="952" spans="1:21">
      <c r="A952" s="31"/>
      <c r="B952" s="31"/>
      <c r="C952" s="31"/>
      <c r="D952" s="3">
        <v>952</v>
      </c>
      <c r="E952" s="31"/>
      <c r="F952" s="31"/>
      <c r="G952" s="31"/>
      <c r="H952" s="31"/>
      <c r="I952" s="11"/>
      <c r="J952" s="31"/>
      <c r="K952" s="31"/>
      <c r="L952" s="31"/>
      <c r="M952" s="8">
        <v>95100</v>
      </c>
      <c r="N952" s="8"/>
      <c r="O952" s="8"/>
      <c r="P952" s="8"/>
      <c r="Q952" s="10"/>
      <c r="R952" s="10"/>
      <c r="S952" s="10"/>
      <c r="T952" s="10"/>
      <c r="U952" s="10"/>
    </row>
    <row r="953" spans="1:21">
      <c r="A953" s="31"/>
      <c r="B953" s="31"/>
      <c r="C953" s="31"/>
      <c r="D953" s="3">
        <v>953</v>
      </c>
      <c r="E953" s="31"/>
      <c r="F953" s="31"/>
      <c r="G953" s="31"/>
      <c r="H953" s="31"/>
      <c r="I953" s="11"/>
      <c r="J953" s="31"/>
      <c r="K953" s="31"/>
      <c r="L953" s="31"/>
      <c r="M953" s="8">
        <v>95200</v>
      </c>
      <c r="N953" s="8"/>
      <c r="O953" s="8"/>
      <c r="P953" s="8"/>
      <c r="Q953" s="10"/>
      <c r="R953" s="10"/>
      <c r="S953" s="10"/>
      <c r="T953" s="10"/>
      <c r="U953" s="10"/>
    </row>
    <row r="954" spans="1:21">
      <c r="A954" s="31"/>
      <c r="B954" s="31"/>
      <c r="C954" s="31"/>
      <c r="D954" s="3">
        <v>954</v>
      </c>
      <c r="E954" s="31"/>
      <c r="F954" s="31"/>
      <c r="G954" s="31"/>
      <c r="H954" s="31"/>
      <c r="I954" s="11"/>
      <c r="J954" s="31"/>
      <c r="K954" s="31"/>
      <c r="L954" s="31"/>
      <c r="M954" s="8">
        <v>95300</v>
      </c>
      <c r="N954" s="8"/>
      <c r="O954" s="8"/>
      <c r="P954" s="8"/>
      <c r="Q954" s="10"/>
      <c r="R954" s="10"/>
      <c r="S954" s="10"/>
      <c r="T954" s="10"/>
      <c r="U954" s="10"/>
    </row>
    <row r="955" spans="1:21">
      <c r="A955" s="31"/>
      <c r="B955" s="31"/>
      <c r="C955" s="31"/>
      <c r="D955" s="3">
        <v>955</v>
      </c>
      <c r="E955" s="31"/>
      <c r="F955" s="31"/>
      <c r="G955" s="31"/>
      <c r="H955" s="31"/>
      <c r="I955" s="11"/>
      <c r="J955" s="31"/>
      <c r="K955" s="31"/>
      <c r="L955" s="31"/>
      <c r="M955" s="8">
        <v>95400</v>
      </c>
      <c r="N955" s="8"/>
      <c r="O955" s="8"/>
      <c r="P955" s="8"/>
      <c r="Q955" s="10"/>
      <c r="R955" s="10"/>
      <c r="S955" s="10"/>
      <c r="T955" s="10"/>
      <c r="U955" s="10"/>
    </row>
    <row r="956" spans="1:21">
      <c r="A956" s="31"/>
      <c r="B956" s="31"/>
      <c r="C956" s="31"/>
      <c r="D956" s="3">
        <v>956</v>
      </c>
      <c r="E956" s="31"/>
      <c r="F956" s="31"/>
      <c r="G956" s="31"/>
      <c r="H956" s="31"/>
      <c r="I956" s="11"/>
      <c r="J956" s="31"/>
      <c r="K956" s="31"/>
      <c r="L956" s="31"/>
      <c r="M956" s="8">
        <v>95500</v>
      </c>
      <c r="N956" s="8"/>
      <c r="O956" s="8"/>
      <c r="P956" s="8"/>
      <c r="Q956" s="10"/>
      <c r="R956" s="10"/>
      <c r="S956" s="10"/>
      <c r="T956" s="10"/>
      <c r="U956" s="10"/>
    </row>
    <row r="957" spans="1:21">
      <c r="A957" s="31"/>
      <c r="B957" s="31"/>
      <c r="C957" s="31"/>
      <c r="D957" s="3">
        <v>957</v>
      </c>
      <c r="E957" s="31"/>
      <c r="F957" s="31"/>
      <c r="G957" s="31"/>
      <c r="H957" s="31"/>
      <c r="I957" s="11"/>
      <c r="J957" s="31"/>
      <c r="K957" s="31"/>
      <c r="L957" s="31"/>
      <c r="M957" s="8">
        <v>95600</v>
      </c>
      <c r="N957" s="8"/>
      <c r="O957" s="8"/>
      <c r="P957" s="8"/>
      <c r="Q957" s="10"/>
      <c r="R957" s="10"/>
      <c r="S957" s="10"/>
      <c r="T957" s="10"/>
      <c r="U957" s="10"/>
    </row>
    <row r="958" spans="1:21">
      <c r="A958" s="31"/>
      <c r="B958" s="31"/>
      <c r="C958" s="31"/>
      <c r="D958" s="3">
        <v>958</v>
      </c>
      <c r="E958" s="31"/>
      <c r="F958" s="31"/>
      <c r="G958" s="31"/>
      <c r="H958" s="31"/>
      <c r="I958" s="11"/>
      <c r="J958" s="31"/>
      <c r="K958" s="31"/>
      <c r="L958" s="31"/>
      <c r="M958" s="8">
        <v>95700</v>
      </c>
      <c r="N958" s="8"/>
      <c r="O958" s="8"/>
      <c r="P958" s="8"/>
      <c r="Q958" s="10"/>
      <c r="R958" s="10"/>
      <c r="S958" s="10"/>
      <c r="T958" s="10"/>
      <c r="U958" s="10"/>
    </row>
    <row r="959" spans="1:21">
      <c r="A959" s="31"/>
      <c r="B959" s="31"/>
      <c r="C959" s="31"/>
      <c r="D959" s="3">
        <v>959</v>
      </c>
      <c r="E959" s="31"/>
      <c r="F959" s="31"/>
      <c r="G959" s="31"/>
      <c r="H959" s="31"/>
      <c r="I959" s="11"/>
      <c r="J959" s="31"/>
      <c r="K959" s="31"/>
      <c r="L959" s="31"/>
      <c r="M959" s="8">
        <v>95800</v>
      </c>
      <c r="N959" s="8"/>
      <c r="O959" s="8"/>
      <c r="P959" s="8"/>
      <c r="Q959" s="10"/>
      <c r="R959" s="10"/>
      <c r="S959" s="10"/>
      <c r="T959" s="10"/>
      <c r="U959" s="10"/>
    </row>
    <row r="960" spans="1:21">
      <c r="A960" s="31"/>
      <c r="B960" s="31"/>
      <c r="C960" s="31"/>
      <c r="D960" s="3">
        <v>960</v>
      </c>
      <c r="E960" s="31"/>
      <c r="F960" s="31"/>
      <c r="G960" s="31"/>
      <c r="H960" s="31"/>
      <c r="I960" s="11"/>
      <c r="J960" s="31"/>
      <c r="K960" s="31"/>
      <c r="L960" s="31"/>
      <c r="M960" s="8">
        <v>95900</v>
      </c>
      <c r="N960" s="8"/>
      <c r="O960" s="8"/>
      <c r="P960" s="8"/>
      <c r="Q960" s="10"/>
      <c r="R960" s="10"/>
      <c r="S960" s="10"/>
      <c r="T960" s="10"/>
      <c r="U960" s="10"/>
    </row>
    <row r="961" spans="1:21">
      <c r="A961" s="31"/>
      <c r="B961" s="31"/>
      <c r="C961" s="31"/>
      <c r="D961" s="3">
        <v>961</v>
      </c>
      <c r="E961" s="31"/>
      <c r="F961" s="31"/>
      <c r="G961" s="31"/>
      <c r="H961" s="31"/>
      <c r="I961" s="11"/>
      <c r="J961" s="31"/>
      <c r="K961" s="31"/>
      <c r="L961" s="31"/>
      <c r="M961" s="8">
        <v>96000</v>
      </c>
      <c r="N961" s="8"/>
      <c r="O961" s="8"/>
      <c r="P961" s="8"/>
      <c r="Q961" s="10"/>
      <c r="R961" s="10"/>
      <c r="S961" s="10"/>
      <c r="T961" s="10"/>
      <c r="U961" s="10"/>
    </row>
    <row r="962" spans="1:21">
      <c r="A962" s="31"/>
      <c r="B962" s="31"/>
      <c r="C962" s="31"/>
      <c r="D962" s="3">
        <v>962</v>
      </c>
      <c r="E962" s="31"/>
      <c r="F962" s="31"/>
      <c r="G962" s="31"/>
      <c r="H962" s="31"/>
      <c r="I962" s="11"/>
      <c r="J962" s="31"/>
      <c r="K962" s="31"/>
      <c r="L962" s="31"/>
      <c r="M962" s="8">
        <v>96100</v>
      </c>
      <c r="N962" s="8"/>
      <c r="O962" s="8"/>
      <c r="P962" s="8"/>
      <c r="Q962" s="10"/>
      <c r="R962" s="10"/>
      <c r="S962" s="10"/>
      <c r="T962" s="10"/>
      <c r="U962" s="10"/>
    </row>
    <row r="963" spans="1:21">
      <c r="A963" s="31"/>
      <c r="B963" s="31"/>
      <c r="C963" s="31"/>
      <c r="D963" s="3">
        <v>963</v>
      </c>
      <c r="E963" s="31"/>
      <c r="F963" s="31"/>
      <c r="G963" s="31"/>
      <c r="H963" s="31"/>
      <c r="I963" s="11"/>
      <c r="J963" s="31"/>
      <c r="K963" s="31"/>
      <c r="L963" s="31"/>
      <c r="M963" s="8">
        <v>96200</v>
      </c>
      <c r="N963" s="8"/>
      <c r="O963" s="8"/>
      <c r="P963" s="8"/>
      <c r="Q963" s="10"/>
      <c r="R963" s="10"/>
      <c r="S963" s="10"/>
      <c r="T963" s="10"/>
      <c r="U963" s="10"/>
    </row>
    <row r="964" spans="1:21">
      <c r="A964" s="31"/>
      <c r="B964" s="31"/>
      <c r="C964" s="31"/>
      <c r="D964" s="3">
        <v>964</v>
      </c>
      <c r="E964" s="31"/>
      <c r="F964" s="31"/>
      <c r="G964" s="31"/>
      <c r="H964" s="31"/>
      <c r="I964" s="11"/>
      <c r="J964" s="31"/>
      <c r="K964" s="31"/>
      <c r="L964" s="31"/>
      <c r="M964" s="8">
        <v>96300</v>
      </c>
      <c r="N964" s="8"/>
      <c r="O964" s="8"/>
      <c r="P964" s="8"/>
      <c r="Q964" s="10"/>
      <c r="R964" s="10"/>
      <c r="S964" s="10"/>
      <c r="T964" s="10"/>
      <c r="U964" s="10"/>
    </row>
    <row r="965" spans="1:21">
      <c r="A965" s="31"/>
      <c r="B965" s="31"/>
      <c r="C965" s="31"/>
      <c r="D965" s="3">
        <v>965</v>
      </c>
      <c r="E965" s="31"/>
      <c r="F965" s="31"/>
      <c r="G965" s="31"/>
      <c r="H965" s="31"/>
      <c r="I965" s="11"/>
      <c r="J965" s="31"/>
      <c r="K965" s="31"/>
      <c r="L965" s="31"/>
      <c r="M965" s="8">
        <v>96400</v>
      </c>
      <c r="N965" s="8"/>
      <c r="O965" s="8"/>
      <c r="P965" s="8"/>
      <c r="Q965" s="10"/>
      <c r="R965" s="10"/>
      <c r="S965" s="10"/>
      <c r="T965" s="10"/>
      <c r="U965" s="10"/>
    </row>
    <row r="966" spans="1:21">
      <c r="A966" s="31"/>
      <c r="B966" s="31"/>
      <c r="C966" s="31"/>
      <c r="D966" s="3">
        <v>966</v>
      </c>
      <c r="E966" s="31"/>
      <c r="F966" s="31"/>
      <c r="G966" s="31"/>
      <c r="H966" s="31"/>
      <c r="I966" s="11"/>
      <c r="J966" s="31"/>
      <c r="K966" s="31"/>
      <c r="L966" s="31"/>
      <c r="M966" s="8">
        <v>96500</v>
      </c>
      <c r="N966" s="8"/>
      <c r="O966" s="8"/>
      <c r="P966" s="8"/>
      <c r="Q966" s="10"/>
      <c r="R966" s="10"/>
      <c r="S966" s="10"/>
      <c r="T966" s="10"/>
      <c r="U966" s="10"/>
    </row>
    <row r="967" spans="1:21">
      <c r="A967" s="31"/>
      <c r="B967" s="31"/>
      <c r="C967" s="31"/>
      <c r="D967" s="3">
        <v>967</v>
      </c>
      <c r="E967" s="31"/>
      <c r="F967" s="31"/>
      <c r="G967" s="31"/>
      <c r="H967" s="31"/>
      <c r="I967" s="11"/>
      <c r="J967" s="31"/>
      <c r="K967" s="31"/>
      <c r="L967" s="31"/>
      <c r="M967" s="8">
        <v>96600</v>
      </c>
      <c r="N967" s="8"/>
      <c r="O967" s="8"/>
      <c r="P967" s="8"/>
      <c r="Q967" s="10"/>
      <c r="R967" s="10"/>
      <c r="S967" s="10"/>
      <c r="T967" s="10"/>
      <c r="U967" s="10"/>
    </row>
    <row r="968" spans="1:21">
      <c r="A968" s="31"/>
      <c r="B968" s="31"/>
      <c r="C968" s="31"/>
      <c r="D968" s="3">
        <v>968</v>
      </c>
      <c r="E968" s="31"/>
      <c r="F968" s="31"/>
      <c r="G968" s="31"/>
      <c r="H968" s="31"/>
      <c r="I968" s="11"/>
      <c r="J968" s="31"/>
      <c r="K968" s="31"/>
      <c r="L968" s="31"/>
      <c r="M968" s="8">
        <v>96700</v>
      </c>
      <c r="N968" s="8"/>
      <c r="O968" s="8"/>
      <c r="P968" s="8"/>
      <c r="Q968" s="10"/>
      <c r="R968" s="10"/>
      <c r="S968" s="10"/>
      <c r="T968" s="10"/>
      <c r="U968" s="10"/>
    </row>
    <row r="969" spans="1:21">
      <c r="A969" s="31"/>
      <c r="B969" s="31"/>
      <c r="C969" s="31"/>
      <c r="D969" s="3">
        <v>969</v>
      </c>
      <c r="E969" s="31"/>
      <c r="F969" s="31"/>
      <c r="G969" s="31"/>
      <c r="H969" s="31"/>
      <c r="I969" s="11"/>
      <c r="J969" s="31"/>
      <c r="K969" s="31"/>
      <c r="L969" s="31"/>
      <c r="M969" s="8">
        <v>96800</v>
      </c>
      <c r="N969" s="8"/>
      <c r="O969" s="8"/>
      <c r="P969" s="8"/>
      <c r="Q969" s="10"/>
      <c r="R969" s="10"/>
      <c r="S969" s="10"/>
      <c r="T969" s="10"/>
      <c r="U969" s="10"/>
    </row>
    <row r="970" spans="1:21">
      <c r="A970" s="31"/>
      <c r="B970" s="31"/>
      <c r="C970" s="31"/>
      <c r="D970" s="3">
        <v>970</v>
      </c>
      <c r="E970" s="31"/>
      <c r="F970" s="31"/>
      <c r="G970" s="31"/>
      <c r="H970" s="31"/>
      <c r="I970" s="11"/>
      <c r="J970" s="31"/>
      <c r="K970" s="31"/>
      <c r="L970" s="31"/>
      <c r="M970" s="8">
        <v>96900</v>
      </c>
      <c r="N970" s="8"/>
      <c r="O970" s="8"/>
      <c r="P970" s="8"/>
      <c r="Q970" s="10"/>
      <c r="R970" s="10"/>
      <c r="S970" s="10"/>
      <c r="T970" s="10"/>
      <c r="U970" s="10"/>
    </row>
    <row r="971" spans="1:21">
      <c r="A971" s="31"/>
      <c r="B971" s="31"/>
      <c r="C971" s="31"/>
      <c r="D971" s="3">
        <v>971</v>
      </c>
      <c r="E971" s="31"/>
      <c r="F971" s="31"/>
      <c r="G971" s="31"/>
      <c r="H971" s="31"/>
      <c r="I971" s="11"/>
      <c r="J971" s="31"/>
      <c r="K971" s="31"/>
      <c r="L971" s="31"/>
      <c r="M971" s="8">
        <v>97000</v>
      </c>
      <c r="N971" s="8"/>
      <c r="O971" s="8"/>
      <c r="P971" s="8"/>
      <c r="Q971" s="10"/>
      <c r="R971" s="10"/>
      <c r="S971" s="10"/>
      <c r="T971" s="10"/>
      <c r="U971" s="10"/>
    </row>
    <row r="972" spans="1:21">
      <c r="A972" s="31"/>
      <c r="B972" s="31"/>
      <c r="C972" s="31"/>
      <c r="D972" s="3">
        <v>972</v>
      </c>
      <c r="E972" s="31"/>
      <c r="F972" s="31"/>
      <c r="G972" s="31"/>
      <c r="H972" s="31"/>
      <c r="I972" s="11"/>
      <c r="J972" s="31"/>
      <c r="K972" s="31"/>
      <c r="L972" s="31"/>
      <c r="M972" s="8">
        <v>97100</v>
      </c>
      <c r="N972" s="8"/>
      <c r="O972" s="8"/>
      <c r="P972" s="8"/>
      <c r="Q972" s="10"/>
      <c r="R972" s="10"/>
      <c r="S972" s="10"/>
      <c r="T972" s="10"/>
      <c r="U972" s="10"/>
    </row>
    <row r="973" spans="1:21">
      <c r="A973" s="31"/>
      <c r="B973" s="31"/>
      <c r="C973" s="31"/>
      <c r="D973" s="3">
        <v>973</v>
      </c>
      <c r="E973" s="31"/>
      <c r="F973" s="31"/>
      <c r="G973" s="31"/>
      <c r="H973" s="31"/>
      <c r="I973" s="11"/>
      <c r="J973" s="31"/>
      <c r="K973" s="31"/>
      <c r="L973" s="31"/>
      <c r="M973" s="8">
        <v>97200</v>
      </c>
      <c r="N973" s="8"/>
      <c r="O973" s="8"/>
      <c r="P973" s="8"/>
      <c r="Q973" s="10"/>
      <c r="R973" s="10"/>
      <c r="S973" s="10"/>
      <c r="T973" s="10"/>
      <c r="U973" s="10"/>
    </row>
    <row r="974" spans="1:21">
      <c r="A974" s="31"/>
      <c r="B974" s="31"/>
      <c r="C974" s="31"/>
      <c r="D974" s="3">
        <v>974</v>
      </c>
      <c r="E974" s="31"/>
      <c r="F974" s="31"/>
      <c r="G974" s="31"/>
      <c r="H974" s="31"/>
      <c r="I974" s="11"/>
      <c r="J974" s="31"/>
      <c r="K974" s="31"/>
      <c r="L974" s="31"/>
      <c r="M974" s="8">
        <v>97300</v>
      </c>
      <c r="N974" s="8"/>
      <c r="O974" s="8"/>
      <c r="P974" s="8"/>
      <c r="Q974" s="10"/>
      <c r="R974" s="10"/>
      <c r="S974" s="10"/>
      <c r="T974" s="10"/>
      <c r="U974" s="10"/>
    </row>
    <row r="975" spans="1:21">
      <c r="A975" s="31"/>
      <c r="B975" s="31"/>
      <c r="C975" s="31"/>
      <c r="D975" s="3">
        <v>975</v>
      </c>
      <c r="E975" s="31"/>
      <c r="F975" s="31"/>
      <c r="G975" s="31"/>
      <c r="H975" s="31"/>
      <c r="I975" s="11"/>
      <c r="J975" s="31"/>
      <c r="K975" s="31"/>
      <c r="L975" s="31"/>
      <c r="M975" s="8">
        <v>97400</v>
      </c>
      <c r="N975" s="8"/>
      <c r="O975" s="8"/>
      <c r="P975" s="8"/>
      <c r="Q975" s="10"/>
      <c r="R975" s="10"/>
      <c r="S975" s="10"/>
      <c r="T975" s="10"/>
      <c r="U975" s="10"/>
    </row>
    <row r="976" spans="1:21">
      <c r="A976" s="31"/>
      <c r="B976" s="31"/>
      <c r="C976" s="31"/>
      <c r="D976" s="3">
        <v>976</v>
      </c>
      <c r="E976" s="31"/>
      <c r="F976" s="31"/>
      <c r="G976" s="31"/>
      <c r="H976" s="31"/>
      <c r="I976" s="11"/>
      <c r="J976" s="31"/>
      <c r="K976" s="31"/>
      <c r="L976" s="31"/>
      <c r="M976" s="8">
        <v>97500</v>
      </c>
      <c r="N976" s="8"/>
      <c r="O976" s="8"/>
      <c r="P976" s="8"/>
      <c r="Q976" s="10"/>
      <c r="R976" s="10"/>
      <c r="S976" s="10"/>
      <c r="T976" s="10"/>
      <c r="U976" s="10"/>
    </row>
    <row r="977" spans="1:21">
      <c r="A977" s="31"/>
      <c r="B977" s="31"/>
      <c r="C977" s="31"/>
      <c r="D977" s="3">
        <v>977</v>
      </c>
      <c r="E977" s="31"/>
      <c r="F977" s="31"/>
      <c r="G977" s="31"/>
      <c r="H977" s="31"/>
      <c r="I977" s="11"/>
      <c r="J977" s="31"/>
      <c r="K977" s="31"/>
      <c r="L977" s="31"/>
      <c r="M977" s="8">
        <v>97600</v>
      </c>
      <c r="N977" s="8"/>
      <c r="O977" s="8"/>
      <c r="P977" s="8"/>
      <c r="Q977" s="10"/>
      <c r="R977" s="10"/>
      <c r="S977" s="10"/>
      <c r="T977" s="10"/>
      <c r="U977" s="10"/>
    </row>
    <row r="978" spans="1:21">
      <c r="A978" s="31"/>
      <c r="B978" s="31"/>
      <c r="C978" s="31"/>
      <c r="D978" s="3">
        <v>978</v>
      </c>
      <c r="E978" s="31"/>
      <c r="F978" s="31"/>
      <c r="G978" s="31"/>
      <c r="H978" s="31"/>
      <c r="I978" s="11"/>
      <c r="J978" s="31"/>
      <c r="K978" s="31"/>
      <c r="L978" s="31"/>
      <c r="M978" s="8">
        <v>97700</v>
      </c>
      <c r="N978" s="8"/>
      <c r="O978" s="8"/>
      <c r="P978" s="8"/>
      <c r="Q978" s="10"/>
      <c r="R978" s="10"/>
      <c r="S978" s="10"/>
      <c r="T978" s="10"/>
      <c r="U978" s="10"/>
    </row>
    <row r="979" spans="1:21">
      <c r="A979" s="31"/>
      <c r="B979" s="31"/>
      <c r="C979" s="31"/>
      <c r="D979" s="3">
        <v>979</v>
      </c>
      <c r="E979" s="31"/>
      <c r="F979" s="31"/>
      <c r="G979" s="31"/>
      <c r="H979" s="31"/>
      <c r="I979" s="11"/>
      <c r="J979" s="31"/>
      <c r="K979" s="31"/>
      <c r="L979" s="31"/>
      <c r="M979" s="8">
        <v>97800</v>
      </c>
      <c r="N979" s="8"/>
      <c r="O979" s="8"/>
      <c r="P979" s="8"/>
      <c r="Q979" s="10"/>
      <c r="R979" s="10"/>
      <c r="S979" s="10"/>
      <c r="T979" s="10"/>
      <c r="U979" s="10"/>
    </row>
    <row r="980" spans="1:21">
      <c r="A980" s="31"/>
      <c r="B980" s="31"/>
      <c r="C980" s="31"/>
      <c r="D980" s="3">
        <v>980</v>
      </c>
      <c r="E980" s="31"/>
      <c r="F980" s="31"/>
      <c r="G980" s="31"/>
      <c r="H980" s="31"/>
      <c r="I980" s="11"/>
      <c r="J980" s="31"/>
      <c r="K980" s="31"/>
      <c r="L980" s="31"/>
      <c r="M980" s="8">
        <v>97900</v>
      </c>
      <c r="N980" s="8"/>
      <c r="O980" s="8"/>
      <c r="P980" s="8"/>
      <c r="Q980" s="10"/>
      <c r="R980" s="10"/>
      <c r="S980" s="10"/>
      <c r="T980" s="10"/>
      <c r="U980" s="10"/>
    </row>
    <row r="981" spans="1:21">
      <c r="A981" s="31"/>
      <c r="B981" s="31"/>
      <c r="C981" s="31"/>
      <c r="D981" s="3">
        <v>981</v>
      </c>
      <c r="E981" s="31"/>
      <c r="F981" s="31"/>
      <c r="G981" s="31"/>
      <c r="H981" s="31"/>
      <c r="I981" s="11"/>
      <c r="J981" s="31"/>
      <c r="K981" s="31"/>
      <c r="L981" s="31"/>
      <c r="M981" s="8">
        <v>98000</v>
      </c>
      <c r="N981" s="8"/>
      <c r="O981" s="8"/>
      <c r="P981" s="8"/>
      <c r="Q981" s="10"/>
      <c r="R981" s="10"/>
      <c r="S981" s="10"/>
      <c r="T981" s="10"/>
      <c r="U981" s="10"/>
    </row>
    <row r="982" spans="1:21">
      <c r="A982" s="31"/>
      <c r="B982" s="31"/>
      <c r="C982" s="31"/>
      <c r="D982" s="3">
        <v>982</v>
      </c>
      <c r="E982" s="31"/>
      <c r="F982" s="31"/>
      <c r="G982" s="31"/>
      <c r="H982" s="31"/>
      <c r="I982" s="11"/>
      <c r="J982" s="31"/>
      <c r="K982" s="31"/>
      <c r="L982" s="31"/>
      <c r="M982" s="8">
        <v>98100</v>
      </c>
      <c r="N982" s="8"/>
      <c r="O982" s="8"/>
      <c r="P982" s="8"/>
      <c r="Q982" s="10"/>
      <c r="R982" s="10"/>
      <c r="S982" s="10"/>
      <c r="T982" s="10"/>
      <c r="U982" s="10"/>
    </row>
    <row r="983" spans="1:21">
      <c r="A983" s="31"/>
      <c r="B983" s="31"/>
      <c r="C983" s="31"/>
      <c r="D983" s="3">
        <v>983</v>
      </c>
      <c r="E983" s="31"/>
      <c r="F983" s="31"/>
      <c r="G983" s="31"/>
      <c r="H983" s="31"/>
      <c r="I983" s="11"/>
      <c r="J983" s="31"/>
      <c r="K983" s="31"/>
      <c r="L983" s="31"/>
      <c r="M983" s="8">
        <v>98200</v>
      </c>
      <c r="N983" s="8"/>
      <c r="O983" s="8"/>
      <c r="P983" s="8"/>
      <c r="Q983" s="10"/>
      <c r="R983" s="10"/>
      <c r="S983" s="10"/>
      <c r="T983" s="10"/>
      <c r="U983" s="10"/>
    </row>
    <row r="984" spans="1:21">
      <c r="A984" s="31"/>
      <c r="B984" s="31"/>
      <c r="C984" s="31"/>
      <c r="D984" s="3">
        <v>984</v>
      </c>
      <c r="E984" s="31"/>
      <c r="F984" s="31"/>
      <c r="G984" s="31"/>
      <c r="H984" s="31"/>
      <c r="I984" s="11"/>
      <c r="J984" s="31"/>
      <c r="K984" s="31"/>
      <c r="L984" s="31"/>
      <c r="M984" s="8">
        <v>98300</v>
      </c>
      <c r="N984" s="8"/>
      <c r="O984" s="8"/>
      <c r="P984" s="8"/>
      <c r="Q984" s="10"/>
      <c r="R984" s="10"/>
      <c r="S984" s="10"/>
      <c r="T984" s="10"/>
      <c r="U984" s="10"/>
    </row>
    <row r="985" spans="1:21">
      <c r="A985" s="31"/>
      <c r="B985" s="31"/>
      <c r="C985" s="31"/>
      <c r="D985" s="3">
        <v>985</v>
      </c>
      <c r="E985" s="31"/>
      <c r="F985" s="31"/>
      <c r="G985" s="31"/>
      <c r="H985" s="31"/>
      <c r="I985" s="11"/>
      <c r="J985" s="31"/>
      <c r="K985" s="31"/>
      <c r="L985" s="31"/>
      <c r="M985" s="8">
        <v>98400</v>
      </c>
      <c r="N985" s="8"/>
      <c r="O985" s="8"/>
      <c r="P985" s="8"/>
      <c r="Q985" s="10"/>
      <c r="R985" s="10"/>
      <c r="S985" s="10"/>
      <c r="T985" s="10"/>
      <c r="U985" s="10"/>
    </row>
    <row r="986" spans="1:21">
      <c r="A986" s="31"/>
      <c r="B986" s="31"/>
      <c r="C986" s="31"/>
      <c r="D986" s="3">
        <v>986</v>
      </c>
      <c r="E986" s="31"/>
      <c r="F986" s="31"/>
      <c r="G986" s="31"/>
      <c r="H986" s="31"/>
      <c r="I986" s="11"/>
      <c r="J986" s="31"/>
      <c r="K986" s="31"/>
      <c r="L986" s="31"/>
      <c r="M986" s="8">
        <v>98500</v>
      </c>
      <c r="N986" s="8"/>
      <c r="O986" s="8"/>
      <c r="P986" s="8"/>
      <c r="Q986" s="10"/>
      <c r="R986" s="10"/>
      <c r="S986" s="10"/>
      <c r="T986" s="10"/>
      <c r="U986" s="10"/>
    </row>
    <row r="987" spans="1:21">
      <c r="A987" s="31"/>
      <c r="B987" s="31"/>
      <c r="C987" s="31"/>
      <c r="D987" s="3">
        <v>987</v>
      </c>
      <c r="E987" s="31"/>
      <c r="F987" s="31"/>
      <c r="G987" s="31"/>
      <c r="H987" s="31"/>
      <c r="I987" s="11"/>
      <c r="J987" s="31"/>
      <c r="K987" s="31"/>
      <c r="L987" s="31"/>
      <c r="M987" s="8">
        <v>98600</v>
      </c>
      <c r="N987" s="8"/>
      <c r="O987" s="8"/>
      <c r="P987" s="8"/>
      <c r="Q987" s="10"/>
      <c r="R987" s="10"/>
      <c r="S987" s="10"/>
      <c r="T987" s="10"/>
      <c r="U987" s="10"/>
    </row>
    <row r="988" spans="1:21">
      <c r="A988" s="31"/>
      <c r="B988" s="31"/>
      <c r="C988" s="31"/>
      <c r="D988" s="3">
        <v>988</v>
      </c>
      <c r="E988" s="31"/>
      <c r="F988" s="31"/>
      <c r="G988" s="31"/>
      <c r="H988" s="31"/>
      <c r="I988" s="11"/>
      <c r="J988" s="31"/>
      <c r="K988" s="31"/>
      <c r="L988" s="31"/>
      <c r="M988" s="8">
        <v>98700</v>
      </c>
      <c r="N988" s="8"/>
      <c r="O988" s="8"/>
      <c r="P988" s="8"/>
      <c r="Q988" s="10"/>
      <c r="R988" s="10"/>
      <c r="S988" s="10"/>
      <c r="T988" s="10"/>
      <c r="U988" s="10"/>
    </row>
    <row r="989" spans="1:21">
      <c r="A989" s="31"/>
      <c r="B989" s="31"/>
      <c r="C989" s="31"/>
      <c r="D989" s="3">
        <v>989</v>
      </c>
      <c r="E989" s="31"/>
      <c r="F989" s="31"/>
      <c r="G989" s="31"/>
      <c r="H989" s="31"/>
      <c r="I989" s="11"/>
      <c r="J989" s="31"/>
      <c r="K989" s="31"/>
      <c r="L989" s="31"/>
      <c r="M989" s="8">
        <v>98800</v>
      </c>
      <c r="N989" s="8"/>
      <c r="O989" s="8"/>
      <c r="P989" s="8"/>
      <c r="Q989" s="10"/>
      <c r="R989" s="10"/>
      <c r="S989" s="10"/>
      <c r="T989" s="10"/>
      <c r="U989" s="10"/>
    </row>
    <row r="990" spans="1:21">
      <c r="A990" s="31"/>
      <c r="B990" s="31"/>
      <c r="C990" s="31"/>
      <c r="D990" s="3">
        <v>990</v>
      </c>
      <c r="E990" s="31"/>
      <c r="F990" s="31"/>
      <c r="G990" s="31"/>
      <c r="H990" s="31"/>
      <c r="I990" s="11"/>
      <c r="J990" s="31"/>
      <c r="K990" s="31"/>
      <c r="L990" s="31"/>
      <c r="M990" s="8">
        <v>98900</v>
      </c>
      <c r="N990" s="8"/>
      <c r="O990" s="8"/>
      <c r="P990" s="8"/>
      <c r="Q990" s="10"/>
      <c r="R990" s="10"/>
      <c r="S990" s="10"/>
      <c r="T990" s="10"/>
      <c r="U990" s="10"/>
    </row>
    <row r="991" spans="1:21">
      <c r="A991" s="31"/>
      <c r="B991" s="31"/>
      <c r="C991" s="31"/>
      <c r="D991" s="3">
        <v>991</v>
      </c>
      <c r="E991" s="31"/>
      <c r="F991" s="31"/>
      <c r="G991" s="31"/>
      <c r="H991" s="31"/>
      <c r="I991" s="11"/>
      <c r="J991" s="31"/>
      <c r="K991" s="31"/>
      <c r="L991" s="31"/>
      <c r="M991" s="8">
        <v>99000</v>
      </c>
      <c r="N991" s="8"/>
      <c r="O991" s="8"/>
      <c r="P991" s="8"/>
      <c r="Q991" s="10"/>
      <c r="R991" s="10"/>
      <c r="S991" s="10"/>
      <c r="T991" s="10"/>
      <c r="U991" s="10"/>
    </row>
    <row r="992" spans="1:21">
      <c r="A992" s="31"/>
      <c r="B992" s="31"/>
      <c r="C992" s="31"/>
      <c r="D992" s="3">
        <v>992</v>
      </c>
      <c r="E992" s="31"/>
      <c r="F992" s="31"/>
      <c r="G992" s="31"/>
      <c r="H992" s="31"/>
      <c r="I992" s="11"/>
      <c r="J992" s="31"/>
      <c r="K992" s="31"/>
      <c r="L992" s="31"/>
      <c r="M992" s="8">
        <v>99100</v>
      </c>
      <c r="N992" s="8"/>
      <c r="O992" s="8"/>
      <c r="P992" s="8"/>
      <c r="Q992" s="10"/>
      <c r="R992" s="10"/>
      <c r="S992" s="10"/>
      <c r="T992" s="10"/>
      <c r="U992" s="10"/>
    </row>
    <row r="993" spans="1:21">
      <c r="A993" s="31"/>
      <c r="B993" s="31"/>
      <c r="C993" s="31"/>
      <c r="D993" s="3">
        <v>993</v>
      </c>
      <c r="E993" s="31"/>
      <c r="F993" s="31"/>
      <c r="G993" s="31"/>
      <c r="H993" s="31"/>
      <c r="I993" s="11"/>
      <c r="J993" s="31"/>
      <c r="K993" s="31"/>
      <c r="L993" s="31"/>
      <c r="M993" s="8">
        <v>99200</v>
      </c>
      <c r="N993" s="8"/>
      <c r="O993" s="8"/>
      <c r="P993" s="8"/>
      <c r="Q993" s="10"/>
      <c r="R993" s="10"/>
      <c r="S993" s="10"/>
      <c r="T993" s="10"/>
      <c r="U993" s="10"/>
    </row>
    <row r="994" spans="1:21">
      <c r="A994" s="31"/>
      <c r="B994" s="31"/>
      <c r="C994" s="31"/>
      <c r="D994" s="3">
        <v>994</v>
      </c>
      <c r="E994" s="31"/>
      <c r="F994" s="31"/>
      <c r="G994" s="31"/>
      <c r="H994" s="31"/>
      <c r="I994" s="11"/>
      <c r="J994" s="31"/>
      <c r="K994" s="31"/>
      <c r="L994" s="31"/>
      <c r="M994" s="8">
        <v>99300</v>
      </c>
      <c r="N994" s="8"/>
      <c r="O994" s="8"/>
      <c r="P994" s="8"/>
      <c r="Q994" s="10"/>
      <c r="R994" s="10"/>
      <c r="S994" s="10"/>
      <c r="T994" s="10"/>
      <c r="U994" s="10"/>
    </row>
    <row r="995" spans="1:21">
      <c r="A995" s="31"/>
      <c r="B995" s="31"/>
      <c r="C995" s="31"/>
      <c r="D995" s="3">
        <v>995</v>
      </c>
      <c r="E995" s="31"/>
      <c r="F995" s="31"/>
      <c r="G995" s="31"/>
      <c r="H995" s="31"/>
      <c r="I995" s="11"/>
      <c r="J995" s="31"/>
      <c r="K995" s="31"/>
      <c r="L995" s="31"/>
      <c r="M995" s="8">
        <v>99400</v>
      </c>
      <c r="N995" s="8"/>
      <c r="O995" s="8"/>
      <c r="P995" s="8"/>
      <c r="Q995" s="10"/>
      <c r="R995" s="10"/>
      <c r="S995" s="10"/>
      <c r="T995" s="10"/>
      <c r="U995" s="10"/>
    </row>
    <row r="996" spans="1:21">
      <c r="A996" s="31"/>
      <c r="B996" s="31"/>
      <c r="C996" s="31"/>
      <c r="D996" s="3">
        <v>996</v>
      </c>
      <c r="E996" s="31"/>
      <c r="F996" s="31"/>
      <c r="G996" s="31"/>
      <c r="H996" s="31"/>
      <c r="I996" s="11"/>
      <c r="J996" s="31"/>
      <c r="K996" s="31"/>
      <c r="L996" s="31"/>
      <c r="M996" s="8">
        <v>99500</v>
      </c>
      <c r="N996" s="8"/>
      <c r="O996" s="8"/>
      <c r="P996" s="8"/>
      <c r="Q996" s="10"/>
      <c r="R996" s="10"/>
      <c r="S996" s="10"/>
      <c r="T996" s="10"/>
      <c r="U996" s="10"/>
    </row>
    <row r="997" spans="1:21">
      <c r="A997" s="31"/>
      <c r="B997" s="31"/>
      <c r="C997" s="31"/>
      <c r="D997" s="3">
        <v>997</v>
      </c>
      <c r="E997" s="31"/>
      <c r="F997" s="31"/>
      <c r="G997" s="31"/>
      <c r="H997" s="31"/>
      <c r="I997" s="11"/>
      <c r="J997" s="31"/>
      <c r="K997" s="31"/>
      <c r="L997" s="31"/>
      <c r="M997" s="8">
        <v>99600</v>
      </c>
      <c r="N997" s="8"/>
      <c r="O997" s="8"/>
      <c r="P997" s="8"/>
      <c r="Q997" s="10"/>
      <c r="R997" s="10"/>
      <c r="S997" s="10"/>
      <c r="T997" s="10"/>
      <c r="U997" s="10"/>
    </row>
    <row r="998" spans="1:21">
      <c r="A998" s="31"/>
      <c r="B998" s="31"/>
      <c r="C998" s="31"/>
      <c r="D998" s="3">
        <v>998</v>
      </c>
      <c r="E998" s="31"/>
      <c r="F998" s="31"/>
      <c r="G998" s="31"/>
      <c r="H998" s="31"/>
      <c r="I998" s="11"/>
      <c r="J998" s="31"/>
      <c r="K998" s="31"/>
      <c r="L998" s="31"/>
      <c r="M998" s="8">
        <v>99700</v>
      </c>
      <c r="N998" s="8"/>
      <c r="O998" s="8"/>
      <c r="P998" s="8"/>
      <c r="Q998" s="10"/>
      <c r="R998" s="10"/>
      <c r="S998" s="10"/>
      <c r="T998" s="10"/>
      <c r="U998" s="10"/>
    </row>
    <row r="999" spans="1:21">
      <c r="A999" s="31"/>
      <c r="B999" s="31"/>
      <c r="C999" s="31"/>
      <c r="D999" s="3">
        <v>999</v>
      </c>
      <c r="E999" s="31"/>
      <c r="F999" s="31"/>
      <c r="G999" s="31"/>
      <c r="H999" s="31"/>
      <c r="I999" s="11"/>
      <c r="J999" s="31"/>
      <c r="K999" s="31"/>
      <c r="L999" s="31"/>
      <c r="M999" s="8">
        <v>99800</v>
      </c>
      <c r="N999" s="8"/>
      <c r="O999" s="8"/>
      <c r="P999" s="8"/>
      <c r="Q999" s="10"/>
      <c r="R999" s="10"/>
      <c r="S999" s="10"/>
      <c r="T999" s="10"/>
      <c r="U999" s="10"/>
    </row>
    <row r="1000" spans="1:21">
      <c r="A1000" s="31"/>
      <c r="B1000" s="31"/>
      <c r="C1000" s="31"/>
      <c r="D1000" s="3">
        <v>1000</v>
      </c>
      <c r="E1000" s="31"/>
      <c r="F1000" s="31"/>
      <c r="G1000" s="31"/>
      <c r="H1000" s="31"/>
      <c r="I1000" s="11"/>
      <c r="J1000" s="31"/>
      <c r="K1000" s="31"/>
      <c r="L1000" s="31"/>
      <c r="M1000" s="8">
        <v>99900</v>
      </c>
      <c r="N1000" s="8"/>
      <c r="O1000" s="8"/>
      <c r="P1000" s="8"/>
      <c r="Q1000" s="10"/>
      <c r="R1000" s="10"/>
      <c r="S1000" s="10"/>
      <c r="T1000" s="10"/>
      <c r="U1000" s="10"/>
    </row>
    <row r="1001" spans="1:21">
      <c r="A1001" s="31"/>
      <c r="B1001" s="31"/>
      <c r="C1001" s="31"/>
      <c r="D1001" s="3">
        <v>1001</v>
      </c>
      <c r="E1001" s="31"/>
      <c r="F1001" s="31"/>
      <c r="G1001" s="31"/>
      <c r="H1001" s="31"/>
      <c r="I1001" s="11"/>
      <c r="J1001" s="31"/>
      <c r="K1001" s="31"/>
      <c r="L1001" s="31"/>
      <c r="M1001" s="8"/>
      <c r="N1001" s="8"/>
      <c r="O1001" s="8"/>
      <c r="P1001" s="8"/>
      <c r="Q1001" s="10"/>
      <c r="R1001" s="10"/>
      <c r="S1001" s="10"/>
      <c r="T1001" s="10"/>
      <c r="U1001" s="10"/>
    </row>
    <row r="1002" spans="1:21">
      <c r="A1002" s="31"/>
      <c r="B1002" s="31"/>
      <c r="C1002" s="31"/>
      <c r="D1002" s="3">
        <v>1002</v>
      </c>
      <c r="E1002" s="31"/>
      <c r="F1002" s="31"/>
      <c r="G1002" s="31"/>
      <c r="H1002" s="31"/>
      <c r="I1002" s="11"/>
      <c r="J1002" s="31"/>
      <c r="K1002" s="31"/>
      <c r="L1002" s="31"/>
      <c r="M1002" s="31"/>
      <c r="N1002" s="31"/>
      <c r="O1002" s="31"/>
      <c r="P1002" s="31"/>
    </row>
    <row r="1003" spans="1:21">
      <c r="A1003" s="31"/>
      <c r="B1003" s="31"/>
      <c r="C1003" s="31"/>
      <c r="D1003" s="3">
        <v>1003</v>
      </c>
      <c r="E1003" s="31"/>
      <c r="F1003" s="31"/>
      <c r="G1003" s="31"/>
      <c r="H1003" s="31"/>
      <c r="I1003" s="11"/>
      <c r="J1003" s="31"/>
      <c r="K1003" s="31"/>
      <c r="L1003" s="31"/>
      <c r="M1003" s="31"/>
      <c r="N1003" s="31"/>
      <c r="O1003" s="31"/>
      <c r="P1003" s="31"/>
    </row>
    <row r="1004" spans="1:21">
      <c r="A1004" s="31"/>
      <c r="B1004" s="31"/>
      <c r="C1004" s="31"/>
      <c r="D1004" s="3">
        <v>1004</v>
      </c>
      <c r="E1004" s="31"/>
      <c r="F1004" s="31"/>
      <c r="G1004" s="31"/>
      <c r="H1004" s="31"/>
      <c r="I1004" s="11"/>
      <c r="J1004" s="31"/>
      <c r="K1004" s="31"/>
      <c r="L1004" s="31"/>
      <c r="M1004" s="31"/>
      <c r="N1004" s="31"/>
      <c r="O1004" s="31"/>
      <c r="P1004" s="31"/>
    </row>
    <row r="1005" spans="1:21">
      <c r="A1005" s="31"/>
      <c r="B1005" s="31"/>
      <c r="C1005" s="31"/>
      <c r="D1005" s="3">
        <v>1005</v>
      </c>
      <c r="E1005" s="31"/>
      <c r="F1005" s="31"/>
      <c r="G1005" s="31"/>
      <c r="H1005" s="31"/>
      <c r="I1005" s="11"/>
      <c r="J1005" s="31"/>
      <c r="K1005" s="31"/>
      <c r="L1005" s="31"/>
      <c r="M1005" s="31"/>
      <c r="N1005" s="31"/>
      <c r="O1005" s="31"/>
      <c r="P1005" s="31"/>
    </row>
    <row r="1006" spans="1:21">
      <c r="A1006" s="31"/>
      <c r="B1006" s="31"/>
      <c r="C1006" s="31"/>
      <c r="D1006" s="3">
        <v>1006</v>
      </c>
      <c r="E1006" s="31"/>
      <c r="F1006" s="31"/>
      <c r="G1006" s="31"/>
      <c r="H1006" s="31"/>
      <c r="I1006" s="11"/>
      <c r="J1006" s="31"/>
      <c r="K1006" s="31"/>
      <c r="L1006" s="31"/>
      <c r="M1006" s="31"/>
      <c r="N1006" s="31"/>
      <c r="O1006" s="31"/>
      <c r="P1006" s="31"/>
    </row>
    <row r="1007" spans="1:21">
      <c r="A1007" s="31"/>
      <c r="B1007" s="31"/>
      <c r="C1007" s="31"/>
      <c r="D1007" s="3">
        <v>1007</v>
      </c>
      <c r="E1007" s="31"/>
      <c r="F1007" s="31"/>
      <c r="G1007" s="31"/>
      <c r="H1007" s="31"/>
      <c r="I1007" s="11"/>
      <c r="J1007" s="31"/>
      <c r="K1007" s="31"/>
      <c r="L1007" s="31"/>
      <c r="M1007" s="31"/>
      <c r="N1007" s="31"/>
      <c r="O1007" s="31"/>
      <c r="P1007" s="31"/>
    </row>
    <row r="1008" spans="1:21">
      <c r="A1008" s="31"/>
      <c r="B1008" s="31"/>
      <c r="C1008" s="31"/>
      <c r="D1008" s="3">
        <v>1008</v>
      </c>
      <c r="E1008" s="31"/>
      <c r="F1008" s="31"/>
      <c r="G1008" s="31"/>
      <c r="H1008" s="31"/>
      <c r="I1008" s="11"/>
      <c r="J1008" s="31"/>
      <c r="K1008" s="31"/>
      <c r="L1008" s="31"/>
      <c r="M1008" s="31"/>
      <c r="N1008" s="31"/>
      <c r="O1008" s="31"/>
      <c r="P1008" s="31"/>
    </row>
    <row r="1009" spans="1:16">
      <c r="A1009" s="31"/>
      <c r="B1009" s="31"/>
      <c r="C1009" s="31"/>
      <c r="D1009" s="3">
        <v>1009</v>
      </c>
      <c r="E1009" s="31"/>
      <c r="F1009" s="31"/>
      <c r="G1009" s="31"/>
      <c r="H1009" s="31"/>
      <c r="I1009" s="11"/>
      <c r="J1009" s="31"/>
      <c r="K1009" s="31"/>
      <c r="L1009" s="31"/>
      <c r="M1009" s="31"/>
      <c r="N1009" s="31"/>
      <c r="O1009" s="31"/>
      <c r="P1009" s="31"/>
    </row>
    <row r="1010" spans="1:16">
      <c r="A1010" s="31"/>
      <c r="B1010" s="31"/>
      <c r="C1010" s="31"/>
      <c r="D1010" s="3">
        <v>1010</v>
      </c>
      <c r="E1010" s="31"/>
      <c r="F1010" s="31"/>
      <c r="G1010" s="31"/>
      <c r="H1010" s="31"/>
      <c r="I1010" s="11"/>
      <c r="J1010" s="31"/>
      <c r="K1010" s="31"/>
      <c r="L1010" s="31"/>
      <c r="M1010" s="31"/>
      <c r="N1010" s="31"/>
      <c r="O1010" s="31"/>
      <c r="P1010" s="31"/>
    </row>
    <row r="1011" spans="1:16">
      <c r="A1011" s="31"/>
      <c r="B1011" s="31"/>
      <c r="C1011" s="31"/>
      <c r="D1011" s="3">
        <v>1011</v>
      </c>
      <c r="E1011" s="31"/>
      <c r="F1011" s="31"/>
      <c r="G1011" s="31"/>
      <c r="H1011" s="31"/>
      <c r="I1011" s="11"/>
      <c r="J1011" s="31"/>
      <c r="K1011" s="31"/>
      <c r="L1011" s="31"/>
      <c r="M1011" s="31"/>
      <c r="N1011" s="31"/>
      <c r="O1011" s="31"/>
      <c r="P1011" s="31"/>
    </row>
    <row r="1012" spans="1:16">
      <c r="A1012" s="31"/>
      <c r="B1012" s="31"/>
      <c r="C1012" s="31"/>
      <c r="D1012" s="3">
        <v>1012</v>
      </c>
      <c r="E1012" s="31"/>
      <c r="F1012" s="31"/>
      <c r="G1012" s="31"/>
      <c r="H1012" s="31"/>
      <c r="I1012" s="11"/>
      <c r="J1012" s="31"/>
      <c r="K1012" s="31"/>
      <c r="L1012" s="31"/>
      <c r="M1012" s="31"/>
      <c r="N1012" s="31"/>
      <c r="O1012" s="31"/>
      <c r="P1012" s="31"/>
    </row>
    <row r="1013" spans="1:16">
      <c r="A1013" s="31"/>
      <c r="B1013" s="31"/>
      <c r="C1013" s="31"/>
      <c r="D1013" s="3">
        <v>1013</v>
      </c>
      <c r="E1013" s="31"/>
      <c r="F1013" s="31"/>
      <c r="G1013" s="31"/>
      <c r="H1013" s="31"/>
      <c r="I1013" s="11"/>
      <c r="J1013" s="31"/>
      <c r="K1013" s="31"/>
      <c r="L1013" s="31"/>
      <c r="M1013" s="31"/>
      <c r="N1013" s="31"/>
      <c r="O1013" s="31"/>
      <c r="P1013" s="31"/>
    </row>
    <row r="1014" spans="1:16">
      <c r="A1014" s="31"/>
      <c r="B1014" s="31"/>
      <c r="C1014" s="31"/>
      <c r="D1014" s="3">
        <v>1014</v>
      </c>
      <c r="E1014" s="31"/>
      <c r="F1014" s="31"/>
      <c r="G1014" s="31"/>
      <c r="H1014" s="31"/>
      <c r="I1014" s="11"/>
      <c r="J1014" s="31"/>
      <c r="K1014" s="31"/>
      <c r="L1014" s="31"/>
      <c r="M1014" s="31"/>
      <c r="N1014" s="31"/>
      <c r="O1014" s="31"/>
      <c r="P1014" s="31"/>
    </row>
    <row r="1015" spans="1:16">
      <c r="A1015" s="31"/>
      <c r="B1015" s="31"/>
      <c r="C1015" s="31"/>
      <c r="D1015" s="3">
        <v>1015</v>
      </c>
      <c r="E1015" s="31"/>
      <c r="F1015" s="31"/>
      <c r="G1015" s="31"/>
      <c r="H1015" s="31"/>
      <c r="I1015" s="11"/>
      <c r="J1015" s="31"/>
      <c r="K1015" s="31"/>
      <c r="L1015" s="31"/>
      <c r="M1015" s="31"/>
      <c r="N1015" s="31"/>
      <c r="O1015" s="31"/>
      <c r="P1015" s="31"/>
    </row>
    <row r="1016" spans="1:16">
      <c r="A1016" s="31"/>
      <c r="B1016" s="31"/>
      <c r="C1016" s="31"/>
      <c r="D1016" s="3">
        <v>1016</v>
      </c>
      <c r="E1016" s="31"/>
      <c r="F1016" s="31"/>
      <c r="G1016" s="31"/>
      <c r="H1016" s="31"/>
      <c r="I1016" s="11"/>
      <c r="J1016" s="31"/>
      <c r="K1016" s="31"/>
      <c r="L1016" s="31"/>
      <c r="M1016" s="31"/>
      <c r="N1016" s="31"/>
      <c r="O1016" s="31"/>
      <c r="P1016" s="31"/>
    </row>
    <row r="1017" spans="1:16">
      <c r="A1017" s="31"/>
      <c r="B1017" s="31"/>
      <c r="C1017" s="31"/>
      <c r="D1017" s="3">
        <v>1017</v>
      </c>
      <c r="E1017" s="31"/>
      <c r="F1017" s="31"/>
      <c r="G1017" s="31"/>
      <c r="H1017" s="31"/>
      <c r="I1017" s="11"/>
      <c r="J1017" s="31"/>
      <c r="K1017" s="31"/>
      <c r="L1017" s="31"/>
      <c r="M1017" s="31"/>
      <c r="N1017" s="31"/>
      <c r="O1017" s="31"/>
      <c r="P1017" s="31"/>
    </row>
    <row r="1018" spans="1:16">
      <c r="A1018" s="31"/>
      <c r="B1018" s="31"/>
      <c r="C1018" s="31"/>
      <c r="D1018" s="3">
        <v>1018</v>
      </c>
      <c r="E1018" s="31"/>
      <c r="F1018" s="31"/>
      <c r="G1018" s="31"/>
      <c r="H1018" s="31"/>
      <c r="I1018" s="11"/>
      <c r="J1018" s="31"/>
      <c r="K1018" s="31"/>
      <c r="L1018" s="31"/>
      <c r="M1018" s="31"/>
      <c r="N1018" s="31"/>
      <c r="O1018" s="31"/>
      <c r="P1018" s="31"/>
    </row>
    <row r="1019" spans="1:16">
      <c r="A1019" s="31"/>
      <c r="B1019" s="31"/>
      <c r="C1019" s="31"/>
      <c r="D1019" s="3">
        <v>1019</v>
      </c>
      <c r="E1019" s="31"/>
      <c r="F1019" s="31"/>
      <c r="G1019" s="31"/>
      <c r="H1019" s="31"/>
      <c r="I1019" s="11"/>
      <c r="J1019" s="31"/>
      <c r="K1019" s="31"/>
      <c r="L1019" s="31"/>
      <c r="M1019" s="31"/>
      <c r="N1019" s="31"/>
      <c r="O1019" s="31"/>
      <c r="P1019" s="31"/>
    </row>
    <row r="1020" spans="1:16">
      <c r="A1020" s="31"/>
      <c r="B1020" s="31"/>
      <c r="C1020" s="31"/>
      <c r="D1020" s="3">
        <v>1020</v>
      </c>
      <c r="E1020" s="31"/>
      <c r="F1020" s="31"/>
      <c r="G1020" s="31"/>
      <c r="H1020" s="31"/>
      <c r="I1020" s="11"/>
      <c r="J1020" s="31"/>
      <c r="K1020" s="31"/>
      <c r="L1020" s="31"/>
      <c r="M1020" s="31"/>
      <c r="N1020" s="31"/>
      <c r="O1020" s="31"/>
      <c r="P1020" s="31"/>
    </row>
    <row r="1021" spans="1:16">
      <c r="A1021" s="31"/>
      <c r="B1021" s="31"/>
      <c r="C1021" s="31"/>
      <c r="D1021" s="3">
        <v>1021</v>
      </c>
      <c r="E1021" s="31"/>
      <c r="F1021" s="31"/>
      <c r="G1021" s="31"/>
      <c r="H1021" s="31"/>
      <c r="I1021" s="11"/>
      <c r="J1021" s="31"/>
      <c r="K1021" s="31"/>
      <c r="L1021" s="31"/>
      <c r="M1021" s="31"/>
      <c r="N1021" s="31"/>
      <c r="O1021" s="31"/>
      <c r="P1021" s="31"/>
    </row>
    <row r="1022" spans="1:16">
      <c r="A1022" s="31"/>
      <c r="B1022" s="31"/>
      <c r="C1022" s="31"/>
      <c r="D1022" s="3">
        <v>1022</v>
      </c>
      <c r="E1022" s="31"/>
      <c r="F1022" s="31"/>
      <c r="G1022" s="31"/>
      <c r="H1022" s="31"/>
      <c r="I1022" s="11"/>
      <c r="J1022" s="31"/>
      <c r="K1022" s="31"/>
      <c r="L1022" s="31"/>
      <c r="M1022" s="31"/>
      <c r="N1022" s="31"/>
      <c r="O1022" s="31"/>
      <c r="P1022" s="31"/>
    </row>
    <row r="1023" spans="1:16">
      <c r="A1023" s="31"/>
      <c r="B1023" s="31"/>
      <c r="C1023" s="31"/>
      <c r="D1023" s="3">
        <v>1023</v>
      </c>
      <c r="E1023" s="31"/>
      <c r="F1023" s="31"/>
      <c r="G1023" s="31"/>
      <c r="H1023" s="31"/>
      <c r="I1023" s="11"/>
      <c r="J1023" s="31"/>
      <c r="K1023" s="31"/>
      <c r="L1023" s="31"/>
      <c r="M1023" s="31"/>
      <c r="N1023" s="31"/>
      <c r="O1023" s="31"/>
      <c r="P1023" s="31"/>
    </row>
    <row r="1024" spans="1:16">
      <c r="A1024" s="31"/>
      <c r="B1024" s="31"/>
      <c r="C1024" s="31"/>
      <c r="D1024" s="3">
        <v>1024</v>
      </c>
      <c r="E1024" s="31"/>
      <c r="F1024" s="31"/>
      <c r="G1024" s="31"/>
      <c r="H1024" s="31"/>
      <c r="I1024" s="11"/>
      <c r="J1024" s="31"/>
      <c r="K1024" s="31"/>
      <c r="L1024" s="31"/>
      <c r="M1024" s="31"/>
      <c r="N1024" s="31"/>
      <c r="O1024" s="31"/>
      <c r="P1024" s="31"/>
    </row>
    <row r="1025" spans="1:16">
      <c r="A1025" s="31"/>
      <c r="B1025" s="31"/>
      <c r="C1025" s="31"/>
      <c r="D1025" s="3">
        <v>1025</v>
      </c>
      <c r="E1025" s="31"/>
      <c r="F1025" s="31"/>
      <c r="G1025" s="31"/>
      <c r="H1025" s="31"/>
      <c r="I1025" s="11"/>
      <c r="J1025" s="31"/>
      <c r="K1025" s="31"/>
      <c r="L1025" s="31"/>
      <c r="M1025" s="31"/>
      <c r="N1025" s="31"/>
      <c r="O1025" s="31"/>
      <c r="P1025" s="31"/>
    </row>
    <row r="1026" spans="1:16">
      <c r="A1026" s="31"/>
      <c r="B1026" s="31"/>
      <c r="C1026" s="31"/>
      <c r="D1026" s="3">
        <v>1026</v>
      </c>
      <c r="E1026" s="31"/>
      <c r="F1026" s="31"/>
      <c r="G1026" s="31"/>
      <c r="H1026" s="31"/>
      <c r="I1026" s="11"/>
      <c r="J1026" s="31"/>
      <c r="K1026" s="31"/>
      <c r="L1026" s="31"/>
      <c r="M1026" s="31"/>
      <c r="N1026" s="31"/>
      <c r="O1026" s="31"/>
      <c r="P1026" s="31"/>
    </row>
    <row r="1027" spans="1:16">
      <c r="A1027" s="31"/>
      <c r="B1027" s="31"/>
      <c r="C1027" s="31"/>
      <c r="D1027" s="3">
        <v>1027</v>
      </c>
      <c r="E1027" s="31"/>
      <c r="F1027" s="31"/>
      <c r="G1027" s="31"/>
      <c r="H1027" s="31"/>
      <c r="I1027" s="11"/>
      <c r="J1027" s="31"/>
      <c r="K1027" s="31"/>
      <c r="L1027" s="31"/>
      <c r="M1027" s="31"/>
      <c r="N1027" s="31"/>
      <c r="O1027" s="31"/>
      <c r="P1027" s="31"/>
    </row>
    <row r="1028" spans="1:16">
      <c r="A1028" s="31"/>
      <c r="B1028" s="31"/>
      <c r="C1028" s="31"/>
      <c r="D1028" s="3">
        <v>1028</v>
      </c>
      <c r="E1028" s="31"/>
      <c r="F1028" s="31"/>
      <c r="G1028" s="31"/>
      <c r="H1028" s="31"/>
      <c r="I1028" s="11"/>
      <c r="J1028" s="31"/>
      <c r="K1028" s="31"/>
      <c r="L1028" s="31"/>
      <c r="M1028" s="31"/>
      <c r="N1028" s="31"/>
      <c r="O1028" s="31"/>
      <c r="P1028" s="31"/>
    </row>
    <row r="1029" spans="1:16">
      <c r="A1029" s="31"/>
      <c r="B1029" s="31"/>
      <c r="C1029" s="31"/>
      <c r="D1029" s="3">
        <v>1029</v>
      </c>
      <c r="E1029" s="31"/>
      <c r="F1029" s="31"/>
      <c r="G1029" s="31"/>
      <c r="H1029" s="31"/>
      <c r="I1029" s="11"/>
      <c r="J1029" s="31"/>
      <c r="K1029" s="31"/>
      <c r="L1029" s="31"/>
      <c r="M1029" s="31"/>
      <c r="N1029" s="31"/>
      <c r="O1029" s="31"/>
      <c r="P1029" s="31"/>
    </row>
    <row r="1030" spans="1:16">
      <c r="A1030" s="31"/>
      <c r="B1030" s="31"/>
      <c r="C1030" s="31"/>
      <c r="D1030" s="3">
        <v>1030</v>
      </c>
      <c r="E1030" s="31"/>
      <c r="F1030" s="31"/>
      <c r="G1030" s="31"/>
      <c r="H1030" s="31"/>
      <c r="I1030" s="11"/>
      <c r="J1030" s="31"/>
      <c r="K1030" s="31"/>
      <c r="L1030" s="31"/>
      <c r="M1030" s="31"/>
      <c r="N1030" s="31"/>
      <c r="O1030" s="31"/>
      <c r="P1030" s="31"/>
    </row>
    <row r="1031" spans="1:16">
      <c r="A1031" s="31"/>
      <c r="B1031" s="31"/>
      <c r="C1031" s="31"/>
      <c r="D1031" s="3">
        <v>1031</v>
      </c>
      <c r="E1031" s="31"/>
      <c r="F1031" s="31"/>
      <c r="G1031" s="31"/>
      <c r="H1031" s="31"/>
      <c r="I1031" s="11"/>
      <c r="J1031" s="31"/>
      <c r="K1031" s="31"/>
      <c r="L1031" s="31"/>
      <c r="M1031" s="31"/>
      <c r="N1031" s="31"/>
      <c r="O1031" s="31"/>
      <c r="P1031" s="31"/>
    </row>
    <row r="1032" spans="1:16">
      <c r="A1032" s="31"/>
      <c r="B1032" s="31"/>
      <c r="C1032" s="31"/>
      <c r="D1032" s="3">
        <v>1032</v>
      </c>
      <c r="E1032" s="31"/>
      <c r="F1032" s="31"/>
      <c r="G1032" s="31"/>
      <c r="H1032" s="31"/>
      <c r="I1032" s="11"/>
      <c r="J1032" s="31"/>
      <c r="K1032" s="31"/>
      <c r="L1032" s="31"/>
      <c r="M1032" s="31"/>
      <c r="N1032" s="31"/>
      <c r="O1032" s="31"/>
      <c r="P1032" s="31"/>
    </row>
    <row r="1033" spans="1:16">
      <c r="A1033" s="31"/>
      <c r="B1033" s="31"/>
      <c r="C1033" s="31"/>
      <c r="D1033" s="3">
        <v>1033</v>
      </c>
      <c r="E1033" s="31"/>
      <c r="F1033" s="31"/>
      <c r="G1033" s="31"/>
      <c r="H1033" s="31"/>
      <c r="I1033" s="11"/>
      <c r="J1033" s="31"/>
      <c r="K1033" s="31"/>
      <c r="L1033" s="31"/>
      <c r="M1033" s="31"/>
      <c r="N1033" s="31"/>
      <c r="O1033" s="31"/>
      <c r="P1033" s="31"/>
    </row>
    <row r="1034" spans="1:16">
      <c r="A1034" s="31"/>
      <c r="B1034" s="31"/>
      <c r="C1034" s="31"/>
      <c r="D1034" s="3">
        <v>1034</v>
      </c>
      <c r="E1034" s="31"/>
      <c r="F1034" s="31"/>
      <c r="G1034" s="31"/>
      <c r="H1034" s="31"/>
      <c r="I1034" s="11"/>
      <c r="J1034" s="31"/>
      <c r="K1034" s="31"/>
      <c r="L1034" s="31"/>
      <c r="M1034" s="31"/>
      <c r="N1034" s="31"/>
      <c r="O1034" s="31"/>
      <c r="P1034" s="31"/>
    </row>
    <row r="1035" spans="1:16">
      <c r="A1035" s="31"/>
      <c r="B1035" s="31"/>
      <c r="C1035" s="31"/>
      <c r="D1035" s="3">
        <v>1035</v>
      </c>
      <c r="E1035" s="31"/>
      <c r="F1035" s="31"/>
      <c r="G1035" s="31"/>
      <c r="H1035" s="31"/>
      <c r="I1035" s="11"/>
      <c r="J1035" s="31"/>
      <c r="K1035" s="31"/>
      <c r="L1035" s="31"/>
      <c r="M1035" s="31"/>
      <c r="N1035" s="31"/>
      <c r="O1035" s="31"/>
      <c r="P1035" s="31"/>
    </row>
    <row r="1036" spans="1:16">
      <c r="A1036" s="31"/>
      <c r="B1036" s="31"/>
      <c r="C1036" s="31"/>
      <c r="D1036" s="3">
        <v>1036</v>
      </c>
      <c r="E1036" s="31"/>
      <c r="F1036" s="31"/>
      <c r="G1036" s="31"/>
      <c r="H1036" s="31"/>
      <c r="I1036" s="11"/>
      <c r="J1036" s="31"/>
      <c r="K1036" s="31"/>
      <c r="L1036" s="31"/>
      <c r="M1036" s="31"/>
      <c r="N1036" s="31"/>
      <c r="O1036" s="31"/>
      <c r="P1036" s="31"/>
    </row>
    <row r="1037" spans="1:16">
      <c r="A1037" s="31"/>
      <c r="B1037" s="31"/>
      <c r="C1037" s="31"/>
      <c r="D1037" s="3">
        <v>1037</v>
      </c>
      <c r="E1037" s="31"/>
      <c r="F1037" s="31"/>
      <c r="G1037" s="31"/>
      <c r="H1037" s="31"/>
      <c r="I1037" s="11"/>
      <c r="J1037" s="31"/>
      <c r="K1037" s="31"/>
      <c r="L1037" s="31"/>
      <c r="M1037" s="31"/>
      <c r="N1037" s="31"/>
      <c r="O1037" s="31"/>
      <c r="P1037" s="31"/>
    </row>
    <row r="1038" spans="1:16">
      <c r="A1038" s="31"/>
      <c r="B1038" s="31"/>
      <c r="C1038" s="31"/>
      <c r="D1038" s="3">
        <v>1038</v>
      </c>
      <c r="E1038" s="31"/>
      <c r="F1038" s="31"/>
      <c r="G1038" s="31"/>
      <c r="H1038" s="31"/>
      <c r="I1038" s="11"/>
      <c r="J1038" s="31"/>
      <c r="K1038" s="31"/>
      <c r="L1038" s="31"/>
      <c r="M1038" s="31"/>
      <c r="N1038" s="31"/>
      <c r="O1038" s="31"/>
      <c r="P1038" s="31"/>
    </row>
    <row r="1039" spans="1:16">
      <c r="A1039" s="31"/>
      <c r="B1039" s="31"/>
      <c r="C1039" s="31"/>
      <c r="D1039" s="3">
        <v>1039</v>
      </c>
      <c r="E1039" s="31"/>
      <c r="F1039" s="31"/>
      <c r="G1039" s="31"/>
      <c r="H1039" s="31"/>
      <c r="I1039" s="11"/>
      <c r="J1039" s="31"/>
      <c r="K1039" s="31"/>
      <c r="L1039" s="31"/>
      <c r="M1039" s="31"/>
      <c r="N1039" s="31"/>
      <c r="O1039" s="31"/>
      <c r="P1039" s="31"/>
    </row>
    <row r="1040" spans="1:16">
      <c r="A1040" s="31"/>
      <c r="B1040" s="31"/>
      <c r="C1040" s="31"/>
      <c r="D1040" s="3">
        <v>1040</v>
      </c>
      <c r="E1040" s="31"/>
      <c r="F1040" s="31"/>
      <c r="G1040" s="31"/>
      <c r="H1040" s="31"/>
      <c r="I1040" s="11"/>
      <c r="J1040" s="31"/>
      <c r="K1040" s="31"/>
      <c r="L1040" s="31"/>
      <c r="M1040" s="31"/>
      <c r="N1040" s="31"/>
      <c r="O1040" s="31"/>
      <c r="P1040" s="31"/>
    </row>
    <row r="1041" spans="1:16">
      <c r="A1041" s="31"/>
      <c r="B1041" s="31"/>
      <c r="C1041" s="31"/>
      <c r="D1041" s="3">
        <v>1041</v>
      </c>
      <c r="E1041" s="31"/>
      <c r="F1041" s="31"/>
      <c r="G1041" s="31"/>
      <c r="H1041" s="31"/>
      <c r="I1041" s="11"/>
      <c r="J1041" s="31"/>
      <c r="K1041" s="31"/>
      <c r="L1041" s="31"/>
      <c r="M1041" s="31"/>
      <c r="N1041" s="31"/>
      <c r="O1041" s="31"/>
      <c r="P1041" s="31"/>
    </row>
    <row r="1042" spans="1:16">
      <c r="A1042" s="31"/>
      <c r="B1042" s="31"/>
      <c r="C1042" s="31"/>
      <c r="D1042" s="3">
        <v>1042</v>
      </c>
      <c r="E1042" s="31"/>
      <c r="F1042" s="31"/>
      <c r="G1042" s="31"/>
      <c r="H1042" s="31"/>
      <c r="I1042" s="11"/>
      <c r="J1042" s="31"/>
      <c r="K1042" s="31"/>
      <c r="L1042" s="31"/>
      <c r="M1042" s="31"/>
      <c r="N1042" s="31"/>
      <c r="O1042" s="31"/>
      <c r="P1042" s="31"/>
    </row>
    <row r="1043" spans="1:16">
      <c r="A1043" s="31"/>
      <c r="B1043" s="31"/>
      <c r="C1043" s="31"/>
      <c r="D1043" s="3">
        <v>1043</v>
      </c>
      <c r="E1043" s="31"/>
      <c r="F1043" s="31"/>
      <c r="G1043" s="31"/>
      <c r="H1043" s="31"/>
      <c r="I1043" s="11"/>
      <c r="J1043" s="31"/>
      <c r="K1043" s="31"/>
      <c r="L1043" s="31"/>
      <c r="M1043" s="31"/>
      <c r="N1043" s="31"/>
      <c r="O1043" s="31"/>
      <c r="P1043" s="31"/>
    </row>
    <row r="1044" spans="1:16">
      <c r="A1044" s="31"/>
      <c r="B1044" s="31"/>
      <c r="C1044" s="31"/>
      <c r="D1044" s="3">
        <v>1044</v>
      </c>
      <c r="E1044" s="31"/>
      <c r="F1044" s="31"/>
      <c r="G1044" s="31"/>
      <c r="H1044" s="31"/>
      <c r="I1044" s="11"/>
      <c r="J1044" s="31"/>
      <c r="K1044" s="31"/>
      <c r="L1044" s="31"/>
      <c r="M1044" s="31"/>
      <c r="N1044" s="31"/>
      <c r="O1044" s="31"/>
      <c r="P1044" s="31"/>
    </row>
    <row r="1045" spans="1:16">
      <c r="A1045" s="31"/>
      <c r="B1045" s="31"/>
      <c r="C1045" s="31"/>
      <c r="D1045" s="3">
        <v>1045</v>
      </c>
      <c r="E1045" s="31"/>
      <c r="F1045" s="31"/>
      <c r="G1045" s="31"/>
      <c r="H1045" s="31"/>
      <c r="I1045" s="11"/>
      <c r="J1045" s="31"/>
      <c r="K1045" s="31"/>
      <c r="L1045" s="31"/>
      <c r="M1045" s="31"/>
      <c r="N1045" s="31"/>
      <c r="O1045" s="31"/>
      <c r="P1045" s="31"/>
    </row>
    <row r="1046" spans="1:16">
      <c r="A1046" s="31"/>
      <c r="B1046" s="31"/>
      <c r="C1046" s="31"/>
      <c r="D1046" s="3">
        <v>1046</v>
      </c>
      <c r="E1046" s="31"/>
      <c r="F1046" s="31"/>
      <c r="G1046" s="31"/>
      <c r="H1046" s="31"/>
      <c r="I1046" s="11"/>
      <c r="J1046" s="31"/>
      <c r="K1046" s="31"/>
      <c r="L1046" s="31"/>
      <c r="M1046" s="31"/>
      <c r="N1046" s="31"/>
      <c r="O1046" s="31"/>
      <c r="P1046" s="31"/>
    </row>
    <row r="1047" spans="1:16">
      <c r="A1047" s="31"/>
      <c r="B1047" s="31"/>
      <c r="C1047" s="31"/>
      <c r="D1047" s="3">
        <v>1047</v>
      </c>
      <c r="E1047" s="31"/>
      <c r="F1047" s="31"/>
      <c r="G1047" s="31"/>
      <c r="H1047" s="31"/>
      <c r="I1047" s="11"/>
      <c r="J1047" s="31"/>
      <c r="K1047" s="31"/>
      <c r="L1047" s="31"/>
      <c r="M1047" s="31"/>
      <c r="N1047" s="31"/>
      <c r="O1047" s="31"/>
      <c r="P1047" s="31"/>
    </row>
    <row r="1048" spans="1:16">
      <c r="A1048" s="31"/>
      <c r="B1048" s="31"/>
      <c r="C1048" s="31"/>
      <c r="D1048" s="3">
        <v>1048</v>
      </c>
      <c r="E1048" s="31"/>
      <c r="F1048" s="31"/>
      <c r="G1048" s="31"/>
      <c r="H1048" s="31"/>
      <c r="I1048" s="11"/>
      <c r="J1048" s="31"/>
      <c r="K1048" s="31"/>
      <c r="L1048" s="31"/>
      <c r="M1048" s="31"/>
      <c r="N1048" s="31"/>
      <c r="O1048" s="31"/>
      <c r="P1048" s="31"/>
    </row>
    <row r="1049" spans="1:16">
      <c r="A1049" s="31"/>
      <c r="B1049" s="31"/>
      <c r="C1049" s="31"/>
      <c r="D1049" s="3">
        <v>1049</v>
      </c>
      <c r="E1049" s="31"/>
      <c r="F1049" s="31"/>
      <c r="G1049" s="31"/>
      <c r="H1049" s="31"/>
      <c r="I1049" s="11"/>
      <c r="J1049" s="31"/>
      <c r="K1049" s="31"/>
      <c r="L1049" s="31"/>
      <c r="M1049" s="31"/>
      <c r="N1049" s="31"/>
      <c r="O1049" s="31"/>
      <c r="P1049" s="31"/>
    </row>
    <row r="1050" spans="1:16">
      <c r="A1050" s="31"/>
      <c r="B1050" s="31"/>
      <c r="C1050" s="31"/>
      <c r="D1050" s="3">
        <v>1050</v>
      </c>
      <c r="E1050" s="31"/>
      <c r="F1050" s="31"/>
      <c r="G1050" s="31"/>
      <c r="H1050" s="31"/>
      <c r="I1050" s="11"/>
      <c r="J1050" s="31"/>
      <c r="K1050" s="31"/>
      <c r="L1050" s="31"/>
      <c r="M1050" s="31"/>
      <c r="N1050" s="31"/>
      <c r="O1050" s="31"/>
      <c r="P1050" s="31"/>
    </row>
    <row r="1051" spans="1:16">
      <c r="A1051" s="31"/>
      <c r="B1051" s="31"/>
      <c r="C1051" s="31"/>
      <c r="D1051" s="3">
        <v>1051</v>
      </c>
      <c r="E1051" s="31"/>
      <c r="F1051" s="31"/>
      <c r="G1051" s="31"/>
      <c r="H1051" s="31"/>
      <c r="I1051" s="11"/>
      <c r="J1051" s="31"/>
      <c r="K1051" s="31"/>
      <c r="L1051" s="31"/>
      <c r="M1051" s="31"/>
      <c r="N1051" s="31"/>
      <c r="O1051" s="31"/>
      <c r="P1051" s="31"/>
    </row>
    <row r="1052" spans="1:16">
      <c r="A1052" s="31"/>
      <c r="B1052" s="31"/>
      <c r="C1052" s="31"/>
      <c r="D1052" s="3">
        <v>1052</v>
      </c>
      <c r="E1052" s="31"/>
      <c r="F1052" s="31"/>
      <c r="G1052" s="31"/>
      <c r="H1052" s="31"/>
      <c r="I1052" s="11"/>
      <c r="J1052" s="31"/>
      <c r="K1052" s="31"/>
      <c r="L1052" s="31"/>
      <c r="M1052" s="31"/>
      <c r="N1052" s="31"/>
      <c r="O1052" s="31"/>
      <c r="P1052" s="31"/>
    </row>
    <row r="1053" spans="1:16">
      <c r="A1053" s="31"/>
      <c r="B1053" s="31"/>
      <c r="C1053" s="31"/>
      <c r="D1053" s="3">
        <v>1053</v>
      </c>
      <c r="E1053" s="31"/>
      <c r="F1053" s="31"/>
      <c r="G1053" s="31"/>
      <c r="H1053" s="31"/>
      <c r="I1053" s="11"/>
      <c r="J1053" s="31"/>
      <c r="K1053" s="31"/>
      <c r="L1053" s="31"/>
      <c r="M1053" s="31"/>
      <c r="N1053" s="31"/>
      <c r="O1053" s="31"/>
      <c r="P1053" s="31"/>
    </row>
    <row r="1054" spans="1:16">
      <c r="A1054" s="31"/>
      <c r="B1054" s="31"/>
      <c r="C1054" s="31"/>
      <c r="D1054" s="3">
        <v>1054</v>
      </c>
      <c r="E1054" s="31"/>
      <c r="F1054" s="31"/>
      <c r="G1054" s="31"/>
      <c r="H1054" s="31"/>
      <c r="I1054" s="11"/>
      <c r="J1054" s="31"/>
      <c r="K1054" s="31"/>
      <c r="L1054" s="31"/>
      <c r="M1054" s="31"/>
      <c r="N1054" s="31"/>
      <c r="O1054" s="31"/>
      <c r="P1054" s="31"/>
    </row>
    <row r="1055" spans="1:16">
      <c r="A1055" s="31"/>
      <c r="B1055" s="31"/>
      <c r="C1055" s="31"/>
      <c r="D1055" s="3">
        <v>1055</v>
      </c>
      <c r="E1055" s="31"/>
      <c r="F1055" s="31"/>
      <c r="G1055" s="31"/>
      <c r="H1055" s="31"/>
      <c r="I1055" s="11"/>
      <c r="J1055" s="31"/>
      <c r="K1055" s="31"/>
      <c r="L1055" s="31"/>
      <c r="M1055" s="31"/>
      <c r="N1055" s="31"/>
      <c r="O1055" s="31"/>
      <c r="P1055" s="31"/>
    </row>
    <row r="1056" spans="1:16">
      <c r="A1056" s="31"/>
      <c r="B1056" s="31"/>
      <c r="C1056" s="31"/>
      <c r="D1056" s="3">
        <v>1056</v>
      </c>
      <c r="E1056" s="31"/>
      <c r="F1056" s="31"/>
      <c r="G1056" s="31"/>
      <c r="H1056" s="31"/>
      <c r="I1056" s="11"/>
      <c r="J1056" s="31"/>
      <c r="K1056" s="31"/>
      <c r="L1056" s="31"/>
      <c r="M1056" s="31"/>
      <c r="N1056" s="31"/>
      <c r="O1056" s="31"/>
      <c r="P1056" s="31"/>
    </row>
    <row r="1057" spans="1:16">
      <c r="A1057" s="31"/>
      <c r="B1057" s="31"/>
      <c r="C1057" s="31"/>
      <c r="D1057" s="3">
        <v>1057</v>
      </c>
      <c r="E1057" s="31"/>
      <c r="F1057" s="31"/>
      <c r="G1057" s="31"/>
      <c r="H1057" s="31"/>
      <c r="I1057" s="11"/>
      <c r="J1057" s="31"/>
      <c r="K1057" s="31"/>
      <c r="L1057" s="31"/>
      <c r="M1057" s="31"/>
      <c r="N1057" s="31"/>
      <c r="O1057" s="31"/>
      <c r="P1057" s="31"/>
    </row>
    <row r="1058" spans="1:16">
      <c r="A1058" s="31"/>
      <c r="B1058" s="31"/>
      <c r="C1058" s="31"/>
      <c r="D1058" s="3">
        <v>1058</v>
      </c>
      <c r="E1058" s="31"/>
      <c r="F1058" s="31"/>
      <c r="G1058" s="31"/>
      <c r="H1058" s="31"/>
      <c r="I1058" s="11"/>
      <c r="J1058" s="31"/>
      <c r="K1058" s="31"/>
      <c r="L1058" s="31"/>
      <c r="M1058" s="31"/>
      <c r="N1058" s="31"/>
      <c r="O1058" s="31"/>
      <c r="P1058" s="31"/>
    </row>
    <row r="1059" spans="1:16">
      <c r="A1059" s="31"/>
      <c r="B1059" s="31"/>
      <c r="C1059" s="31"/>
      <c r="D1059" s="3">
        <v>1059</v>
      </c>
      <c r="E1059" s="31"/>
      <c r="F1059" s="31"/>
      <c r="G1059" s="31"/>
      <c r="H1059" s="31"/>
      <c r="I1059" s="11"/>
      <c r="J1059" s="31"/>
      <c r="K1059" s="31"/>
      <c r="L1059" s="31"/>
      <c r="M1059" s="31"/>
      <c r="N1059" s="31"/>
      <c r="O1059" s="31"/>
      <c r="P1059" s="31"/>
    </row>
    <row r="1060" spans="1:16">
      <c r="A1060" s="31"/>
      <c r="B1060" s="31"/>
      <c r="C1060" s="31"/>
      <c r="D1060" s="3">
        <v>1060</v>
      </c>
      <c r="E1060" s="31"/>
      <c r="F1060" s="31"/>
      <c r="G1060" s="31"/>
      <c r="H1060" s="31"/>
      <c r="I1060" s="11"/>
      <c r="J1060" s="31"/>
      <c r="K1060" s="31"/>
      <c r="L1060" s="31"/>
      <c r="M1060" s="31"/>
      <c r="N1060" s="31"/>
      <c r="O1060" s="31"/>
      <c r="P1060" s="31"/>
    </row>
    <row r="1061" spans="1:16">
      <c r="A1061" s="31"/>
      <c r="B1061" s="31"/>
      <c r="C1061" s="31"/>
      <c r="D1061" s="3">
        <v>1061</v>
      </c>
      <c r="E1061" s="31"/>
      <c r="F1061" s="31"/>
      <c r="G1061" s="31"/>
      <c r="H1061" s="31"/>
      <c r="I1061" s="11"/>
      <c r="J1061" s="31"/>
      <c r="K1061" s="31"/>
      <c r="L1061" s="31"/>
      <c r="M1061" s="31"/>
      <c r="N1061" s="31"/>
      <c r="O1061" s="31"/>
      <c r="P1061" s="31"/>
    </row>
    <row r="1062" spans="1:16">
      <c r="A1062" s="31"/>
      <c r="B1062" s="31"/>
      <c r="C1062" s="31"/>
      <c r="D1062" s="3">
        <v>1062</v>
      </c>
      <c r="E1062" s="31"/>
      <c r="F1062" s="31"/>
      <c r="G1062" s="31"/>
      <c r="H1062" s="31"/>
      <c r="I1062" s="11"/>
      <c r="J1062" s="31"/>
      <c r="K1062" s="31"/>
      <c r="L1062" s="31"/>
      <c r="M1062" s="31"/>
      <c r="N1062" s="31"/>
      <c r="O1062" s="31"/>
      <c r="P1062" s="31"/>
    </row>
    <row r="1063" spans="1:16">
      <c r="A1063" s="31"/>
      <c r="B1063" s="31"/>
      <c r="C1063" s="31"/>
      <c r="D1063" s="3">
        <v>1063</v>
      </c>
      <c r="E1063" s="31"/>
      <c r="F1063" s="31"/>
      <c r="G1063" s="31"/>
      <c r="H1063" s="31"/>
      <c r="I1063" s="11"/>
      <c r="J1063" s="31"/>
      <c r="K1063" s="31"/>
      <c r="L1063" s="31"/>
      <c r="M1063" s="31"/>
      <c r="N1063" s="31"/>
      <c r="O1063" s="31"/>
      <c r="P1063" s="31"/>
    </row>
    <row r="1064" spans="1:16">
      <c r="A1064" s="31"/>
      <c r="B1064" s="31"/>
      <c r="C1064" s="31"/>
      <c r="D1064" s="3">
        <v>1064</v>
      </c>
      <c r="E1064" s="31"/>
      <c r="F1064" s="31"/>
      <c r="G1064" s="31"/>
      <c r="H1064" s="31"/>
      <c r="I1064" s="11"/>
      <c r="J1064" s="31"/>
      <c r="K1064" s="31"/>
      <c r="L1064" s="31"/>
      <c r="M1064" s="31"/>
      <c r="N1064" s="31"/>
      <c r="O1064" s="31"/>
      <c r="P1064" s="31"/>
    </row>
    <row r="1065" spans="1:16">
      <c r="A1065" s="31"/>
      <c r="B1065" s="31"/>
      <c r="C1065" s="31"/>
      <c r="D1065" s="3">
        <v>1065</v>
      </c>
      <c r="E1065" s="31"/>
      <c r="F1065" s="31"/>
      <c r="G1065" s="31"/>
      <c r="H1065" s="31"/>
      <c r="I1065" s="11"/>
      <c r="J1065" s="31"/>
      <c r="K1065" s="31"/>
      <c r="L1065" s="31"/>
      <c r="M1065" s="31"/>
      <c r="N1065" s="31"/>
      <c r="O1065" s="31"/>
      <c r="P1065" s="31"/>
    </row>
    <row r="1066" spans="1:16">
      <c r="A1066" s="31"/>
      <c r="B1066" s="31"/>
      <c r="C1066" s="31"/>
      <c r="D1066" s="3">
        <v>1066</v>
      </c>
      <c r="E1066" s="31"/>
      <c r="F1066" s="31"/>
      <c r="G1066" s="31"/>
      <c r="H1066" s="31"/>
      <c r="I1066" s="11"/>
      <c r="J1066" s="31"/>
      <c r="K1066" s="31"/>
      <c r="L1066" s="31"/>
      <c r="M1066" s="31"/>
      <c r="N1066" s="31"/>
      <c r="O1066" s="31"/>
      <c r="P1066" s="31"/>
    </row>
    <row r="1067" spans="1:16">
      <c r="A1067" s="31"/>
      <c r="B1067" s="31"/>
      <c r="C1067" s="31"/>
      <c r="D1067" s="3">
        <v>1067</v>
      </c>
      <c r="E1067" s="31"/>
      <c r="F1067" s="31"/>
      <c r="G1067" s="31"/>
      <c r="H1067" s="31"/>
      <c r="I1067" s="11"/>
      <c r="J1067" s="31"/>
      <c r="K1067" s="31"/>
      <c r="L1067" s="31"/>
      <c r="M1067" s="31"/>
      <c r="N1067" s="31"/>
      <c r="O1067" s="31"/>
      <c r="P1067" s="31"/>
    </row>
    <row r="1068" spans="1:16">
      <c r="A1068" s="31"/>
      <c r="B1068" s="31"/>
      <c r="C1068" s="31"/>
      <c r="D1068" s="3">
        <v>1068</v>
      </c>
      <c r="E1068" s="31"/>
      <c r="F1068" s="31"/>
      <c r="G1068" s="31"/>
      <c r="H1068" s="31"/>
      <c r="I1068" s="11"/>
      <c r="J1068" s="31"/>
      <c r="K1068" s="31"/>
      <c r="L1068" s="31"/>
      <c r="M1068" s="31"/>
      <c r="N1068" s="31"/>
      <c r="O1068" s="31"/>
      <c r="P1068" s="31"/>
    </row>
    <row r="1069" spans="1:16">
      <c r="A1069" s="31"/>
      <c r="B1069" s="31"/>
      <c r="C1069" s="31"/>
      <c r="D1069" s="3">
        <v>1069</v>
      </c>
      <c r="E1069" s="31"/>
      <c r="F1069" s="31"/>
      <c r="G1069" s="31"/>
      <c r="H1069" s="31"/>
      <c r="I1069" s="11"/>
      <c r="J1069" s="31"/>
      <c r="K1069" s="31"/>
      <c r="L1069" s="31"/>
      <c r="M1069" s="31"/>
      <c r="N1069" s="31"/>
      <c r="O1069" s="31"/>
      <c r="P1069" s="31"/>
    </row>
    <row r="1070" spans="1:16">
      <c r="A1070" s="31"/>
      <c r="B1070" s="31"/>
      <c r="C1070" s="31"/>
      <c r="D1070" s="3">
        <v>1070</v>
      </c>
      <c r="E1070" s="31"/>
      <c r="F1070" s="31"/>
      <c r="G1070" s="31"/>
      <c r="H1070" s="31"/>
      <c r="I1070" s="11"/>
      <c r="J1070" s="31"/>
      <c r="K1070" s="31"/>
      <c r="L1070" s="31"/>
      <c r="M1070" s="31"/>
      <c r="N1070" s="31"/>
      <c r="O1070" s="31"/>
      <c r="P1070" s="31"/>
    </row>
    <row r="1071" spans="1:16">
      <c r="A1071" s="31"/>
      <c r="B1071" s="31"/>
      <c r="C1071" s="31"/>
      <c r="D1071" s="3">
        <v>1071</v>
      </c>
      <c r="E1071" s="31"/>
      <c r="F1071" s="31"/>
      <c r="G1071" s="31"/>
      <c r="H1071" s="31"/>
      <c r="I1071" s="11"/>
      <c r="J1071" s="31"/>
      <c r="K1071" s="31"/>
      <c r="L1071" s="31"/>
      <c r="M1071" s="31"/>
      <c r="N1071" s="31"/>
      <c r="O1071" s="31"/>
      <c r="P1071" s="31"/>
    </row>
    <row r="1072" spans="1:16">
      <c r="A1072" s="31"/>
      <c r="B1072" s="31"/>
      <c r="C1072" s="31"/>
      <c r="D1072" s="3">
        <v>1072</v>
      </c>
      <c r="E1072" s="31"/>
      <c r="F1072" s="31"/>
      <c r="G1072" s="31"/>
      <c r="H1072" s="31"/>
      <c r="I1072" s="11"/>
      <c r="J1072" s="31"/>
      <c r="K1072" s="31"/>
      <c r="L1072" s="31"/>
      <c r="M1072" s="31"/>
      <c r="N1072" s="31"/>
      <c r="O1072" s="31"/>
      <c r="P1072" s="31"/>
    </row>
    <row r="1073" spans="1:16">
      <c r="A1073" s="31"/>
      <c r="B1073" s="31"/>
      <c r="C1073" s="31"/>
      <c r="D1073" s="3">
        <v>1073</v>
      </c>
      <c r="E1073" s="31"/>
      <c r="F1073" s="31"/>
      <c r="G1073" s="31"/>
      <c r="H1073" s="31"/>
      <c r="I1073" s="11"/>
      <c r="J1073" s="31"/>
      <c r="K1073" s="31"/>
      <c r="L1073" s="31"/>
      <c r="M1073" s="31"/>
      <c r="N1073" s="31"/>
      <c r="O1073" s="31"/>
      <c r="P1073" s="31"/>
    </row>
    <row r="1074" spans="1:16">
      <c r="A1074" s="31"/>
      <c r="B1074" s="31"/>
      <c r="C1074" s="31"/>
      <c r="D1074" s="3">
        <v>1074</v>
      </c>
      <c r="E1074" s="31"/>
      <c r="F1074" s="31"/>
      <c r="G1074" s="31"/>
      <c r="H1074" s="31"/>
      <c r="I1074" s="11"/>
      <c r="J1074" s="31"/>
      <c r="K1074" s="31"/>
      <c r="L1074" s="31"/>
      <c r="M1074" s="31"/>
      <c r="N1074" s="31"/>
      <c r="O1074" s="31"/>
      <c r="P1074" s="31"/>
    </row>
    <row r="1075" spans="1:16">
      <c r="A1075" s="31"/>
      <c r="B1075" s="31"/>
      <c r="C1075" s="31"/>
      <c r="D1075" s="3">
        <v>1075</v>
      </c>
      <c r="E1075" s="31"/>
      <c r="F1075" s="31"/>
      <c r="G1075" s="31"/>
      <c r="H1075" s="31"/>
      <c r="I1075" s="11"/>
      <c r="J1075" s="31"/>
      <c r="K1075" s="31"/>
      <c r="L1075" s="31"/>
      <c r="M1075" s="31"/>
      <c r="N1075" s="31"/>
      <c r="O1075" s="31"/>
      <c r="P1075" s="31"/>
    </row>
    <row r="1076" spans="1:16">
      <c r="A1076" s="31"/>
      <c r="B1076" s="31"/>
      <c r="C1076" s="31"/>
      <c r="D1076" s="3">
        <v>1076</v>
      </c>
      <c r="E1076" s="31"/>
      <c r="F1076" s="31"/>
      <c r="G1076" s="31"/>
      <c r="H1076" s="31"/>
      <c r="I1076" s="11"/>
      <c r="J1076" s="31"/>
      <c r="K1076" s="31"/>
      <c r="L1076" s="31"/>
      <c r="M1076" s="31"/>
      <c r="N1076" s="31"/>
      <c r="O1076" s="31"/>
      <c r="P1076" s="31"/>
    </row>
    <row r="1077" spans="1:16">
      <c r="A1077" s="31"/>
      <c r="B1077" s="31"/>
      <c r="C1077" s="31"/>
      <c r="D1077" s="3">
        <v>1077</v>
      </c>
      <c r="E1077" s="31"/>
      <c r="F1077" s="31"/>
      <c r="G1077" s="31"/>
      <c r="H1077" s="31"/>
      <c r="I1077" s="11"/>
      <c r="J1077" s="31"/>
      <c r="K1077" s="31"/>
      <c r="L1077" s="31"/>
      <c r="M1077" s="31"/>
      <c r="N1077" s="31"/>
      <c r="O1077" s="31"/>
      <c r="P1077" s="31"/>
    </row>
    <row r="1078" spans="1:16">
      <c r="A1078" s="31"/>
      <c r="B1078" s="31"/>
      <c r="C1078" s="31"/>
      <c r="D1078" s="3">
        <v>1078</v>
      </c>
      <c r="E1078" s="31"/>
      <c r="F1078" s="31"/>
      <c r="G1078" s="31"/>
      <c r="H1078" s="31"/>
      <c r="I1078" s="11"/>
      <c r="J1078" s="31"/>
      <c r="K1078" s="31"/>
      <c r="L1078" s="31"/>
      <c r="M1078" s="31"/>
      <c r="N1078" s="31"/>
      <c r="O1078" s="31"/>
      <c r="P1078" s="31"/>
    </row>
    <row r="1079" spans="1:16">
      <c r="A1079" s="31"/>
      <c r="B1079" s="31"/>
      <c r="C1079" s="31"/>
      <c r="D1079" s="3">
        <v>1079</v>
      </c>
      <c r="E1079" s="31"/>
      <c r="F1079" s="31"/>
      <c r="G1079" s="31"/>
      <c r="H1079" s="31"/>
      <c r="I1079" s="11"/>
      <c r="J1079" s="31"/>
      <c r="K1079" s="31"/>
      <c r="L1079" s="31"/>
      <c r="M1079" s="31"/>
      <c r="N1079" s="31"/>
      <c r="O1079" s="31"/>
      <c r="P1079" s="31"/>
    </row>
    <row r="1080" spans="1:16">
      <c r="A1080" s="31"/>
      <c r="B1080" s="31"/>
      <c r="C1080" s="31"/>
      <c r="D1080" s="3">
        <v>1080</v>
      </c>
      <c r="E1080" s="31"/>
      <c r="F1080" s="31"/>
      <c r="G1080" s="31"/>
      <c r="H1080" s="31"/>
      <c r="I1080" s="11"/>
      <c r="J1080" s="31"/>
      <c r="K1080" s="31"/>
      <c r="L1080" s="31"/>
      <c r="M1080" s="31"/>
      <c r="N1080" s="31"/>
      <c r="O1080" s="31"/>
      <c r="P1080" s="31"/>
    </row>
    <row r="1081" spans="1:16">
      <c r="A1081" s="31"/>
      <c r="B1081" s="31"/>
      <c r="C1081" s="31"/>
      <c r="D1081" s="3">
        <v>1081</v>
      </c>
      <c r="E1081" s="31"/>
      <c r="F1081" s="31"/>
      <c r="G1081" s="31"/>
      <c r="H1081" s="31"/>
      <c r="I1081" s="11"/>
      <c r="J1081" s="31"/>
      <c r="K1081" s="31"/>
      <c r="L1081" s="31"/>
      <c r="M1081" s="31"/>
      <c r="N1081" s="31"/>
      <c r="O1081" s="31"/>
      <c r="P1081" s="31"/>
    </row>
    <row r="1082" spans="1:16">
      <c r="A1082" s="31"/>
      <c r="B1082" s="31"/>
      <c r="C1082" s="31"/>
      <c r="D1082" s="3">
        <v>1082</v>
      </c>
      <c r="E1082" s="31"/>
      <c r="F1082" s="31"/>
      <c r="G1082" s="31"/>
      <c r="H1082" s="31"/>
      <c r="I1082" s="11"/>
      <c r="J1082" s="31"/>
      <c r="K1082" s="31"/>
      <c r="L1082" s="31"/>
      <c r="M1082" s="31"/>
      <c r="N1082" s="31"/>
      <c r="O1082" s="31"/>
      <c r="P1082" s="31"/>
    </row>
    <row r="1083" spans="1:16">
      <c r="A1083" s="31"/>
      <c r="B1083" s="31"/>
      <c r="C1083" s="31"/>
      <c r="D1083" s="3">
        <v>1083</v>
      </c>
      <c r="E1083" s="31"/>
      <c r="F1083" s="31"/>
      <c r="G1083" s="31"/>
      <c r="H1083" s="31"/>
      <c r="I1083" s="11"/>
      <c r="J1083" s="31"/>
      <c r="K1083" s="31"/>
      <c r="L1083" s="31"/>
      <c r="M1083" s="31"/>
      <c r="N1083" s="31"/>
      <c r="O1083" s="31"/>
      <c r="P1083" s="31"/>
    </row>
    <row r="1084" spans="1:16">
      <c r="A1084" s="31"/>
      <c r="B1084" s="31"/>
      <c r="C1084" s="31"/>
      <c r="D1084" s="3">
        <v>1084</v>
      </c>
      <c r="E1084" s="31"/>
      <c r="F1084" s="31"/>
      <c r="G1084" s="31"/>
      <c r="H1084" s="31"/>
      <c r="I1084" s="11"/>
      <c r="J1084" s="31"/>
      <c r="K1084" s="31"/>
      <c r="L1084" s="31"/>
      <c r="M1084" s="31"/>
      <c r="N1084" s="31"/>
      <c r="O1084" s="31"/>
      <c r="P1084" s="31"/>
    </row>
    <row r="1085" spans="1:16">
      <c r="A1085" s="31"/>
      <c r="B1085" s="31"/>
      <c r="C1085" s="31"/>
      <c r="D1085" s="3">
        <v>1085</v>
      </c>
      <c r="E1085" s="31"/>
      <c r="F1085" s="31"/>
      <c r="G1085" s="31"/>
      <c r="H1085" s="31"/>
      <c r="I1085" s="11"/>
      <c r="J1085" s="31"/>
      <c r="K1085" s="31"/>
      <c r="L1085" s="31"/>
      <c r="M1085" s="31"/>
      <c r="N1085" s="31"/>
      <c r="O1085" s="31"/>
      <c r="P1085" s="31"/>
    </row>
    <row r="1086" spans="1:16">
      <c r="A1086" s="31"/>
      <c r="B1086" s="31"/>
      <c r="C1086" s="31"/>
      <c r="D1086" s="3">
        <v>1086</v>
      </c>
      <c r="E1086" s="31"/>
      <c r="F1086" s="31"/>
      <c r="G1086" s="31"/>
      <c r="H1086" s="31"/>
      <c r="I1086" s="11"/>
      <c r="J1086" s="31"/>
      <c r="K1086" s="31"/>
      <c r="L1086" s="31"/>
      <c r="M1086" s="31"/>
      <c r="N1086" s="31"/>
      <c r="O1086" s="31"/>
      <c r="P1086" s="31"/>
    </row>
    <row r="1087" spans="1:16">
      <c r="A1087" s="31"/>
      <c r="B1087" s="31"/>
      <c r="C1087" s="31"/>
      <c r="D1087" s="3">
        <v>1087</v>
      </c>
      <c r="E1087" s="31"/>
      <c r="F1087" s="31"/>
      <c r="G1087" s="31"/>
      <c r="H1087" s="31"/>
      <c r="I1087" s="11"/>
      <c r="J1087" s="31"/>
      <c r="K1087" s="31"/>
      <c r="L1087" s="31"/>
      <c r="M1087" s="31"/>
      <c r="N1087" s="31"/>
      <c r="O1087" s="31"/>
      <c r="P1087" s="31"/>
    </row>
    <row r="1088" spans="1:16">
      <c r="A1088" s="31"/>
      <c r="B1088" s="31"/>
      <c r="C1088" s="31"/>
      <c r="D1088" s="3">
        <v>1088</v>
      </c>
      <c r="E1088" s="31"/>
      <c r="F1088" s="31"/>
      <c r="G1088" s="31"/>
      <c r="H1088" s="31"/>
      <c r="I1088" s="11"/>
      <c r="J1088" s="31"/>
      <c r="K1088" s="31"/>
      <c r="L1088" s="31"/>
      <c r="M1088" s="31"/>
      <c r="N1088" s="31"/>
      <c r="O1088" s="31"/>
      <c r="P1088" s="31"/>
    </row>
    <row r="1089" spans="1:16">
      <c r="A1089" s="31"/>
      <c r="B1089" s="31"/>
      <c r="C1089" s="31"/>
      <c r="D1089" s="3">
        <v>1089</v>
      </c>
      <c r="E1089" s="31"/>
      <c r="F1089" s="31"/>
      <c r="G1089" s="31"/>
      <c r="H1089" s="31"/>
      <c r="I1089" s="11"/>
      <c r="J1089" s="31"/>
      <c r="K1089" s="31"/>
      <c r="L1089" s="31"/>
      <c r="M1089" s="31"/>
      <c r="N1089" s="31"/>
      <c r="O1089" s="31"/>
      <c r="P1089" s="31"/>
    </row>
    <row r="1090" spans="1:16">
      <c r="A1090" s="31"/>
      <c r="B1090" s="31"/>
      <c r="C1090" s="31"/>
      <c r="D1090" s="3">
        <v>1090</v>
      </c>
      <c r="E1090" s="31"/>
      <c r="F1090" s="31"/>
      <c r="G1090" s="31"/>
      <c r="H1090" s="31"/>
      <c r="I1090" s="11"/>
      <c r="J1090" s="31"/>
      <c r="K1090" s="31"/>
      <c r="L1090" s="31"/>
      <c r="M1090" s="31"/>
      <c r="N1090" s="31"/>
      <c r="O1090" s="31"/>
      <c r="P1090" s="31"/>
    </row>
    <row r="1091" spans="1:16">
      <c r="A1091" s="31"/>
      <c r="B1091" s="31"/>
      <c r="C1091" s="31"/>
      <c r="D1091" s="3">
        <v>1091</v>
      </c>
      <c r="E1091" s="31"/>
      <c r="F1091" s="31"/>
      <c r="G1091" s="31"/>
      <c r="H1091" s="31"/>
      <c r="I1091" s="11"/>
      <c r="J1091" s="31"/>
      <c r="K1091" s="31"/>
      <c r="L1091" s="31"/>
      <c r="M1091" s="31"/>
      <c r="N1091" s="31"/>
      <c r="O1091" s="31"/>
      <c r="P1091" s="31"/>
    </row>
    <row r="1092" spans="1:16">
      <c r="A1092" s="31"/>
      <c r="B1092" s="31"/>
      <c r="C1092" s="31"/>
      <c r="D1092" s="3">
        <v>1092</v>
      </c>
      <c r="E1092" s="31"/>
      <c r="F1092" s="31"/>
      <c r="G1092" s="31"/>
      <c r="H1092" s="31"/>
      <c r="I1092" s="11"/>
      <c r="J1092" s="31"/>
      <c r="K1092" s="31"/>
      <c r="L1092" s="31"/>
      <c r="M1092" s="31"/>
      <c r="N1092" s="31"/>
      <c r="O1092" s="31"/>
      <c r="P1092" s="31"/>
    </row>
    <row r="1093" spans="1:16">
      <c r="A1093" s="31"/>
      <c r="B1093" s="31"/>
      <c r="C1093" s="31"/>
      <c r="D1093" s="3">
        <v>1093</v>
      </c>
      <c r="E1093" s="31"/>
      <c r="F1093" s="31"/>
      <c r="G1093" s="31"/>
      <c r="H1093" s="31"/>
      <c r="I1093" s="11"/>
      <c r="J1093" s="31"/>
      <c r="K1093" s="31"/>
      <c r="L1093" s="31"/>
      <c r="M1093" s="31"/>
      <c r="N1093" s="31"/>
      <c r="O1093" s="31"/>
      <c r="P1093" s="31"/>
    </row>
    <row r="1094" spans="1:16">
      <c r="A1094" s="31"/>
      <c r="B1094" s="31"/>
      <c r="C1094" s="31"/>
      <c r="D1094" s="3">
        <v>1094</v>
      </c>
      <c r="E1094" s="31"/>
      <c r="F1094" s="31"/>
      <c r="G1094" s="31"/>
      <c r="H1094" s="31"/>
      <c r="I1094" s="11"/>
      <c r="J1094" s="31"/>
      <c r="K1094" s="31"/>
      <c r="L1094" s="31"/>
      <c r="M1094" s="31"/>
      <c r="N1094" s="31"/>
      <c r="O1094" s="31"/>
      <c r="P1094" s="31"/>
    </row>
    <row r="1095" spans="1:16">
      <c r="A1095" s="31"/>
      <c r="B1095" s="31"/>
      <c r="C1095" s="31"/>
      <c r="D1095" s="3">
        <v>1095</v>
      </c>
      <c r="E1095" s="31"/>
      <c r="F1095" s="31"/>
      <c r="G1095" s="31"/>
      <c r="H1095" s="31"/>
      <c r="I1095" s="11"/>
      <c r="J1095" s="31"/>
      <c r="K1095" s="31"/>
      <c r="L1095" s="31"/>
      <c r="M1095" s="31"/>
      <c r="N1095" s="31"/>
      <c r="O1095" s="31"/>
      <c r="P1095" s="31"/>
    </row>
    <row r="1096" spans="1:16">
      <c r="A1096" s="31"/>
      <c r="B1096" s="31"/>
      <c r="C1096" s="31"/>
      <c r="D1096" s="3">
        <v>1096</v>
      </c>
      <c r="E1096" s="31"/>
      <c r="F1096" s="31"/>
      <c r="G1096" s="31"/>
      <c r="H1096" s="31"/>
      <c r="I1096" s="11"/>
      <c r="J1096" s="31"/>
      <c r="K1096" s="31"/>
      <c r="L1096" s="31"/>
      <c r="M1096" s="31"/>
      <c r="N1096" s="31"/>
      <c r="O1096" s="31"/>
      <c r="P1096" s="31"/>
    </row>
    <row r="1097" spans="1:16">
      <c r="A1097" s="31"/>
      <c r="B1097" s="31"/>
      <c r="C1097" s="31"/>
      <c r="D1097" s="3">
        <v>1097</v>
      </c>
      <c r="E1097" s="31"/>
      <c r="F1097" s="31"/>
      <c r="G1097" s="31"/>
      <c r="H1097" s="31"/>
      <c r="I1097" s="11"/>
      <c r="J1097" s="31"/>
      <c r="K1097" s="31"/>
      <c r="L1097" s="31"/>
      <c r="M1097" s="31"/>
      <c r="N1097" s="31"/>
      <c r="O1097" s="31"/>
      <c r="P1097" s="31"/>
    </row>
    <row r="1098" spans="1:16">
      <c r="A1098" s="31"/>
      <c r="B1098" s="31"/>
      <c r="C1098" s="31"/>
      <c r="D1098" s="3">
        <v>1098</v>
      </c>
      <c r="E1098" s="31"/>
      <c r="F1098" s="31"/>
      <c r="G1098" s="31"/>
      <c r="H1098" s="31"/>
      <c r="I1098" s="11"/>
      <c r="J1098" s="31"/>
      <c r="K1098" s="31"/>
      <c r="L1098" s="31"/>
      <c r="M1098" s="31"/>
      <c r="N1098" s="31"/>
      <c r="O1098" s="31"/>
      <c r="P1098" s="31"/>
    </row>
    <row r="1099" spans="1:16">
      <c r="A1099" s="31"/>
      <c r="B1099" s="31"/>
      <c r="C1099" s="31"/>
      <c r="D1099" s="3">
        <v>1099</v>
      </c>
      <c r="E1099" s="31"/>
      <c r="F1099" s="31"/>
      <c r="G1099" s="31"/>
      <c r="H1099" s="31"/>
      <c r="I1099" s="11"/>
      <c r="J1099" s="31"/>
      <c r="K1099" s="31"/>
      <c r="L1099" s="31"/>
      <c r="M1099" s="31"/>
      <c r="N1099" s="31"/>
      <c r="O1099" s="31"/>
      <c r="P1099" s="31"/>
    </row>
    <row r="1100" spans="1:16">
      <c r="A1100" s="31"/>
      <c r="B1100" s="31"/>
      <c r="C1100" s="31"/>
      <c r="D1100" s="3">
        <v>1100</v>
      </c>
      <c r="E1100" s="31"/>
      <c r="F1100" s="31"/>
      <c r="G1100" s="31"/>
      <c r="H1100" s="31"/>
      <c r="I1100" s="11"/>
      <c r="J1100" s="31"/>
      <c r="K1100" s="31"/>
      <c r="L1100" s="31"/>
      <c r="M1100" s="31"/>
      <c r="N1100" s="31"/>
      <c r="O1100" s="31"/>
      <c r="P1100" s="31"/>
    </row>
    <row r="1101" spans="1:16">
      <c r="A1101" s="31"/>
      <c r="B1101" s="31"/>
      <c r="C1101" s="31"/>
      <c r="D1101" s="3">
        <v>1101</v>
      </c>
      <c r="E1101" s="31"/>
      <c r="F1101" s="31"/>
      <c r="G1101" s="31"/>
      <c r="H1101" s="31"/>
      <c r="I1101" s="11"/>
      <c r="J1101" s="31"/>
      <c r="K1101" s="31"/>
      <c r="L1101" s="31"/>
      <c r="M1101" s="31"/>
      <c r="N1101" s="31"/>
      <c r="O1101" s="31"/>
      <c r="P1101" s="31"/>
    </row>
    <row r="1102" spans="1:16">
      <c r="A1102" s="31"/>
      <c r="B1102" s="31"/>
      <c r="C1102" s="31"/>
      <c r="D1102" s="3">
        <v>1102</v>
      </c>
      <c r="E1102" s="31"/>
      <c r="F1102" s="31"/>
      <c r="G1102" s="31"/>
      <c r="H1102" s="31"/>
      <c r="I1102" s="11"/>
      <c r="J1102" s="31"/>
      <c r="K1102" s="31"/>
      <c r="L1102" s="31"/>
      <c r="M1102" s="31"/>
      <c r="N1102" s="31"/>
      <c r="O1102" s="31"/>
      <c r="P1102" s="31"/>
    </row>
    <row r="1103" spans="1:16">
      <c r="A1103" s="31"/>
      <c r="B1103" s="31"/>
      <c r="C1103" s="31"/>
      <c r="D1103" s="3">
        <v>1103</v>
      </c>
      <c r="E1103" s="31"/>
      <c r="F1103" s="31"/>
      <c r="G1103" s="31"/>
      <c r="H1103" s="31"/>
      <c r="I1103" s="11"/>
      <c r="J1103" s="31"/>
      <c r="K1103" s="31"/>
      <c r="L1103" s="31"/>
      <c r="M1103" s="31"/>
      <c r="N1103" s="31"/>
      <c r="O1103" s="31"/>
      <c r="P1103" s="31"/>
    </row>
    <row r="1104" spans="1:16">
      <c r="A1104" s="31"/>
      <c r="B1104" s="31"/>
      <c r="C1104" s="31"/>
      <c r="D1104" s="3">
        <v>1104</v>
      </c>
      <c r="E1104" s="31"/>
      <c r="F1104" s="31"/>
      <c r="G1104" s="31"/>
      <c r="H1104" s="31"/>
      <c r="I1104" s="11"/>
      <c r="J1104" s="31"/>
      <c r="K1104" s="31"/>
      <c r="L1104" s="31"/>
      <c r="M1104" s="31"/>
      <c r="N1104" s="31"/>
      <c r="O1104" s="31"/>
      <c r="P1104" s="31"/>
    </row>
    <row r="1105" spans="1:16">
      <c r="A1105" s="31"/>
      <c r="B1105" s="31"/>
      <c r="C1105" s="31"/>
      <c r="D1105" s="3">
        <v>1105</v>
      </c>
      <c r="E1105" s="31"/>
      <c r="F1105" s="31"/>
      <c r="G1105" s="31"/>
      <c r="H1105" s="31"/>
      <c r="I1105" s="11"/>
      <c r="J1105" s="31"/>
      <c r="K1105" s="31"/>
      <c r="L1105" s="31"/>
      <c r="M1105" s="31"/>
      <c r="N1105" s="31"/>
      <c r="O1105" s="31"/>
      <c r="P1105" s="31"/>
    </row>
    <row r="1106" spans="1:16">
      <c r="A1106" s="31"/>
      <c r="B1106" s="31"/>
      <c r="C1106" s="31"/>
      <c r="D1106" s="3">
        <v>1106</v>
      </c>
      <c r="E1106" s="31"/>
      <c r="F1106" s="31"/>
      <c r="G1106" s="31"/>
      <c r="H1106" s="31"/>
      <c r="I1106" s="11"/>
      <c r="J1106" s="31"/>
      <c r="K1106" s="31"/>
      <c r="L1106" s="31"/>
      <c r="M1106" s="31"/>
      <c r="N1106" s="31"/>
      <c r="O1106" s="31"/>
      <c r="P1106" s="31"/>
    </row>
    <row r="1107" spans="1:16">
      <c r="A1107" s="31"/>
      <c r="B1107" s="31"/>
      <c r="C1107" s="31"/>
      <c r="D1107" s="3">
        <v>1107</v>
      </c>
      <c r="E1107" s="31"/>
      <c r="F1107" s="31"/>
      <c r="G1107" s="31"/>
      <c r="H1107" s="31"/>
      <c r="I1107" s="11"/>
      <c r="J1107" s="31"/>
      <c r="K1107" s="31"/>
      <c r="L1107" s="31"/>
      <c r="M1107" s="31"/>
      <c r="N1107" s="31"/>
      <c r="O1107" s="31"/>
      <c r="P1107" s="31"/>
    </row>
    <row r="1108" spans="1:16">
      <c r="A1108" s="31"/>
      <c r="B1108" s="31"/>
      <c r="C1108" s="31"/>
      <c r="D1108" s="3">
        <v>1108</v>
      </c>
      <c r="E1108" s="31"/>
      <c r="F1108" s="31"/>
      <c r="G1108" s="31"/>
      <c r="H1108" s="31"/>
      <c r="I1108" s="11"/>
      <c r="J1108" s="31"/>
      <c r="K1108" s="31"/>
      <c r="L1108" s="31"/>
      <c r="M1108" s="31"/>
      <c r="N1108" s="31"/>
      <c r="O1108" s="31"/>
      <c r="P1108" s="31"/>
    </row>
    <row r="1109" spans="1:16">
      <c r="A1109" s="31"/>
      <c r="B1109" s="31"/>
      <c r="C1109" s="31"/>
      <c r="D1109" s="3">
        <v>1109</v>
      </c>
      <c r="E1109" s="31"/>
      <c r="F1109" s="31"/>
      <c r="G1109" s="31"/>
      <c r="H1109" s="31"/>
      <c r="I1109" s="11"/>
      <c r="J1109" s="31"/>
      <c r="K1109" s="31"/>
      <c r="L1109" s="31"/>
      <c r="M1109" s="31"/>
      <c r="N1109" s="31"/>
      <c r="O1109" s="31"/>
      <c r="P1109" s="31"/>
    </row>
    <row r="1110" spans="1:16">
      <c r="A1110" s="31"/>
      <c r="B1110" s="31"/>
      <c r="C1110" s="31"/>
      <c r="D1110" s="3">
        <v>1110</v>
      </c>
      <c r="E1110" s="31"/>
      <c r="F1110" s="31"/>
      <c r="G1110" s="31"/>
      <c r="H1110" s="31"/>
      <c r="I1110" s="11"/>
      <c r="J1110" s="31"/>
      <c r="K1110" s="31"/>
      <c r="L1110" s="31"/>
      <c r="M1110" s="31"/>
      <c r="N1110" s="31"/>
      <c r="O1110" s="31"/>
      <c r="P1110" s="31"/>
    </row>
    <row r="1111" spans="1:16">
      <c r="A1111" s="31"/>
      <c r="B1111" s="31"/>
      <c r="C1111" s="31"/>
      <c r="D1111" s="3">
        <v>1111</v>
      </c>
      <c r="E1111" s="31"/>
      <c r="F1111" s="31"/>
      <c r="G1111" s="31"/>
      <c r="H1111" s="31"/>
      <c r="I1111" s="11"/>
      <c r="J1111" s="31"/>
      <c r="K1111" s="31"/>
      <c r="L1111" s="31"/>
      <c r="M1111" s="31"/>
      <c r="N1111" s="31"/>
      <c r="O1111" s="31"/>
      <c r="P1111" s="31"/>
    </row>
    <row r="1112" spans="1:16">
      <c r="A1112" s="31"/>
      <c r="B1112" s="31"/>
      <c r="C1112" s="31"/>
      <c r="D1112" s="3">
        <v>1112</v>
      </c>
      <c r="E1112" s="31"/>
      <c r="F1112" s="31"/>
      <c r="G1112" s="31"/>
      <c r="H1112" s="31"/>
      <c r="I1112" s="11"/>
      <c r="J1112" s="31"/>
      <c r="K1112" s="31"/>
      <c r="L1112" s="31"/>
      <c r="M1112" s="31"/>
      <c r="N1112" s="31"/>
      <c r="O1112" s="31"/>
      <c r="P1112" s="31"/>
    </row>
    <row r="1113" spans="1:16">
      <c r="A1113" s="31"/>
      <c r="B1113" s="31"/>
      <c r="C1113" s="31"/>
      <c r="D1113" s="3">
        <v>1113</v>
      </c>
      <c r="E1113" s="31"/>
      <c r="F1113" s="31"/>
      <c r="G1113" s="31"/>
      <c r="H1113" s="31"/>
      <c r="I1113" s="11"/>
      <c r="J1113" s="31"/>
      <c r="K1113" s="31"/>
      <c r="L1113" s="31"/>
      <c r="M1113" s="31"/>
      <c r="N1113" s="31"/>
      <c r="O1113" s="31"/>
      <c r="P1113" s="31"/>
    </row>
    <row r="1114" spans="1:16">
      <c r="A1114" s="31"/>
      <c r="B1114" s="31"/>
      <c r="C1114" s="31"/>
      <c r="D1114" s="3">
        <v>1114</v>
      </c>
      <c r="E1114" s="31"/>
      <c r="F1114" s="31"/>
      <c r="G1114" s="31"/>
      <c r="H1114" s="31"/>
      <c r="I1114" s="11"/>
      <c r="J1114" s="31"/>
      <c r="K1114" s="31"/>
      <c r="L1114" s="31"/>
      <c r="M1114" s="31"/>
      <c r="N1114" s="31"/>
      <c r="O1114" s="31"/>
      <c r="P1114" s="31"/>
    </row>
    <row r="1115" spans="1:16">
      <c r="A1115" s="31"/>
      <c r="B1115" s="31"/>
      <c r="C1115" s="31"/>
      <c r="D1115" s="3">
        <v>1115</v>
      </c>
      <c r="E1115" s="31"/>
      <c r="F1115" s="31"/>
      <c r="G1115" s="31"/>
      <c r="H1115" s="31"/>
      <c r="I1115" s="11"/>
      <c r="J1115" s="31"/>
      <c r="K1115" s="31"/>
      <c r="L1115" s="31"/>
      <c r="M1115" s="31"/>
      <c r="N1115" s="31"/>
      <c r="O1115" s="31"/>
      <c r="P1115" s="31"/>
    </row>
    <row r="1116" spans="1:16">
      <c r="D1116" s="3">
        <v>1116</v>
      </c>
    </row>
    <row r="1117" spans="1:16">
      <c r="D1117" s="3">
        <v>1117</v>
      </c>
    </row>
    <row r="1118" spans="1:16">
      <c r="D1118" s="3">
        <v>1118</v>
      </c>
    </row>
    <row r="1119" spans="1:16">
      <c r="D1119" s="3">
        <v>1119</v>
      </c>
    </row>
    <row r="1120" spans="1:16">
      <c r="D1120" s="3">
        <v>1120</v>
      </c>
    </row>
    <row r="1121" spans="4:4">
      <c r="D1121" s="3">
        <v>1121</v>
      </c>
    </row>
    <row r="1122" spans="4:4">
      <c r="D1122" s="3">
        <v>1122</v>
      </c>
    </row>
    <row r="1123" spans="4:4">
      <c r="D1123" s="3">
        <v>1123</v>
      </c>
    </row>
    <row r="1124" spans="4:4">
      <c r="D1124" s="3">
        <v>1124</v>
      </c>
    </row>
    <row r="1125" spans="4:4">
      <c r="D1125" s="3">
        <v>1125</v>
      </c>
    </row>
    <row r="1126" spans="4:4">
      <c r="D1126" s="3">
        <v>1126</v>
      </c>
    </row>
    <row r="1127" spans="4:4">
      <c r="D1127" s="3">
        <v>1127</v>
      </c>
    </row>
    <row r="1128" spans="4:4">
      <c r="D1128" s="3">
        <v>1128</v>
      </c>
    </row>
    <row r="1129" spans="4:4">
      <c r="D1129" s="3">
        <v>1129</v>
      </c>
    </row>
    <row r="1130" spans="4:4">
      <c r="D1130" s="3">
        <v>1130</v>
      </c>
    </row>
    <row r="1131" spans="4:4">
      <c r="D1131" s="3">
        <v>1131</v>
      </c>
    </row>
    <row r="1132" spans="4:4">
      <c r="D1132" s="3">
        <v>1132</v>
      </c>
    </row>
    <row r="1133" spans="4:4">
      <c r="D1133" s="3">
        <v>1133</v>
      </c>
    </row>
    <row r="1134" spans="4:4">
      <c r="D1134" s="3">
        <v>1134</v>
      </c>
    </row>
    <row r="1135" spans="4:4">
      <c r="D1135" s="3">
        <v>1135</v>
      </c>
    </row>
    <row r="1136" spans="4:4">
      <c r="D1136" s="3">
        <v>1136</v>
      </c>
    </row>
    <row r="1137" spans="4:4">
      <c r="D1137" s="3">
        <v>1137</v>
      </c>
    </row>
    <row r="1138" spans="4:4">
      <c r="D1138" s="3">
        <v>1138</v>
      </c>
    </row>
    <row r="1139" spans="4:4">
      <c r="D1139" s="3">
        <v>1139</v>
      </c>
    </row>
    <row r="1140" spans="4:4">
      <c r="D1140" s="3">
        <v>1140</v>
      </c>
    </row>
    <row r="1141" spans="4:4">
      <c r="D1141" s="3">
        <v>1141</v>
      </c>
    </row>
    <row r="1142" spans="4:4">
      <c r="D1142" s="3">
        <v>1142</v>
      </c>
    </row>
    <row r="1143" spans="4:4">
      <c r="D1143" s="3">
        <v>1143</v>
      </c>
    </row>
    <row r="1144" spans="4:4">
      <c r="D1144" s="3">
        <v>1144</v>
      </c>
    </row>
    <row r="1145" spans="4:4">
      <c r="D1145" s="3">
        <v>1145</v>
      </c>
    </row>
    <row r="1146" spans="4:4">
      <c r="D1146" s="3">
        <v>1146</v>
      </c>
    </row>
    <row r="1147" spans="4:4">
      <c r="D1147" s="3">
        <v>1147</v>
      </c>
    </row>
    <row r="1148" spans="4:4">
      <c r="D1148" s="3">
        <v>1148</v>
      </c>
    </row>
    <row r="1149" spans="4:4">
      <c r="D1149" s="3">
        <v>1149</v>
      </c>
    </row>
    <row r="1150" spans="4:4">
      <c r="D1150" s="3">
        <v>1150</v>
      </c>
    </row>
    <row r="1151" spans="4:4">
      <c r="D1151" s="3">
        <v>1151</v>
      </c>
    </row>
    <row r="1152" spans="4:4">
      <c r="D1152" s="3">
        <v>1152</v>
      </c>
    </row>
    <row r="1153" spans="4:4">
      <c r="D1153" s="3">
        <v>1153</v>
      </c>
    </row>
    <row r="1154" spans="4:4">
      <c r="D1154" s="3">
        <v>1154</v>
      </c>
    </row>
    <row r="1155" spans="4:4">
      <c r="D1155" s="3">
        <v>1155</v>
      </c>
    </row>
    <row r="1156" spans="4:4">
      <c r="D1156" s="3">
        <v>1156</v>
      </c>
    </row>
    <row r="1157" spans="4:4">
      <c r="D1157" s="3">
        <v>1157</v>
      </c>
    </row>
    <row r="1158" spans="4:4">
      <c r="D1158" s="3">
        <v>1158</v>
      </c>
    </row>
    <row r="1159" spans="4:4">
      <c r="D1159" s="3">
        <v>1159</v>
      </c>
    </row>
    <row r="1160" spans="4:4">
      <c r="D1160" s="3">
        <v>1160</v>
      </c>
    </row>
    <row r="1161" spans="4:4">
      <c r="D1161" s="3">
        <v>1161</v>
      </c>
    </row>
    <row r="1162" spans="4:4">
      <c r="D1162" s="3">
        <v>1162</v>
      </c>
    </row>
    <row r="1163" spans="4:4">
      <c r="D1163" s="3">
        <v>1163</v>
      </c>
    </row>
    <row r="1164" spans="4:4">
      <c r="D1164" s="3">
        <v>1164</v>
      </c>
    </row>
    <row r="1165" spans="4:4">
      <c r="D1165" s="3">
        <v>1165</v>
      </c>
    </row>
    <row r="1166" spans="4:4">
      <c r="D1166" s="3">
        <v>1166</v>
      </c>
    </row>
    <row r="1167" spans="4:4">
      <c r="D1167" s="3">
        <v>1167</v>
      </c>
    </row>
    <row r="1168" spans="4:4">
      <c r="D1168" s="3">
        <v>1168</v>
      </c>
    </row>
    <row r="1169" spans="4:4">
      <c r="D1169" s="3">
        <v>1169</v>
      </c>
    </row>
    <row r="1170" spans="4:4">
      <c r="D1170" s="3">
        <v>1170</v>
      </c>
    </row>
    <row r="1171" spans="4:4">
      <c r="D1171" s="3">
        <v>1171</v>
      </c>
    </row>
    <row r="1172" spans="4:4">
      <c r="D1172" s="3">
        <v>1172</v>
      </c>
    </row>
    <row r="1173" spans="4:4">
      <c r="D1173" s="3">
        <v>1173</v>
      </c>
    </row>
    <row r="1174" spans="4:4">
      <c r="D1174" s="3">
        <v>1174</v>
      </c>
    </row>
    <row r="1175" spans="4:4">
      <c r="D1175" s="3">
        <v>1175</v>
      </c>
    </row>
    <row r="1176" spans="4:4">
      <c r="D1176" s="3">
        <v>1176</v>
      </c>
    </row>
    <row r="1177" spans="4:4">
      <c r="D1177" s="3">
        <v>1177</v>
      </c>
    </row>
    <row r="1178" spans="4:4">
      <c r="D1178" s="3">
        <v>1178</v>
      </c>
    </row>
    <row r="1179" spans="4:4">
      <c r="D1179" s="3">
        <v>1179</v>
      </c>
    </row>
    <row r="1180" spans="4:4">
      <c r="D1180" s="3">
        <v>1180</v>
      </c>
    </row>
    <row r="1181" spans="4:4">
      <c r="D1181" s="3">
        <v>1181</v>
      </c>
    </row>
    <row r="1182" spans="4:4">
      <c r="D1182" s="3">
        <v>1182</v>
      </c>
    </row>
    <row r="1183" spans="4:4">
      <c r="D1183" s="3">
        <v>1183</v>
      </c>
    </row>
    <row r="1184" spans="4:4">
      <c r="D1184" s="3">
        <v>1184</v>
      </c>
    </row>
    <row r="1185" spans="4:4">
      <c r="D1185" s="3">
        <v>1185</v>
      </c>
    </row>
    <row r="1186" spans="4:4">
      <c r="D1186" s="3">
        <v>1186</v>
      </c>
    </row>
    <row r="1187" spans="4:4">
      <c r="D1187" s="3">
        <v>1187</v>
      </c>
    </row>
    <row r="1188" spans="4:4">
      <c r="D1188" s="3">
        <v>1188</v>
      </c>
    </row>
    <row r="1189" spans="4:4">
      <c r="D1189" s="3">
        <v>1189</v>
      </c>
    </row>
    <row r="1190" spans="4:4">
      <c r="D1190" s="3">
        <v>1190</v>
      </c>
    </row>
    <row r="1191" spans="4:4">
      <c r="D1191" s="3">
        <v>1191</v>
      </c>
    </row>
    <row r="1192" spans="4:4">
      <c r="D1192" s="3">
        <v>1192</v>
      </c>
    </row>
    <row r="1193" spans="4:4">
      <c r="D1193" s="3">
        <v>1193</v>
      </c>
    </row>
    <row r="1194" spans="4:4">
      <c r="D1194" s="3">
        <v>1194</v>
      </c>
    </row>
    <row r="1195" spans="4:4">
      <c r="D1195" s="3">
        <v>1195</v>
      </c>
    </row>
    <row r="1196" spans="4:4">
      <c r="D1196" s="3">
        <v>1196</v>
      </c>
    </row>
    <row r="1197" spans="4:4">
      <c r="D1197" s="3">
        <v>1197</v>
      </c>
    </row>
    <row r="1198" spans="4:4">
      <c r="D1198" s="3">
        <v>1198</v>
      </c>
    </row>
    <row r="1199" spans="4:4">
      <c r="D1199" s="3">
        <v>1199</v>
      </c>
    </row>
    <row r="1200" spans="4:4">
      <c r="D1200" s="3">
        <v>1200</v>
      </c>
    </row>
    <row r="1201" spans="4:4">
      <c r="D1201" s="3">
        <v>1201</v>
      </c>
    </row>
    <row r="1202" spans="4:4">
      <c r="D1202" s="3">
        <v>1202</v>
      </c>
    </row>
    <row r="1203" spans="4:4">
      <c r="D1203" s="3">
        <v>1203</v>
      </c>
    </row>
    <row r="1204" spans="4:4">
      <c r="D1204" s="3">
        <v>1204</v>
      </c>
    </row>
    <row r="1205" spans="4:4">
      <c r="D1205" s="3">
        <v>1205</v>
      </c>
    </row>
    <row r="1206" spans="4:4">
      <c r="D1206" s="3">
        <v>1206</v>
      </c>
    </row>
    <row r="1207" spans="4:4">
      <c r="D1207" s="3">
        <v>1207</v>
      </c>
    </row>
    <row r="1208" spans="4:4">
      <c r="D1208" s="3">
        <v>1208</v>
      </c>
    </row>
    <row r="1209" spans="4:4">
      <c r="D1209" s="3">
        <v>1209</v>
      </c>
    </row>
    <row r="1210" spans="4:4">
      <c r="D1210" s="3">
        <v>1210</v>
      </c>
    </row>
    <row r="1211" spans="4:4">
      <c r="D1211" s="3">
        <v>1211</v>
      </c>
    </row>
    <row r="1212" spans="4:4">
      <c r="D1212" s="3">
        <v>1212</v>
      </c>
    </row>
    <row r="1213" spans="4:4">
      <c r="D1213" s="3">
        <v>1213</v>
      </c>
    </row>
    <row r="1214" spans="4:4">
      <c r="D1214" s="3">
        <v>1214</v>
      </c>
    </row>
    <row r="1215" spans="4:4">
      <c r="D1215" s="3">
        <v>1215</v>
      </c>
    </row>
    <row r="1216" spans="4:4">
      <c r="D1216" s="3">
        <v>1216</v>
      </c>
    </row>
    <row r="1217" spans="4:4">
      <c r="D1217" s="3">
        <v>1217</v>
      </c>
    </row>
    <row r="1218" spans="4:4">
      <c r="D1218" s="3">
        <v>1218</v>
      </c>
    </row>
    <row r="1219" spans="4:4">
      <c r="D1219" s="3">
        <v>1219</v>
      </c>
    </row>
    <row r="1220" spans="4:4">
      <c r="D1220" s="3">
        <v>1220</v>
      </c>
    </row>
    <row r="1221" spans="4:4">
      <c r="D1221" s="3">
        <v>1221</v>
      </c>
    </row>
    <row r="1222" spans="4:4">
      <c r="D1222" s="3">
        <v>1222</v>
      </c>
    </row>
    <row r="1223" spans="4:4">
      <c r="D1223" s="3">
        <v>1223</v>
      </c>
    </row>
    <row r="1224" spans="4:4">
      <c r="D1224" s="3">
        <v>1224</v>
      </c>
    </row>
    <row r="1225" spans="4:4">
      <c r="D1225" s="3">
        <v>1225</v>
      </c>
    </row>
    <row r="1226" spans="4:4">
      <c r="D1226" s="3">
        <v>1226</v>
      </c>
    </row>
    <row r="1227" spans="4:4">
      <c r="D1227" s="3">
        <v>1227</v>
      </c>
    </row>
    <row r="1228" spans="4:4">
      <c r="D1228" s="3">
        <v>1228</v>
      </c>
    </row>
    <row r="1229" spans="4:4">
      <c r="D1229" s="3">
        <v>1229</v>
      </c>
    </row>
    <row r="1230" spans="4:4">
      <c r="D1230" s="3">
        <v>1230</v>
      </c>
    </row>
    <row r="1231" spans="4:4">
      <c r="D1231" s="3">
        <v>1231</v>
      </c>
    </row>
    <row r="1232" spans="4:4">
      <c r="D1232" s="3">
        <v>1232</v>
      </c>
    </row>
    <row r="1233" spans="4:4">
      <c r="D1233" s="3">
        <v>1233</v>
      </c>
    </row>
    <row r="1234" spans="4:4">
      <c r="D1234" s="3">
        <v>1234</v>
      </c>
    </row>
    <row r="1235" spans="4:4">
      <c r="D1235" s="3">
        <v>1235</v>
      </c>
    </row>
    <row r="1236" spans="4:4">
      <c r="D1236" s="3">
        <v>1236</v>
      </c>
    </row>
    <row r="1237" spans="4:4">
      <c r="D1237" s="3">
        <v>1237</v>
      </c>
    </row>
    <row r="1238" spans="4:4">
      <c r="D1238" s="3">
        <v>1238</v>
      </c>
    </row>
    <row r="1239" spans="4:4">
      <c r="D1239" s="3">
        <v>1239</v>
      </c>
    </row>
    <row r="1240" spans="4:4">
      <c r="D1240" s="3">
        <v>1240</v>
      </c>
    </row>
    <row r="1241" spans="4:4">
      <c r="D1241" s="3">
        <v>1241</v>
      </c>
    </row>
    <row r="1242" spans="4:4">
      <c r="D1242" s="3">
        <v>1242</v>
      </c>
    </row>
    <row r="1243" spans="4:4">
      <c r="D1243" s="3">
        <v>1243</v>
      </c>
    </row>
    <row r="1244" spans="4:4">
      <c r="D1244" s="3">
        <v>1244</v>
      </c>
    </row>
    <row r="1245" spans="4:4">
      <c r="D1245" s="3">
        <v>1245</v>
      </c>
    </row>
    <row r="1246" spans="4:4">
      <c r="D1246" s="3">
        <v>1246</v>
      </c>
    </row>
    <row r="1247" spans="4:4">
      <c r="D1247" s="3">
        <v>1247</v>
      </c>
    </row>
    <row r="1248" spans="4:4">
      <c r="D1248" s="3">
        <v>1248</v>
      </c>
    </row>
    <row r="1249" spans="4:4">
      <c r="D1249" s="3">
        <v>1249</v>
      </c>
    </row>
    <row r="1250" spans="4:4">
      <c r="D1250" s="3">
        <v>1250</v>
      </c>
    </row>
    <row r="1251" spans="4:4">
      <c r="D1251" s="3">
        <v>1251</v>
      </c>
    </row>
    <row r="1252" spans="4:4">
      <c r="D1252" s="3">
        <v>1252</v>
      </c>
    </row>
    <row r="1253" spans="4:4">
      <c r="D1253" s="3">
        <v>1253</v>
      </c>
    </row>
    <row r="1254" spans="4:4">
      <c r="D1254" s="3">
        <v>1254</v>
      </c>
    </row>
    <row r="1255" spans="4:4">
      <c r="D1255" s="3">
        <v>1255</v>
      </c>
    </row>
    <row r="1256" spans="4:4">
      <c r="D1256" s="3">
        <v>1256</v>
      </c>
    </row>
    <row r="1257" spans="4:4">
      <c r="D1257" s="3">
        <v>1257</v>
      </c>
    </row>
    <row r="1258" spans="4:4">
      <c r="D1258" s="3">
        <v>1258</v>
      </c>
    </row>
    <row r="1259" spans="4:4">
      <c r="D1259" s="3">
        <v>1259</v>
      </c>
    </row>
    <row r="1260" spans="4:4">
      <c r="D1260" s="3">
        <v>1260</v>
      </c>
    </row>
    <row r="1261" spans="4:4">
      <c r="D1261" s="3">
        <v>1261</v>
      </c>
    </row>
    <row r="1262" spans="4:4">
      <c r="D1262" s="3">
        <v>1262</v>
      </c>
    </row>
    <row r="1263" spans="4:4">
      <c r="D1263" s="3">
        <v>1263</v>
      </c>
    </row>
    <row r="1264" spans="4:4">
      <c r="D1264" s="3">
        <v>1264</v>
      </c>
    </row>
    <row r="1265" spans="4:4">
      <c r="D1265" s="3">
        <v>1265</v>
      </c>
    </row>
    <row r="1266" spans="4:4">
      <c r="D1266" s="3">
        <v>1266</v>
      </c>
    </row>
    <row r="1267" spans="4:4">
      <c r="D1267" s="3">
        <v>1267</v>
      </c>
    </row>
    <row r="1268" spans="4:4">
      <c r="D1268" s="3">
        <v>1268</v>
      </c>
    </row>
    <row r="1269" spans="4:4">
      <c r="D1269" s="3">
        <v>1269</v>
      </c>
    </row>
    <row r="1270" spans="4:4">
      <c r="D1270" s="3">
        <v>1270</v>
      </c>
    </row>
    <row r="1271" spans="4:4">
      <c r="D1271" s="3">
        <v>1271</v>
      </c>
    </row>
    <row r="1272" spans="4:4">
      <c r="D1272" s="3">
        <v>1272</v>
      </c>
    </row>
    <row r="1273" spans="4:4">
      <c r="D1273" s="3">
        <v>1273</v>
      </c>
    </row>
    <row r="1274" spans="4:4">
      <c r="D1274" s="3">
        <v>1274</v>
      </c>
    </row>
    <row r="1275" spans="4:4">
      <c r="D1275" s="3">
        <v>1275</v>
      </c>
    </row>
    <row r="1276" spans="4:4">
      <c r="D1276" s="3">
        <v>1276</v>
      </c>
    </row>
    <row r="1277" spans="4:4">
      <c r="D1277" s="3">
        <v>1277</v>
      </c>
    </row>
    <row r="1278" spans="4:4">
      <c r="D1278" s="3">
        <v>1278</v>
      </c>
    </row>
    <row r="1279" spans="4:4">
      <c r="D1279" s="3">
        <v>1279</v>
      </c>
    </row>
    <row r="1280" spans="4:4">
      <c r="D1280" s="3">
        <v>1280</v>
      </c>
    </row>
    <row r="1281" spans="4:4">
      <c r="D1281" s="3">
        <v>1281</v>
      </c>
    </row>
    <row r="1282" spans="4:4">
      <c r="D1282" s="3">
        <v>1282</v>
      </c>
    </row>
    <row r="1283" spans="4:4">
      <c r="D1283" s="3">
        <v>1283</v>
      </c>
    </row>
    <row r="1284" spans="4:4">
      <c r="D1284" s="3">
        <v>1284</v>
      </c>
    </row>
    <row r="1285" spans="4:4">
      <c r="D1285" s="3">
        <v>1285</v>
      </c>
    </row>
    <row r="1286" spans="4:4">
      <c r="D1286" s="3">
        <v>1286</v>
      </c>
    </row>
    <row r="1287" spans="4:4">
      <c r="D1287" s="3">
        <v>1287</v>
      </c>
    </row>
    <row r="1288" spans="4:4">
      <c r="D1288" s="3">
        <v>1288</v>
      </c>
    </row>
    <row r="1289" spans="4:4">
      <c r="D1289" s="3">
        <v>1289</v>
      </c>
    </row>
    <row r="1290" spans="4:4">
      <c r="D1290" s="3">
        <v>1290</v>
      </c>
    </row>
    <row r="1291" spans="4:4">
      <c r="D1291" s="3">
        <v>1291</v>
      </c>
    </row>
    <row r="1292" spans="4:4">
      <c r="D1292" s="3">
        <v>1292</v>
      </c>
    </row>
    <row r="1293" spans="4:4">
      <c r="D1293" s="3">
        <v>1293</v>
      </c>
    </row>
    <row r="1294" spans="4:4">
      <c r="D1294" s="3">
        <v>1294</v>
      </c>
    </row>
    <row r="1295" spans="4:4">
      <c r="D1295" s="3">
        <v>1295</v>
      </c>
    </row>
    <row r="1296" spans="4:4">
      <c r="D1296" s="3">
        <v>1296</v>
      </c>
    </row>
    <row r="1297" spans="4:4">
      <c r="D1297" s="3">
        <v>1297</v>
      </c>
    </row>
    <row r="1298" spans="4:4">
      <c r="D1298" s="3">
        <v>1298</v>
      </c>
    </row>
    <row r="1299" spans="4:4">
      <c r="D1299" s="3">
        <v>1299</v>
      </c>
    </row>
    <row r="1300" spans="4:4">
      <c r="D1300" s="3">
        <v>1300</v>
      </c>
    </row>
    <row r="1301" spans="4:4">
      <c r="D1301" s="3">
        <v>1301</v>
      </c>
    </row>
    <row r="1302" spans="4:4">
      <c r="D1302" s="3">
        <v>1302</v>
      </c>
    </row>
    <row r="1303" spans="4:4">
      <c r="D1303" s="3">
        <v>1303</v>
      </c>
    </row>
    <row r="1304" spans="4:4">
      <c r="D1304" s="3">
        <v>1304</v>
      </c>
    </row>
    <row r="1305" spans="4:4">
      <c r="D1305" s="3">
        <v>1305</v>
      </c>
    </row>
    <row r="1306" spans="4:4">
      <c r="D1306" s="3">
        <v>1306</v>
      </c>
    </row>
    <row r="1307" spans="4:4">
      <c r="D1307" s="3">
        <v>1307</v>
      </c>
    </row>
    <row r="1308" spans="4:4">
      <c r="D1308" s="3">
        <v>1308</v>
      </c>
    </row>
    <row r="1309" spans="4:4">
      <c r="D1309" s="3">
        <v>1309</v>
      </c>
    </row>
    <row r="1310" spans="4:4">
      <c r="D1310" s="3">
        <v>1310</v>
      </c>
    </row>
    <row r="1311" spans="4:4">
      <c r="D1311" s="3">
        <v>1311</v>
      </c>
    </row>
    <row r="1312" spans="4:4">
      <c r="D1312" s="3">
        <v>1312</v>
      </c>
    </row>
    <row r="1313" spans="4:4">
      <c r="D1313" s="3">
        <v>1313</v>
      </c>
    </row>
    <row r="1314" spans="4:4">
      <c r="D1314" s="3">
        <v>1314</v>
      </c>
    </row>
    <row r="1315" spans="4:4">
      <c r="D1315" s="3">
        <v>1315</v>
      </c>
    </row>
    <row r="1316" spans="4:4">
      <c r="D1316" s="3">
        <v>1316</v>
      </c>
    </row>
    <row r="1317" spans="4:4">
      <c r="D1317" s="3">
        <v>1317</v>
      </c>
    </row>
    <row r="1318" spans="4:4">
      <c r="D1318" s="3">
        <v>1318</v>
      </c>
    </row>
    <row r="1319" spans="4:4">
      <c r="D1319" s="3">
        <v>1319</v>
      </c>
    </row>
    <row r="1320" spans="4:4">
      <c r="D1320" s="3">
        <v>1320</v>
      </c>
    </row>
    <row r="1321" spans="4:4">
      <c r="D1321" s="3">
        <v>1321</v>
      </c>
    </row>
    <row r="1322" spans="4:4">
      <c r="D1322" s="3">
        <v>1322</v>
      </c>
    </row>
    <row r="1323" spans="4:4">
      <c r="D1323" s="3">
        <v>1323</v>
      </c>
    </row>
    <row r="1324" spans="4:4">
      <c r="D1324" s="3">
        <v>1324</v>
      </c>
    </row>
    <row r="1325" spans="4:4">
      <c r="D1325" s="3">
        <v>1325</v>
      </c>
    </row>
    <row r="1326" spans="4:4">
      <c r="D1326" s="3">
        <v>1326</v>
      </c>
    </row>
    <row r="1327" spans="4:4">
      <c r="D1327" s="3">
        <v>1327</v>
      </c>
    </row>
    <row r="1328" spans="4:4">
      <c r="D1328" s="3">
        <v>1328</v>
      </c>
    </row>
    <row r="1329" spans="4:4">
      <c r="D1329" s="3">
        <v>1329</v>
      </c>
    </row>
    <row r="1330" spans="4:4">
      <c r="D1330" s="3">
        <v>1330</v>
      </c>
    </row>
    <row r="1331" spans="4:4">
      <c r="D1331" s="3">
        <v>1331</v>
      </c>
    </row>
    <row r="1332" spans="4:4">
      <c r="D1332" s="3">
        <v>1332</v>
      </c>
    </row>
    <row r="1333" spans="4:4">
      <c r="D1333" s="3">
        <v>1333</v>
      </c>
    </row>
    <row r="1334" spans="4:4">
      <c r="D1334" s="3">
        <v>1334</v>
      </c>
    </row>
    <row r="1335" spans="4:4">
      <c r="D1335" s="3">
        <v>1335</v>
      </c>
    </row>
    <row r="1336" spans="4:4">
      <c r="D1336" s="3">
        <v>1336</v>
      </c>
    </row>
    <row r="1337" spans="4:4">
      <c r="D1337" s="3">
        <v>1337</v>
      </c>
    </row>
    <row r="1338" spans="4:4">
      <c r="D1338" s="3">
        <v>1338</v>
      </c>
    </row>
    <row r="1339" spans="4:4">
      <c r="D1339" s="3">
        <v>1339</v>
      </c>
    </row>
    <row r="1340" spans="4:4">
      <c r="D1340" s="3">
        <v>1340</v>
      </c>
    </row>
    <row r="1341" spans="4:4">
      <c r="D1341" s="3">
        <v>1341</v>
      </c>
    </row>
    <row r="1342" spans="4:4">
      <c r="D1342" s="3">
        <v>1342</v>
      </c>
    </row>
    <row r="1343" spans="4:4">
      <c r="D1343" s="3">
        <v>1343</v>
      </c>
    </row>
    <row r="1344" spans="4:4">
      <c r="D1344" s="3">
        <v>1344</v>
      </c>
    </row>
    <row r="1345" spans="4:4">
      <c r="D1345" s="3">
        <v>1345</v>
      </c>
    </row>
    <row r="1346" spans="4:4">
      <c r="D1346" s="3">
        <v>1346</v>
      </c>
    </row>
    <row r="1347" spans="4:4">
      <c r="D1347" s="3">
        <v>1347</v>
      </c>
    </row>
    <row r="1348" spans="4:4">
      <c r="D1348" s="3">
        <v>1348</v>
      </c>
    </row>
    <row r="1349" spans="4:4">
      <c r="D1349" s="3">
        <v>1349</v>
      </c>
    </row>
    <row r="1350" spans="4:4">
      <c r="D1350" s="3">
        <v>1350</v>
      </c>
    </row>
    <row r="1351" spans="4:4">
      <c r="D1351" s="3">
        <v>1351</v>
      </c>
    </row>
    <row r="1352" spans="4:4">
      <c r="D1352" s="3">
        <v>1352</v>
      </c>
    </row>
    <row r="1353" spans="4:4">
      <c r="D1353" s="3">
        <v>1353</v>
      </c>
    </row>
    <row r="1354" spans="4:4">
      <c r="D1354" s="3">
        <v>1354</v>
      </c>
    </row>
    <row r="1355" spans="4:4">
      <c r="D1355" s="3">
        <v>1355</v>
      </c>
    </row>
    <row r="1356" spans="4:4">
      <c r="D1356" s="3">
        <v>1356</v>
      </c>
    </row>
    <row r="1357" spans="4:4">
      <c r="D1357" s="3">
        <v>1357</v>
      </c>
    </row>
    <row r="1358" spans="4:4">
      <c r="D1358" s="3">
        <v>1358</v>
      </c>
    </row>
    <row r="1359" spans="4:4">
      <c r="D1359" s="3">
        <v>1359</v>
      </c>
    </row>
    <row r="1360" spans="4:4">
      <c r="D1360" s="3">
        <v>1360</v>
      </c>
    </row>
    <row r="1361" spans="4:4">
      <c r="D1361" s="3">
        <v>1361</v>
      </c>
    </row>
    <row r="1362" spans="4:4">
      <c r="D1362" s="3">
        <v>1362</v>
      </c>
    </row>
    <row r="1363" spans="4:4">
      <c r="D1363" s="3">
        <v>1363</v>
      </c>
    </row>
    <row r="1364" spans="4:4">
      <c r="D1364" s="3">
        <v>1364</v>
      </c>
    </row>
    <row r="1365" spans="4:4">
      <c r="D1365" s="3">
        <v>1365</v>
      </c>
    </row>
    <row r="1366" spans="4:4">
      <c r="D1366" s="3">
        <v>1366</v>
      </c>
    </row>
    <row r="1367" spans="4:4">
      <c r="D1367" s="3">
        <v>1367</v>
      </c>
    </row>
    <row r="1368" spans="4:4">
      <c r="D1368" s="3">
        <v>1368</v>
      </c>
    </row>
    <row r="1369" spans="4:4">
      <c r="D1369" s="3">
        <v>1369</v>
      </c>
    </row>
    <row r="1370" spans="4:4">
      <c r="D1370" s="3">
        <v>1370</v>
      </c>
    </row>
    <row r="1371" spans="4:4">
      <c r="D1371" s="3">
        <v>1371</v>
      </c>
    </row>
    <row r="1372" spans="4:4">
      <c r="D1372" s="3">
        <v>1372</v>
      </c>
    </row>
    <row r="1373" spans="4:4">
      <c r="D1373" s="3">
        <v>1373</v>
      </c>
    </row>
    <row r="1374" spans="4:4">
      <c r="D1374" s="3">
        <v>1374</v>
      </c>
    </row>
    <row r="1375" spans="4:4">
      <c r="D1375" s="3">
        <v>1375</v>
      </c>
    </row>
    <row r="1376" spans="4:4">
      <c r="D1376" s="3">
        <v>1376</v>
      </c>
    </row>
    <row r="1377" spans="4:4">
      <c r="D1377" s="3">
        <v>1377</v>
      </c>
    </row>
    <row r="1378" spans="4:4">
      <c r="D1378" s="3">
        <v>1378</v>
      </c>
    </row>
    <row r="1379" spans="4:4">
      <c r="D1379" s="3">
        <v>1379</v>
      </c>
    </row>
    <row r="1380" spans="4:4">
      <c r="D1380" s="3">
        <v>1380</v>
      </c>
    </row>
    <row r="1381" spans="4:4">
      <c r="D1381" s="3">
        <v>1381</v>
      </c>
    </row>
    <row r="1382" spans="4:4">
      <c r="D1382" s="3">
        <v>1382</v>
      </c>
    </row>
    <row r="1383" spans="4:4">
      <c r="D1383" s="3">
        <v>1383</v>
      </c>
    </row>
    <row r="1384" spans="4:4">
      <c r="D1384" s="3">
        <v>1384</v>
      </c>
    </row>
    <row r="1385" spans="4:4">
      <c r="D1385" s="3">
        <v>1385</v>
      </c>
    </row>
    <row r="1386" spans="4:4">
      <c r="D1386" s="3">
        <v>1386</v>
      </c>
    </row>
    <row r="1387" spans="4:4">
      <c r="D1387" s="3">
        <v>1387</v>
      </c>
    </row>
    <row r="1388" spans="4:4">
      <c r="D1388" s="3">
        <v>1388</v>
      </c>
    </row>
    <row r="1389" spans="4:4">
      <c r="D1389" s="3">
        <v>1389</v>
      </c>
    </row>
    <row r="1390" spans="4:4">
      <c r="D1390" s="3">
        <v>1390</v>
      </c>
    </row>
    <row r="1391" spans="4:4">
      <c r="D1391" s="3">
        <v>1391</v>
      </c>
    </row>
    <row r="1392" spans="4:4">
      <c r="D1392" s="3">
        <v>1392</v>
      </c>
    </row>
    <row r="1393" spans="4:4">
      <c r="D1393" s="3">
        <v>1393</v>
      </c>
    </row>
    <row r="1394" spans="4:4">
      <c r="D1394" s="3">
        <v>1394</v>
      </c>
    </row>
    <row r="1395" spans="4:4">
      <c r="D1395" s="3">
        <v>1395</v>
      </c>
    </row>
    <row r="1396" spans="4:4">
      <c r="D1396" s="3">
        <v>1396</v>
      </c>
    </row>
    <row r="1397" spans="4:4">
      <c r="D1397" s="3">
        <v>1397</v>
      </c>
    </row>
    <row r="1398" spans="4:4">
      <c r="D1398" s="3">
        <v>1398</v>
      </c>
    </row>
    <row r="1399" spans="4:4">
      <c r="D1399" s="3">
        <v>1399</v>
      </c>
    </row>
    <row r="1400" spans="4:4">
      <c r="D1400" s="3">
        <v>1400</v>
      </c>
    </row>
    <row r="1401" spans="4:4">
      <c r="D1401" s="3">
        <v>1401</v>
      </c>
    </row>
    <row r="1402" spans="4:4">
      <c r="D1402" s="3">
        <v>1402</v>
      </c>
    </row>
    <row r="1403" spans="4:4">
      <c r="D1403" s="3">
        <v>1403</v>
      </c>
    </row>
    <row r="1404" spans="4:4">
      <c r="D1404" s="3">
        <v>1404</v>
      </c>
    </row>
    <row r="1405" spans="4:4">
      <c r="D1405" s="3">
        <v>1405</v>
      </c>
    </row>
    <row r="1406" spans="4:4">
      <c r="D1406" s="3">
        <v>1406</v>
      </c>
    </row>
    <row r="1407" spans="4:4">
      <c r="D1407" s="3">
        <v>1407</v>
      </c>
    </row>
    <row r="1408" spans="4:4">
      <c r="D1408" s="3">
        <v>1408</v>
      </c>
    </row>
    <row r="1409" spans="4:4">
      <c r="D1409" s="3">
        <v>1409</v>
      </c>
    </row>
    <row r="1410" spans="4:4">
      <c r="D1410" s="3">
        <v>1410</v>
      </c>
    </row>
    <row r="1411" spans="4:4">
      <c r="D1411" s="3">
        <v>1411</v>
      </c>
    </row>
    <row r="1412" spans="4:4">
      <c r="D1412" s="3">
        <v>1412</v>
      </c>
    </row>
    <row r="1413" spans="4:4">
      <c r="D1413" s="3">
        <v>1413</v>
      </c>
    </row>
    <row r="1414" spans="4:4">
      <c r="D1414" s="3">
        <v>1414</v>
      </c>
    </row>
    <row r="1415" spans="4:4">
      <c r="D1415" s="3">
        <v>1415</v>
      </c>
    </row>
    <row r="1416" spans="4:4">
      <c r="D1416" s="3">
        <v>1416</v>
      </c>
    </row>
    <row r="1417" spans="4:4">
      <c r="D1417" s="3">
        <v>1417</v>
      </c>
    </row>
    <row r="1418" spans="4:4">
      <c r="D1418" s="3">
        <v>1418</v>
      </c>
    </row>
    <row r="1419" spans="4:4">
      <c r="D1419" s="3">
        <v>1419</v>
      </c>
    </row>
    <row r="1420" spans="4:4">
      <c r="D1420" s="3">
        <v>1420</v>
      </c>
    </row>
    <row r="1421" spans="4:4">
      <c r="D1421" s="3">
        <v>1421</v>
      </c>
    </row>
    <row r="1422" spans="4:4">
      <c r="D1422" s="3">
        <v>1422</v>
      </c>
    </row>
    <row r="1423" spans="4:4">
      <c r="D1423" s="3">
        <v>1423</v>
      </c>
    </row>
    <row r="1424" spans="4:4">
      <c r="D1424" s="3">
        <v>1424</v>
      </c>
    </row>
    <row r="1425" spans="4:4">
      <c r="D1425" s="3">
        <v>1425</v>
      </c>
    </row>
    <row r="1426" spans="4:4">
      <c r="D1426" s="3">
        <v>1426</v>
      </c>
    </row>
    <row r="1427" spans="4:4">
      <c r="D1427" s="3">
        <v>1427</v>
      </c>
    </row>
    <row r="1428" spans="4:4">
      <c r="D1428" s="3">
        <v>1428</v>
      </c>
    </row>
    <row r="1429" spans="4:4">
      <c r="D1429" s="3">
        <v>1429</v>
      </c>
    </row>
    <row r="1430" spans="4:4">
      <c r="D1430" s="3">
        <v>1430</v>
      </c>
    </row>
    <row r="1431" spans="4:4">
      <c r="D1431" s="3">
        <v>1431</v>
      </c>
    </row>
    <row r="1432" spans="4:4">
      <c r="D1432" s="3">
        <v>1432</v>
      </c>
    </row>
    <row r="1433" spans="4:4">
      <c r="D1433" s="3">
        <v>1433</v>
      </c>
    </row>
    <row r="1434" spans="4:4">
      <c r="D1434" s="3">
        <v>1434</v>
      </c>
    </row>
    <row r="1435" spans="4:4">
      <c r="D1435" s="3">
        <v>1435</v>
      </c>
    </row>
    <row r="1436" spans="4:4">
      <c r="D1436" s="3">
        <v>1436</v>
      </c>
    </row>
    <row r="1437" spans="4:4">
      <c r="D1437" s="3">
        <v>1437</v>
      </c>
    </row>
    <row r="1438" spans="4:4">
      <c r="D1438" s="3">
        <v>1438</v>
      </c>
    </row>
    <row r="1439" spans="4:4">
      <c r="D1439" s="3">
        <v>1439</v>
      </c>
    </row>
    <row r="1440" spans="4:4">
      <c r="D1440" s="3">
        <v>1440</v>
      </c>
    </row>
    <row r="1441" spans="4:4">
      <c r="D1441" s="3">
        <v>1441</v>
      </c>
    </row>
    <row r="1442" spans="4:4">
      <c r="D1442" s="3">
        <v>1442</v>
      </c>
    </row>
    <row r="1443" spans="4:4">
      <c r="D1443" s="3">
        <v>1443</v>
      </c>
    </row>
    <row r="1444" spans="4:4">
      <c r="D1444" s="3">
        <v>1444</v>
      </c>
    </row>
    <row r="1445" spans="4:4">
      <c r="D1445" s="3">
        <v>1445</v>
      </c>
    </row>
    <row r="1446" spans="4:4">
      <c r="D1446" s="3">
        <v>1446</v>
      </c>
    </row>
    <row r="1447" spans="4:4">
      <c r="D1447" s="3">
        <v>1447</v>
      </c>
    </row>
    <row r="1448" spans="4:4">
      <c r="D1448" s="3">
        <v>1448</v>
      </c>
    </row>
    <row r="1449" spans="4:4">
      <c r="D1449" s="3">
        <v>1449</v>
      </c>
    </row>
    <row r="1450" spans="4:4">
      <c r="D1450" s="3">
        <v>1450</v>
      </c>
    </row>
    <row r="1451" spans="4:4">
      <c r="D1451" s="3">
        <v>1451</v>
      </c>
    </row>
    <row r="1452" spans="4:4">
      <c r="D1452" s="3">
        <v>1452</v>
      </c>
    </row>
    <row r="1453" spans="4:4">
      <c r="D1453" s="3">
        <v>1453</v>
      </c>
    </row>
    <row r="1454" spans="4:4">
      <c r="D1454" s="3">
        <v>1454</v>
      </c>
    </row>
    <row r="1455" spans="4:4">
      <c r="D1455" s="3">
        <v>1455</v>
      </c>
    </row>
    <row r="1456" spans="4:4">
      <c r="D1456" s="3">
        <v>1456</v>
      </c>
    </row>
    <row r="1457" spans="4:4">
      <c r="D1457" s="3">
        <v>1457</v>
      </c>
    </row>
    <row r="1458" spans="4:4">
      <c r="D1458" s="3">
        <v>1458</v>
      </c>
    </row>
    <row r="1459" spans="4:4">
      <c r="D1459" s="3">
        <v>1459</v>
      </c>
    </row>
    <row r="1460" spans="4:4">
      <c r="D1460" s="3">
        <v>1460</v>
      </c>
    </row>
    <row r="1461" spans="4:4">
      <c r="D1461" s="3">
        <v>1461</v>
      </c>
    </row>
    <row r="1462" spans="4:4">
      <c r="D1462" s="3">
        <v>1462</v>
      </c>
    </row>
    <row r="1463" spans="4:4">
      <c r="D1463" s="3">
        <v>1463</v>
      </c>
    </row>
    <row r="1464" spans="4:4">
      <c r="D1464" s="3">
        <v>1464</v>
      </c>
    </row>
    <row r="1465" spans="4:4">
      <c r="D1465" s="3">
        <v>1465</v>
      </c>
    </row>
    <row r="1466" spans="4:4">
      <c r="D1466" s="3">
        <v>1466</v>
      </c>
    </row>
    <row r="1467" spans="4:4">
      <c r="D1467" s="3">
        <v>1467</v>
      </c>
    </row>
    <row r="1468" spans="4:4">
      <c r="D1468" s="3">
        <v>1468</v>
      </c>
    </row>
    <row r="1469" spans="4:4">
      <c r="D1469" s="3">
        <v>1469</v>
      </c>
    </row>
    <row r="1470" spans="4:4">
      <c r="D1470" s="3">
        <v>1470</v>
      </c>
    </row>
    <row r="1471" spans="4:4">
      <c r="D1471" s="3">
        <v>1471</v>
      </c>
    </row>
    <row r="1472" spans="4:4">
      <c r="D1472" s="3">
        <v>1472</v>
      </c>
    </row>
    <row r="1473" spans="4:4">
      <c r="D1473" s="3">
        <v>1473</v>
      </c>
    </row>
    <row r="1474" spans="4:4">
      <c r="D1474" s="3">
        <v>1474</v>
      </c>
    </row>
    <row r="1475" spans="4:4">
      <c r="D1475" s="3">
        <v>1475</v>
      </c>
    </row>
    <row r="1476" spans="4:4">
      <c r="D1476" s="3">
        <v>1476</v>
      </c>
    </row>
    <row r="1477" spans="4:4">
      <c r="D1477" s="3">
        <v>1477</v>
      </c>
    </row>
    <row r="1478" spans="4:4">
      <c r="D1478" s="3">
        <v>1478</v>
      </c>
    </row>
    <row r="1479" spans="4:4">
      <c r="D1479" s="3">
        <v>1479</v>
      </c>
    </row>
    <row r="1480" spans="4:4">
      <c r="D1480" s="3">
        <v>1480</v>
      </c>
    </row>
    <row r="1481" spans="4:4">
      <c r="D1481" s="3">
        <v>1481</v>
      </c>
    </row>
    <row r="1482" spans="4:4">
      <c r="D1482" s="3">
        <v>1482</v>
      </c>
    </row>
    <row r="1483" spans="4:4">
      <c r="D1483" s="3">
        <v>1483</v>
      </c>
    </row>
    <row r="1484" spans="4:4">
      <c r="D1484" s="3">
        <v>1484</v>
      </c>
    </row>
    <row r="1485" spans="4:4">
      <c r="D1485" s="3">
        <v>1485</v>
      </c>
    </row>
    <row r="1486" spans="4:4">
      <c r="D1486" s="3">
        <v>1486</v>
      </c>
    </row>
    <row r="1487" spans="4:4">
      <c r="D1487" s="3">
        <v>1487</v>
      </c>
    </row>
    <row r="1488" spans="4:4">
      <c r="D1488" s="3">
        <v>1488</v>
      </c>
    </row>
    <row r="1489" spans="4:4">
      <c r="D1489" s="3">
        <v>1489</v>
      </c>
    </row>
    <row r="1490" spans="4:4">
      <c r="D1490" s="3">
        <v>1490</v>
      </c>
    </row>
    <row r="1491" spans="4:4">
      <c r="D1491" s="3">
        <v>1491</v>
      </c>
    </row>
    <row r="1492" spans="4:4">
      <c r="D1492" s="3">
        <v>1492</v>
      </c>
    </row>
    <row r="1493" spans="4:4">
      <c r="D1493" s="3">
        <v>1493</v>
      </c>
    </row>
    <row r="1494" spans="4:4">
      <c r="D1494" s="3">
        <v>1494</v>
      </c>
    </row>
    <row r="1495" spans="4:4">
      <c r="D1495" s="3">
        <v>1495</v>
      </c>
    </row>
    <row r="1496" spans="4:4">
      <c r="D1496" s="3">
        <v>1496</v>
      </c>
    </row>
    <row r="1497" spans="4:4">
      <c r="D1497" s="3">
        <v>1497</v>
      </c>
    </row>
    <row r="1498" spans="4:4">
      <c r="D1498" s="3">
        <v>1498</v>
      </c>
    </row>
    <row r="1499" spans="4:4">
      <c r="D1499" s="3">
        <v>1499</v>
      </c>
    </row>
    <row r="1500" spans="4:4">
      <c r="D1500" s="3">
        <v>1500</v>
      </c>
    </row>
    <row r="1501" spans="4:4">
      <c r="D1501" s="3">
        <v>1501</v>
      </c>
    </row>
    <row r="1502" spans="4:4">
      <c r="D1502" s="3">
        <v>1502</v>
      </c>
    </row>
    <row r="1503" spans="4:4">
      <c r="D1503" s="3">
        <v>1503</v>
      </c>
    </row>
    <row r="1504" spans="4:4">
      <c r="D1504" s="3">
        <v>1504</v>
      </c>
    </row>
    <row r="1505" spans="4:4">
      <c r="D1505" s="3">
        <v>1505</v>
      </c>
    </row>
    <row r="1506" spans="4:4">
      <c r="D1506" s="3">
        <v>1506</v>
      </c>
    </row>
    <row r="1507" spans="4:4">
      <c r="D1507" s="3">
        <v>1507</v>
      </c>
    </row>
    <row r="1508" spans="4:4">
      <c r="D1508" s="3">
        <v>1508</v>
      </c>
    </row>
    <row r="1509" spans="4:4">
      <c r="D1509" s="3">
        <v>1509</v>
      </c>
    </row>
    <row r="1510" spans="4:4">
      <c r="D1510" s="3">
        <v>1510</v>
      </c>
    </row>
    <row r="1511" spans="4:4">
      <c r="D1511" s="3">
        <v>1511</v>
      </c>
    </row>
    <row r="1512" spans="4:4">
      <c r="D1512" s="3">
        <v>1512</v>
      </c>
    </row>
    <row r="1513" spans="4:4">
      <c r="D1513" s="3">
        <v>1513</v>
      </c>
    </row>
    <row r="1514" spans="4:4">
      <c r="D1514" s="3">
        <v>1514</v>
      </c>
    </row>
    <row r="1515" spans="4:4">
      <c r="D1515" s="3">
        <v>1515</v>
      </c>
    </row>
    <row r="1516" spans="4:4">
      <c r="D1516" s="3">
        <v>1516</v>
      </c>
    </row>
    <row r="1517" spans="4:4">
      <c r="D1517" s="3">
        <v>1517</v>
      </c>
    </row>
    <row r="1518" spans="4:4">
      <c r="D1518" s="3">
        <v>1518</v>
      </c>
    </row>
    <row r="1519" spans="4:4">
      <c r="D1519" s="3">
        <v>1519</v>
      </c>
    </row>
    <row r="1520" spans="4:4">
      <c r="D1520" s="3">
        <v>1520</v>
      </c>
    </row>
    <row r="1521" spans="4:4">
      <c r="D1521" s="3">
        <v>1521</v>
      </c>
    </row>
    <row r="1522" spans="4:4">
      <c r="D1522" s="3">
        <v>1522</v>
      </c>
    </row>
    <row r="1523" spans="4:4">
      <c r="D1523" s="3">
        <v>1523</v>
      </c>
    </row>
    <row r="1524" spans="4:4">
      <c r="D1524" s="3">
        <v>1524</v>
      </c>
    </row>
    <row r="1525" spans="4:4">
      <c r="D1525" s="3">
        <v>1525</v>
      </c>
    </row>
    <row r="1526" spans="4:4">
      <c r="D1526" s="3">
        <v>1526</v>
      </c>
    </row>
    <row r="1527" spans="4:4">
      <c r="D1527" s="3">
        <v>1527</v>
      </c>
    </row>
    <row r="1528" spans="4:4">
      <c r="D1528" s="3">
        <v>1528</v>
      </c>
    </row>
    <row r="1529" spans="4:4">
      <c r="D1529" s="3">
        <v>1529</v>
      </c>
    </row>
    <row r="1530" spans="4:4">
      <c r="D1530" s="3">
        <v>1530</v>
      </c>
    </row>
    <row r="1531" spans="4:4">
      <c r="D1531" s="3">
        <v>1531</v>
      </c>
    </row>
    <row r="1532" spans="4:4">
      <c r="D1532" s="3">
        <v>1532</v>
      </c>
    </row>
    <row r="1533" spans="4:4">
      <c r="D1533" s="3">
        <v>1533</v>
      </c>
    </row>
    <row r="1534" spans="4:4">
      <c r="D1534" s="3">
        <v>1534</v>
      </c>
    </row>
    <row r="1535" spans="4:4">
      <c r="D1535" s="3">
        <v>1535</v>
      </c>
    </row>
    <row r="1536" spans="4:4">
      <c r="D1536" s="3">
        <v>1536</v>
      </c>
    </row>
    <row r="1537" spans="4:4">
      <c r="D1537" s="3">
        <v>1537</v>
      </c>
    </row>
    <row r="1538" spans="4:4">
      <c r="D1538" s="3">
        <v>1538</v>
      </c>
    </row>
    <row r="1539" spans="4:4">
      <c r="D1539" s="3">
        <v>1539</v>
      </c>
    </row>
    <row r="1540" spans="4:4">
      <c r="D1540" s="3">
        <v>1540</v>
      </c>
    </row>
    <row r="1541" spans="4:4">
      <c r="D1541" s="3">
        <v>1541</v>
      </c>
    </row>
    <row r="1542" spans="4:4">
      <c r="D1542" s="3">
        <v>1542</v>
      </c>
    </row>
    <row r="1543" spans="4:4">
      <c r="D1543" s="3">
        <v>1543</v>
      </c>
    </row>
    <row r="1544" spans="4:4">
      <c r="D1544" s="3">
        <v>1544</v>
      </c>
    </row>
    <row r="1545" spans="4:4">
      <c r="D1545" s="3">
        <v>1545</v>
      </c>
    </row>
    <row r="1546" spans="4:4">
      <c r="D1546" s="3">
        <v>1546</v>
      </c>
    </row>
    <row r="1547" spans="4:4">
      <c r="D1547" s="3">
        <v>1547</v>
      </c>
    </row>
    <row r="1548" spans="4:4">
      <c r="D1548" s="3">
        <v>1548</v>
      </c>
    </row>
    <row r="1549" spans="4:4">
      <c r="D1549" s="3">
        <v>1549</v>
      </c>
    </row>
    <row r="1550" spans="4:4">
      <c r="D1550" s="3">
        <v>1550</v>
      </c>
    </row>
    <row r="1551" spans="4:4">
      <c r="D1551" s="3">
        <v>1551</v>
      </c>
    </row>
    <row r="1552" spans="4:4">
      <c r="D1552" s="3">
        <v>1552</v>
      </c>
    </row>
    <row r="1553" spans="4:4">
      <c r="D1553" s="3">
        <v>1553</v>
      </c>
    </row>
    <row r="1554" spans="4:4">
      <c r="D1554" s="3">
        <v>1554</v>
      </c>
    </row>
    <row r="1555" spans="4:4">
      <c r="D1555" s="3">
        <v>1555</v>
      </c>
    </row>
    <row r="1556" spans="4:4">
      <c r="D1556" s="3">
        <v>1556</v>
      </c>
    </row>
    <row r="1557" spans="4:4">
      <c r="D1557" s="3">
        <v>1557</v>
      </c>
    </row>
    <row r="1558" spans="4:4">
      <c r="D1558" s="3">
        <v>1558</v>
      </c>
    </row>
    <row r="1559" spans="4:4">
      <c r="D1559" s="3">
        <v>1559</v>
      </c>
    </row>
    <row r="1560" spans="4:4">
      <c r="D1560" s="3">
        <v>1560</v>
      </c>
    </row>
    <row r="1561" spans="4:4">
      <c r="D1561" s="3">
        <v>1561</v>
      </c>
    </row>
    <row r="1562" spans="4:4">
      <c r="D1562" s="3">
        <v>1562</v>
      </c>
    </row>
    <row r="1563" spans="4:4">
      <c r="D1563" s="3">
        <v>1563</v>
      </c>
    </row>
    <row r="1564" spans="4:4">
      <c r="D1564" s="3">
        <v>1564</v>
      </c>
    </row>
    <row r="1565" spans="4:4">
      <c r="D1565" s="3">
        <v>1565</v>
      </c>
    </row>
    <row r="1566" spans="4:4">
      <c r="D1566" s="3">
        <v>1566</v>
      </c>
    </row>
    <row r="1567" spans="4:4">
      <c r="D1567" s="3">
        <v>1567</v>
      </c>
    </row>
    <row r="1568" spans="4:4">
      <c r="D1568" s="3">
        <v>1568</v>
      </c>
    </row>
    <row r="1569" spans="4:4">
      <c r="D1569" s="3">
        <v>1569</v>
      </c>
    </row>
    <row r="1570" spans="4:4">
      <c r="D1570" s="3">
        <v>1570</v>
      </c>
    </row>
    <row r="1571" spans="4:4">
      <c r="D1571" s="3">
        <v>1571</v>
      </c>
    </row>
    <row r="1572" spans="4:4">
      <c r="D1572" s="3">
        <v>1572</v>
      </c>
    </row>
    <row r="1573" spans="4:4">
      <c r="D1573" s="3">
        <v>1573</v>
      </c>
    </row>
    <row r="1574" spans="4:4">
      <c r="D1574" s="3">
        <v>1574</v>
      </c>
    </row>
    <row r="1575" spans="4:4">
      <c r="D1575" s="3">
        <v>1575</v>
      </c>
    </row>
    <row r="1576" spans="4:4">
      <c r="D1576" s="3">
        <v>1576</v>
      </c>
    </row>
    <row r="1577" spans="4:4">
      <c r="D1577" s="3">
        <v>1577</v>
      </c>
    </row>
    <row r="1578" spans="4:4">
      <c r="D1578" s="3">
        <v>1578</v>
      </c>
    </row>
    <row r="1579" spans="4:4">
      <c r="D1579" s="3">
        <v>1579</v>
      </c>
    </row>
    <row r="1580" spans="4:4">
      <c r="D1580" s="3">
        <v>1580</v>
      </c>
    </row>
    <row r="1581" spans="4:4">
      <c r="D1581" s="3">
        <v>1581</v>
      </c>
    </row>
    <row r="1582" spans="4:4">
      <c r="D1582" s="3">
        <v>1582</v>
      </c>
    </row>
    <row r="1583" spans="4:4">
      <c r="D1583" s="3">
        <v>1583</v>
      </c>
    </row>
    <row r="1584" spans="4:4">
      <c r="D1584" s="3">
        <v>1584</v>
      </c>
    </row>
    <row r="1585" spans="4:4">
      <c r="D1585" s="3">
        <v>1585</v>
      </c>
    </row>
    <row r="1586" spans="4:4">
      <c r="D1586" s="3">
        <v>1586</v>
      </c>
    </row>
    <row r="1587" spans="4:4">
      <c r="D1587" s="3">
        <v>1587</v>
      </c>
    </row>
    <row r="1588" spans="4:4">
      <c r="D1588" s="3">
        <v>1588</v>
      </c>
    </row>
    <row r="1589" spans="4:4">
      <c r="D1589" s="3">
        <v>1589</v>
      </c>
    </row>
    <row r="1590" spans="4:4">
      <c r="D1590" s="3">
        <v>1590</v>
      </c>
    </row>
    <row r="1591" spans="4:4">
      <c r="D1591" s="3">
        <v>1591</v>
      </c>
    </row>
    <row r="1592" spans="4:4">
      <c r="D1592" s="3">
        <v>1592</v>
      </c>
    </row>
    <row r="1593" spans="4:4">
      <c r="D1593" s="3">
        <v>1593</v>
      </c>
    </row>
    <row r="1594" spans="4:4">
      <c r="D1594" s="3">
        <v>1594</v>
      </c>
    </row>
    <row r="1595" spans="4:4">
      <c r="D1595" s="3">
        <v>1595</v>
      </c>
    </row>
    <row r="1596" spans="4:4">
      <c r="D1596" s="3">
        <v>1596</v>
      </c>
    </row>
    <row r="1597" spans="4:4">
      <c r="D1597" s="3">
        <v>1597</v>
      </c>
    </row>
    <row r="1598" spans="4:4">
      <c r="D1598" s="3">
        <v>1598</v>
      </c>
    </row>
    <row r="1599" spans="4:4">
      <c r="D1599" s="3">
        <v>1599</v>
      </c>
    </row>
    <row r="1600" spans="4:4">
      <c r="D1600" s="3">
        <v>1600</v>
      </c>
    </row>
    <row r="1601" spans="4:4">
      <c r="D1601" s="3">
        <v>1601</v>
      </c>
    </row>
    <row r="1602" spans="4:4">
      <c r="D1602" s="3">
        <v>1602</v>
      </c>
    </row>
    <row r="1603" spans="4:4">
      <c r="D1603" s="3">
        <v>1603</v>
      </c>
    </row>
    <row r="1604" spans="4:4">
      <c r="D1604" s="3">
        <v>1604</v>
      </c>
    </row>
    <row r="1605" spans="4:4">
      <c r="D1605" s="3">
        <v>1605</v>
      </c>
    </row>
    <row r="1606" spans="4:4">
      <c r="D1606" s="3">
        <v>1606</v>
      </c>
    </row>
    <row r="1607" spans="4:4">
      <c r="D1607" s="3">
        <v>1607</v>
      </c>
    </row>
    <row r="1608" spans="4:4">
      <c r="D1608" s="3">
        <v>1608</v>
      </c>
    </row>
    <row r="1609" spans="4:4">
      <c r="D1609" s="3">
        <v>1609</v>
      </c>
    </row>
    <row r="1610" spans="4:4">
      <c r="D1610" s="3">
        <v>1610</v>
      </c>
    </row>
    <row r="1611" spans="4:4">
      <c r="D1611" s="3">
        <v>1611</v>
      </c>
    </row>
    <row r="1612" spans="4:4">
      <c r="D1612" s="3">
        <v>1612</v>
      </c>
    </row>
    <row r="1613" spans="4:4">
      <c r="D1613" s="3">
        <v>1613</v>
      </c>
    </row>
    <row r="1614" spans="4:4">
      <c r="D1614" s="3">
        <v>1614</v>
      </c>
    </row>
    <row r="1615" spans="4:4">
      <c r="D1615" s="3">
        <v>1615</v>
      </c>
    </row>
    <row r="1616" spans="4:4">
      <c r="D1616" s="3">
        <v>1616</v>
      </c>
    </row>
    <row r="1617" spans="4:4">
      <c r="D1617" s="3">
        <v>1617</v>
      </c>
    </row>
    <row r="1618" spans="4:4">
      <c r="D1618" s="3">
        <v>1618</v>
      </c>
    </row>
    <row r="1619" spans="4:4">
      <c r="D1619" s="3">
        <v>1619</v>
      </c>
    </row>
    <row r="1620" spans="4:4">
      <c r="D1620" s="3">
        <v>1620</v>
      </c>
    </row>
    <row r="1621" spans="4:4">
      <c r="D1621" s="3">
        <v>1621</v>
      </c>
    </row>
    <row r="1622" spans="4:4">
      <c r="D1622" s="3">
        <v>1622</v>
      </c>
    </row>
    <row r="1623" spans="4:4">
      <c r="D1623" s="3">
        <v>1623</v>
      </c>
    </row>
    <row r="1624" spans="4:4">
      <c r="D1624" s="3">
        <v>1624</v>
      </c>
    </row>
    <row r="1625" spans="4:4">
      <c r="D1625" s="3">
        <v>1625</v>
      </c>
    </row>
    <row r="1626" spans="4:4">
      <c r="D1626" s="3">
        <v>1626</v>
      </c>
    </row>
    <row r="1627" spans="4:4">
      <c r="D1627" s="3">
        <v>1627</v>
      </c>
    </row>
    <row r="1628" spans="4:4">
      <c r="D1628" s="3">
        <v>1628</v>
      </c>
    </row>
    <row r="1629" spans="4:4">
      <c r="D1629" s="3">
        <v>1629</v>
      </c>
    </row>
    <row r="1630" spans="4:4">
      <c r="D1630" s="3">
        <v>1630</v>
      </c>
    </row>
    <row r="1631" spans="4:4">
      <c r="D1631" s="3">
        <v>1631</v>
      </c>
    </row>
    <row r="1632" spans="4:4">
      <c r="D1632" s="3">
        <v>1632</v>
      </c>
    </row>
    <row r="1633" spans="4:4">
      <c r="D1633" s="3">
        <v>1633</v>
      </c>
    </row>
    <row r="1634" spans="4:4">
      <c r="D1634" s="3">
        <v>1634</v>
      </c>
    </row>
    <row r="1635" spans="4:4">
      <c r="D1635" s="3">
        <v>1635</v>
      </c>
    </row>
    <row r="1636" spans="4:4">
      <c r="D1636" s="3">
        <v>1636</v>
      </c>
    </row>
    <row r="1637" spans="4:4">
      <c r="D1637" s="3">
        <v>1637</v>
      </c>
    </row>
    <row r="1638" spans="4:4">
      <c r="D1638" s="3">
        <v>1638</v>
      </c>
    </row>
    <row r="1639" spans="4:4">
      <c r="D1639" s="3">
        <v>1639</v>
      </c>
    </row>
    <row r="1640" spans="4:4">
      <c r="D1640" s="3">
        <v>1640</v>
      </c>
    </row>
    <row r="1641" spans="4:4">
      <c r="D1641" s="3">
        <v>1641</v>
      </c>
    </row>
    <row r="1642" spans="4:4">
      <c r="D1642" s="3">
        <v>1642</v>
      </c>
    </row>
    <row r="1643" spans="4:4">
      <c r="D1643" s="3">
        <v>1643</v>
      </c>
    </row>
    <row r="1644" spans="4:4">
      <c r="D1644" s="3">
        <v>1644</v>
      </c>
    </row>
    <row r="1645" spans="4:4">
      <c r="D1645" s="3">
        <v>1645</v>
      </c>
    </row>
    <row r="1646" spans="4:4">
      <c r="D1646" s="3">
        <v>1646</v>
      </c>
    </row>
    <row r="1647" spans="4:4">
      <c r="D1647" s="3">
        <v>1647</v>
      </c>
    </row>
    <row r="1648" spans="4:4">
      <c r="D1648" s="3">
        <v>1648</v>
      </c>
    </row>
    <row r="1649" spans="4:4">
      <c r="D1649" s="3">
        <v>1649</v>
      </c>
    </row>
    <row r="1650" spans="4:4">
      <c r="D1650" s="3">
        <v>1650</v>
      </c>
    </row>
    <row r="1651" spans="4:4">
      <c r="D1651" s="3">
        <v>1651</v>
      </c>
    </row>
    <row r="1652" spans="4:4">
      <c r="D1652" s="3">
        <v>1652</v>
      </c>
    </row>
    <row r="1653" spans="4:4">
      <c r="D1653" s="3">
        <v>1653</v>
      </c>
    </row>
    <row r="1654" spans="4:4">
      <c r="D1654" s="3">
        <v>1654</v>
      </c>
    </row>
    <row r="1655" spans="4:4">
      <c r="D1655" s="3">
        <v>1655</v>
      </c>
    </row>
    <row r="1656" spans="4:4">
      <c r="D1656" s="3">
        <v>1656</v>
      </c>
    </row>
    <row r="1657" spans="4:4">
      <c r="D1657" s="3">
        <v>1657</v>
      </c>
    </row>
    <row r="1658" spans="4:4">
      <c r="D1658" s="3">
        <v>1658</v>
      </c>
    </row>
    <row r="1659" spans="4:4">
      <c r="D1659" s="3">
        <v>1659</v>
      </c>
    </row>
    <row r="1660" spans="4:4">
      <c r="D1660" s="3">
        <v>1660</v>
      </c>
    </row>
    <row r="1661" spans="4:4">
      <c r="D1661" s="3">
        <v>1661</v>
      </c>
    </row>
    <row r="1662" spans="4:4">
      <c r="D1662" s="3">
        <v>1662</v>
      </c>
    </row>
    <row r="1663" spans="4:4">
      <c r="D1663" s="3">
        <v>1663</v>
      </c>
    </row>
    <row r="1664" spans="4:4">
      <c r="D1664" s="3">
        <v>1664</v>
      </c>
    </row>
    <row r="1665" spans="4:4">
      <c r="D1665" s="3">
        <v>1665</v>
      </c>
    </row>
    <row r="1666" spans="4:4">
      <c r="D1666" s="3">
        <v>1666</v>
      </c>
    </row>
    <row r="1667" spans="4:4">
      <c r="D1667" s="3">
        <v>1667</v>
      </c>
    </row>
    <row r="1668" spans="4:4">
      <c r="D1668" s="3">
        <v>1668</v>
      </c>
    </row>
    <row r="1669" spans="4:4">
      <c r="D1669" s="3">
        <v>1669</v>
      </c>
    </row>
    <row r="1670" spans="4:4">
      <c r="D1670" s="3">
        <v>1670</v>
      </c>
    </row>
    <row r="1671" spans="4:4">
      <c r="D1671" s="3">
        <v>1671</v>
      </c>
    </row>
    <row r="1672" spans="4:4">
      <c r="D1672" s="3">
        <v>1672</v>
      </c>
    </row>
    <row r="1673" spans="4:4">
      <c r="D1673" s="3">
        <v>1673</v>
      </c>
    </row>
    <row r="1674" spans="4:4">
      <c r="D1674" s="3">
        <v>1674</v>
      </c>
    </row>
    <row r="1675" spans="4:4">
      <c r="D1675" s="3">
        <v>1675</v>
      </c>
    </row>
    <row r="1676" spans="4:4">
      <c r="D1676" s="3">
        <v>1676</v>
      </c>
    </row>
    <row r="1677" spans="4:4">
      <c r="D1677" s="3">
        <v>1677</v>
      </c>
    </row>
    <row r="1678" spans="4:4">
      <c r="D1678" s="3">
        <v>1678</v>
      </c>
    </row>
    <row r="1679" spans="4:4">
      <c r="D1679" s="3">
        <v>1679</v>
      </c>
    </row>
    <row r="1680" spans="4:4">
      <c r="D1680" s="3">
        <v>1680</v>
      </c>
    </row>
    <row r="1681" spans="4:4">
      <c r="D1681" s="3">
        <v>1681</v>
      </c>
    </row>
    <row r="1682" spans="4:4">
      <c r="D1682" s="3">
        <v>1682</v>
      </c>
    </row>
    <row r="1683" spans="4:4">
      <c r="D1683" s="3">
        <v>1683</v>
      </c>
    </row>
    <row r="1684" spans="4:4">
      <c r="D1684" s="3">
        <v>1684</v>
      </c>
    </row>
    <row r="1685" spans="4:4">
      <c r="D1685" s="3">
        <v>1685</v>
      </c>
    </row>
    <row r="1686" spans="4:4">
      <c r="D1686" s="3">
        <v>1686</v>
      </c>
    </row>
    <row r="1687" spans="4:4">
      <c r="D1687" s="3">
        <v>1687</v>
      </c>
    </row>
    <row r="1688" spans="4:4">
      <c r="D1688" s="3">
        <v>1688</v>
      </c>
    </row>
    <row r="1689" spans="4:4">
      <c r="D1689" s="3">
        <v>1689</v>
      </c>
    </row>
    <row r="1690" spans="4:4">
      <c r="D1690" s="3">
        <v>1690</v>
      </c>
    </row>
    <row r="1691" spans="4:4">
      <c r="D1691" s="3">
        <v>1691</v>
      </c>
    </row>
    <row r="1692" spans="4:4">
      <c r="D1692" s="3">
        <v>1692</v>
      </c>
    </row>
    <row r="1693" spans="4:4">
      <c r="D1693" s="3">
        <v>1693</v>
      </c>
    </row>
    <row r="1694" spans="4:4">
      <c r="D1694" s="3">
        <v>1694</v>
      </c>
    </row>
    <row r="1695" spans="4:4">
      <c r="D1695" s="3">
        <v>1695</v>
      </c>
    </row>
    <row r="1696" spans="4:4">
      <c r="D1696" s="3">
        <v>1696</v>
      </c>
    </row>
    <row r="1697" spans="4:4">
      <c r="D1697" s="3">
        <v>1697</v>
      </c>
    </row>
    <row r="1698" spans="4:4">
      <c r="D1698" s="3">
        <v>1698</v>
      </c>
    </row>
    <row r="1699" spans="4:4">
      <c r="D1699" s="3">
        <v>1699</v>
      </c>
    </row>
    <row r="1700" spans="4:4">
      <c r="D1700" s="3">
        <v>1700</v>
      </c>
    </row>
    <row r="1701" spans="4:4">
      <c r="D1701" s="3">
        <v>1701</v>
      </c>
    </row>
    <row r="1702" spans="4:4">
      <c r="D1702" s="3">
        <v>1702</v>
      </c>
    </row>
    <row r="1703" spans="4:4">
      <c r="D1703" s="3">
        <v>1703</v>
      </c>
    </row>
    <row r="1704" spans="4:4">
      <c r="D1704" s="3">
        <v>1704</v>
      </c>
    </row>
    <row r="1705" spans="4:4">
      <c r="D1705" s="3">
        <v>1705</v>
      </c>
    </row>
    <row r="1706" spans="4:4">
      <c r="D1706" s="3">
        <v>1706</v>
      </c>
    </row>
    <row r="1707" spans="4:4">
      <c r="D1707" s="3">
        <v>1707</v>
      </c>
    </row>
    <row r="1708" spans="4:4">
      <c r="D1708" s="3">
        <v>1708</v>
      </c>
    </row>
    <row r="1709" spans="4:4">
      <c r="D1709" s="3">
        <v>1709</v>
      </c>
    </row>
    <row r="1710" spans="4:4">
      <c r="D1710" s="3">
        <v>1710</v>
      </c>
    </row>
    <row r="1711" spans="4:4">
      <c r="D1711" s="3">
        <v>1711</v>
      </c>
    </row>
    <row r="1712" spans="4:4">
      <c r="D1712" s="3">
        <v>1712</v>
      </c>
    </row>
    <row r="1713" spans="4:4">
      <c r="D1713" s="3">
        <v>1713</v>
      </c>
    </row>
    <row r="1714" spans="4:4">
      <c r="D1714" s="3">
        <v>1714</v>
      </c>
    </row>
    <row r="1715" spans="4:4">
      <c r="D1715" s="3">
        <v>1715</v>
      </c>
    </row>
    <row r="1716" spans="4:4">
      <c r="D1716" s="3">
        <v>1716</v>
      </c>
    </row>
    <row r="1717" spans="4:4">
      <c r="D1717" s="3">
        <v>1717</v>
      </c>
    </row>
    <row r="1718" spans="4:4">
      <c r="D1718" s="3">
        <v>1718</v>
      </c>
    </row>
    <row r="1719" spans="4:4">
      <c r="D1719" s="3">
        <v>1719</v>
      </c>
    </row>
    <row r="1720" spans="4:4">
      <c r="D1720" s="3">
        <v>1720</v>
      </c>
    </row>
    <row r="1721" spans="4:4">
      <c r="D1721" s="3">
        <v>1721</v>
      </c>
    </row>
    <row r="1722" spans="4:4">
      <c r="D1722" s="3">
        <v>1722</v>
      </c>
    </row>
    <row r="1723" spans="4:4">
      <c r="D1723" s="3">
        <v>1723</v>
      </c>
    </row>
    <row r="1724" spans="4:4">
      <c r="D1724" s="3">
        <v>1724</v>
      </c>
    </row>
    <row r="1725" spans="4:4">
      <c r="D1725" s="3">
        <v>1725</v>
      </c>
    </row>
    <row r="1726" spans="4:4">
      <c r="D1726" s="3">
        <v>1726</v>
      </c>
    </row>
    <row r="1727" spans="4:4">
      <c r="D1727" s="3">
        <v>1727</v>
      </c>
    </row>
    <row r="1728" spans="4:4">
      <c r="D1728" s="3">
        <v>1728</v>
      </c>
    </row>
    <row r="1729" spans="4:4">
      <c r="D1729" s="3">
        <v>1729</v>
      </c>
    </row>
    <row r="1730" spans="4:4">
      <c r="D1730" s="3">
        <v>1730</v>
      </c>
    </row>
    <row r="1731" spans="4:4">
      <c r="D1731" s="3">
        <v>1731</v>
      </c>
    </row>
    <row r="1732" spans="4:4">
      <c r="D1732" s="3">
        <v>1732</v>
      </c>
    </row>
    <row r="1733" spans="4:4">
      <c r="D1733" s="3">
        <v>1733</v>
      </c>
    </row>
    <row r="1734" spans="4:4">
      <c r="D1734" s="3">
        <v>1734</v>
      </c>
    </row>
    <row r="1735" spans="4:4">
      <c r="D1735" s="3">
        <v>1735</v>
      </c>
    </row>
    <row r="1736" spans="4:4">
      <c r="D1736" s="3">
        <v>1736</v>
      </c>
    </row>
    <row r="1737" spans="4:4">
      <c r="D1737" s="3">
        <v>1737</v>
      </c>
    </row>
    <row r="1738" spans="4:4">
      <c r="D1738" s="3">
        <v>1738</v>
      </c>
    </row>
    <row r="1739" spans="4:4">
      <c r="D1739" s="3">
        <v>1739</v>
      </c>
    </row>
    <row r="1740" spans="4:4">
      <c r="D1740" s="3">
        <v>1740</v>
      </c>
    </row>
    <row r="1741" spans="4:4">
      <c r="D1741" s="3">
        <v>1741</v>
      </c>
    </row>
    <row r="1742" spans="4:4">
      <c r="D1742" s="3">
        <v>1742</v>
      </c>
    </row>
    <row r="1743" spans="4:4">
      <c r="D1743" s="3">
        <v>1743</v>
      </c>
    </row>
    <row r="1744" spans="4:4">
      <c r="D1744" s="3">
        <v>1744</v>
      </c>
    </row>
    <row r="1745" spans="4:4">
      <c r="D1745" s="3">
        <v>1745</v>
      </c>
    </row>
    <row r="1746" spans="4:4">
      <c r="D1746" s="3">
        <v>1746</v>
      </c>
    </row>
    <row r="1747" spans="4:4">
      <c r="D1747" s="3">
        <v>1747</v>
      </c>
    </row>
    <row r="1748" spans="4:4">
      <c r="D1748" s="3">
        <v>1748</v>
      </c>
    </row>
    <row r="1749" spans="4:4">
      <c r="D1749" s="3">
        <v>1749</v>
      </c>
    </row>
    <row r="1750" spans="4:4">
      <c r="D1750" s="3">
        <v>1750</v>
      </c>
    </row>
    <row r="1751" spans="4:4">
      <c r="D1751" s="3">
        <v>1751</v>
      </c>
    </row>
    <row r="1752" spans="4:4">
      <c r="D1752" s="3">
        <v>1752</v>
      </c>
    </row>
    <row r="1753" spans="4:4">
      <c r="D1753" s="3">
        <v>1753</v>
      </c>
    </row>
    <row r="1754" spans="4:4">
      <c r="D1754" s="3">
        <v>1754</v>
      </c>
    </row>
    <row r="1755" spans="4:4">
      <c r="D1755" s="3">
        <v>1755</v>
      </c>
    </row>
    <row r="1756" spans="4:4">
      <c r="D1756" s="3">
        <v>1756</v>
      </c>
    </row>
    <row r="1757" spans="4:4">
      <c r="D1757" s="3">
        <v>1757</v>
      </c>
    </row>
    <row r="1758" spans="4:4">
      <c r="D1758" s="3">
        <v>1758</v>
      </c>
    </row>
    <row r="1759" spans="4:4">
      <c r="D1759" s="3">
        <v>1759</v>
      </c>
    </row>
    <row r="1760" spans="4:4">
      <c r="D1760" s="3">
        <v>1760</v>
      </c>
    </row>
    <row r="1761" spans="4:4">
      <c r="D1761" s="3">
        <v>1761</v>
      </c>
    </row>
    <row r="1762" spans="4:4">
      <c r="D1762" s="3">
        <v>1762</v>
      </c>
    </row>
    <row r="1763" spans="4:4">
      <c r="D1763" s="3">
        <v>1763</v>
      </c>
    </row>
    <row r="1764" spans="4:4">
      <c r="D1764" s="3">
        <v>1764</v>
      </c>
    </row>
    <row r="1765" spans="4:4">
      <c r="D1765" s="3">
        <v>1765</v>
      </c>
    </row>
    <row r="1766" spans="4:4">
      <c r="D1766" s="3">
        <v>1766</v>
      </c>
    </row>
    <row r="1767" spans="4:4">
      <c r="D1767" s="3">
        <v>1767</v>
      </c>
    </row>
    <row r="1768" spans="4:4">
      <c r="D1768" s="3">
        <v>1768</v>
      </c>
    </row>
    <row r="1769" spans="4:4">
      <c r="D1769" s="3">
        <v>1769</v>
      </c>
    </row>
    <row r="1770" spans="4:4">
      <c r="D1770" s="3">
        <v>1770</v>
      </c>
    </row>
    <row r="1771" spans="4:4">
      <c r="D1771" s="3">
        <v>1771</v>
      </c>
    </row>
    <row r="1772" spans="4:4">
      <c r="D1772" s="3">
        <v>1772</v>
      </c>
    </row>
    <row r="1773" spans="4:4">
      <c r="D1773" s="3">
        <v>1773</v>
      </c>
    </row>
    <row r="1774" spans="4:4">
      <c r="D1774" s="3">
        <v>1774</v>
      </c>
    </row>
    <row r="1775" spans="4:4">
      <c r="D1775" s="3">
        <v>1775</v>
      </c>
    </row>
    <row r="1776" spans="4:4">
      <c r="D1776" s="3">
        <v>1776</v>
      </c>
    </row>
    <row r="1777" spans="4:4">
      <c r="D1777" s="3">
        <v>1777</v>
      </c>
    </row>
    <row r="1778" spans="4:4">
      <c r="D1778" s="3">
        <v>1778</v>
      </c>
    </row>
    <row r="1779" spans="4:4">
      <c r="D1779" s="3">
        <v>1779</v>
      </c>
    </row>
    <row r="1780" spans="4:4">
      <c r="D1780" s="3">
        <v>1780</v>
      </c>
    </row>
    <row r="1781" spans="4:4">
      <c r="D1781" s="3">
        <v>1781</v>
      </c>
    </row>
    <row r="1782" spans="4:4">
      <c r="D1782" s="3">
        <v>1782</v>
      </c>
    </row>
    <row r="1783" spans="4:4">
      <c r="D1783" s="3">
        <v>1783</v>
      </c>
    </row>
    <row r="1784" spans="4:4">
      <c r="D1784" s="3">
        <v>1784</v>
      </c>
    </row>
    <row r="1785" spans="4:4">
      <c r="D1785" s="3">
        <v>1785</v>
      </c>
    </row>
    <row r="1786" spans="4:4">
      <c r="D1786" s="3">
        <v>1786</v>
      </c>
    </row>
    <row r="1787" spans="4:4">
      <c r="D1787" s="3">
        <v>1787</v>
      </c>
    </row>
    <row r="1788" spans="4:4">
      <c r="D1788" s="3">
        <v>1788</v>
      </c>
    </row>
    <row r="1789" spans="4:4">
      <c r="D1789" s="3">
        <v>1789</v>
      </c>
    </row>
    <row r="1790" spans="4:4">
      <c r="D1790" s="3">
        <v>1790</v>
      </c>
    </row>
    <row r="1791" spans="4:4">
      <c r="D1791" s="3">
        <v>1791</v>
      </c>
    </row>
    <row r="1792" spans="4:4">
      <c r="D1792" s="3">
        <v>1792</v>
      </c>
    </row>
    <row r="1793" spans="4:4">
      <c r="D1793" s="3">
        <v>1793</v>
      </c>
    </row>
    <row r="1794" spans="4:4">
      <c r="D1794" s="3">
        <v>1794</v>
      </c>
    </row>
    <row r="1795" spans="4:4">
      <c r="D1795" s="3">
        <v>1795</v>
      </c>
    </row>
    <row r="1796" spans="4:4">
      <c r="D1796" s="3">
        <v>1796</v>
      </c>
    </row>
    <row r="1797" spans="4:4">
      <c r="D1797" s="3">
        <v>1797</v>
      </c>
    </row>
    <row r="1798" spans="4:4">
      <c r="D1798" s="3">
        <v>1798</v>
      </c>
    </row>
    <row r="1799" spans="4:4">
      <c r="D1799" s="3">
        <v>1799</v>
      </c>
    </row>
    <row r="1800" spans="4:4">
      <c r="D1800" s="3">
        <v>1800</v>
      </c>
    </row>
    <row r="1801" spans="4:4">
      <c r="D1801" s="3">
        <v>1801</v>
      </c>
    </row>
    <row r="1802" spans="4:4">
      <c r="D1802" s="3">
        <v>1802</v>
      </c>
    </row>
    <row r="1803" spans="4:4">
      <c r="D1803" s="3">
        <v>1803</v>
      </c>
    </row>
    <row r="1804" spans="4:4">
      <c r="D1804" s="3">
        <v>1804</v>
      </c>
    </row>
    <row r="1805" spans="4:4">
      <c r="D1805" s="3">
        <v>1805</v>
      </c>
    </row>
    <row r="1806" spans="4:4">
      <c r="D1806" s="3">
        <v>1806</v>
      </c>
    </row>
    <row r="1807" spans="4:4">
      <c r="D1807" s="3">
        <v>1807</v>
      </c>
    </row>
    <row r="1808" spans="4:4">
      <c r="D1808" s="3">
        <v>1808</v>
      </c>
    </row>
    <row r="1809" spans="4:4">
      <c r="D1809" s="3">
        <v>1809</v>
      </c>
    </row>
    <row r="1810" spans="4:4">
      <c r="D1810" s="3">
        <v>1810</v>
      </c>
    </row>
    <row r="1811" spans="4:4">
      <c r="D1811" s="3">
        <v>1811</v>
      </c>
    </row>
    <row r="1812" spans="4:4">
      <c r="D1812" s="3">
        <v>1812</v>
      </c>
    </row>
    <row r="1813" spans="4:4">
      <c r="D1813" s="3">
        <v>1813</v>
      </c>
    </row>
    <row r="1814" spans="4:4">
      <c r="D1814" s="3">
        <v>1814</v>
      </c>
    </row>
    <row r="1815" spans="4:4">
      <c r="D1815" s="3">
        <v>1815</v>
      </c>
    </row>
    <row r="1816" spans="4:4">
      <c r="D1816" s="3">
        <v>1816</v>
      </c>
    </row>
    <row r="1817" spans="4:4">
      <c r="D1817" s="3">
        <v>1817</v>
      </c>
    </row>
    <row r="1818" spans="4:4">
      <c r="D1818" s="3">
        <v>1818</v>
      </c>
    </row>
    <row r="1819" spans="4:4">
      <c r="D1819" s="3">
        <v>1819</v>
      </c>
    </row>
    <row r="1820" spans="4:4">
      <c r="D1820" s="3">
        <v>1820</v>
      </c>
    </row>
    <row r="1821" spans="4:4">
      <c r="D1821" s="3">
        <v>1821</v>
      </c>
    </row>
    <row r="1822" spans="4:4">
      <c r="D1822" s="3">
        <v>1822</v>
      </c>
    </row>
    <row r="1823" spans="4:4">
      <c r="D1823" s="3">
        <v>1823</v>
      </c>
    </row>
    <row r="1824" spans="4:4">
      <c r="D1824" s="3">
        <v>1824</v>
      </c>
    </row>
    <row r="1825" spans="4:4">
      <c r="D1825" s="3">
        <v>1825</v>
      </c>
    </row>
    <row r="1826" spans="4:4">
      <c r="D1826" s="3">
        <v>1826</v>
      </c>
    </row>
    <row r="1827" spans="4:4">
      <c r="D1827" s="3">
        <v>1827</v>
      </c>
    </row>
    <row r="1828" spans="4:4">
      <c r="D1828" s="3">
        <v>1828</v>
      </c>
    </row>
    <row r="1829" spans="4:4">
      <c r="D1829" s="3">
        <v>1829</v>
      </c>
    </row>
    <row r="1830" spans="4:4">
      <c r="D1830" s="3">
        <v>1830</v>
      </c>
    </row>
    <row r="1831" spans="4:4">
      <c r="D1831" s="3">
        <v>1831</v>
      </c>
    </row>
    <row r="1832" spans="4:4">
      <c r="D1832" s="3">
        <v>1832</v>
      </c>
    </row>
    <row r="1833" spans="4:4">
      <c r="D1833" s="3">
        <v>1833</v>
      </c>
    </row>
    <row r="1834" spans="4:4">
      <c r="D1834" s="3">
        <v>1834</v>
      </c>
    </row>
    <row r="1835" spans="4:4">
      <c r="D1835" s="3">
        <v>1835</v>
      </c>
    </row>
    <row r="1836" spans="4:4">
      <c r="D1836" s="3">
        <v>1836</v>
      </c>
    </row>
    <row r="1837" spans="4:4">
      <c r="D1837" s="3">
        <v>1837</v>
      </c>
    </row>
    <row r="1838" spans="4:4">
      <c r="D1838" s="3">
        <v>1838</v>
      </c>
    </row>
    <row r="1839" spans="4:4">
      <c r="D1839" s="3">
        <v>1839</v>
      </c>
    </row>
    <row r="1840" spans="4:4">
      <c r="D1840" s="3">
        <v>1840</v>
      </c>
    </row>
    <row r="1841" spans="4:4">
      <c r="D1841" s="3">
        <v>1841</v>
      </c>
    </row>
    <row r="1842" spans="4:4">
      <c r="D1842" s="3">
        <v>1842</v>
      </c>
    </row>
    <row r="1843" spans="4:4">
      <c r="D1843" s="3">
        <v>1843</v>
      </c>
    </row>
    <row r="1844" spans="4:4">
      <c r="D1844" s="3">
        <v>1844</v>
      </c>
    </row>
    <row r="1845" spans="4:4">
      <c r="D1845" s="3">
        <v>1845</v>
      </c>
    </row>
    <row r="1846" spans="4:4">
      <c r="D1846" s="3">
        <v>1846</v>
      </c>
    </row>
    <row r="1847" spans="4:4">
      <c r="D1847" s="3">
        <v>1847</v>
      </c>
    </row>
    <row r="1848" spans="4:4">
      <c r="D1848" s="3">
        <v>1848</v>
      </c>
    </row>
    <row r="1849" spans="4:4">
      <c r="D1849" s="3">
        <v>1849</v>
      </c>
    </row>
    <row r="1850" spans="4:4">
      <c r="D1850" s="3">
        <v>1850</v>
      </c>
    </row>
    <row r="1851" spans="4:4">
      <c r="D1851" s="3">
        <v>1851</v>
      </c>
    </row>
    <row r="1852" spans="4:4">
      <c r="D1852" s="3">
        <v>1852</v>
      </c>
    </row>
    <row r="1853" spans="4:4">
      <c r="D1853" s="3">
        <v>1853</v>
      </c>
    </row>
    <row r="1854" spans="4:4">
      <c r="D1854" s="3">
        <v>1854</v>
      </c>
    </row>
    <row r="1855" spans="4:4">
      <c r="D1855" s="3">
        <v>1855</v>
      </c>
    </row>
    <row r="1856" spans="4:4">
      <c r="D1856" s="3">
        <v>1856</v>
      </c>
    </row>
    <row r="1857" spans="4:4">
      <c r="D1857" s="3">
        <v>1857</v>
      </c>
    </row>
    <row r="1858" spans="4:4">
      <c r="D1858" s="3">
        <v>1858</v>
      </c>
    </row>
    <row r="1859" spans="4:4">
      <c r="D1859" s="3">
        <v>1859</v>
      </c>
    </row>
    <row r="1860" spans="4:4">
      <c r="D1860" s="3">
        <v>1860</v>
      </c>
    </row>
    <row r="1861" spans="4:4">
      <c r="D1861" s="3">
        <v>1861</v>
      </c>
    </row>
    <row r="1862" spans="4:4">
      <c r="D1862" s="3">
        <v>1862</v>
      </c>
    </row>
    <row r="1863" spans="4:4">
      <c r="D1863" s="3">
        <v>1863</v>
      </c>
    </row>
    <row r="1864" spans="4:4">
      <c r="D1864" s="3">
        <v>1864</v>
      </c>
    </row>
    <row r="1865" spans="4:4">
      <c r="D1865" s="3">
        <v>1865</v>
      </c>
    </row>
    <row r="1866" spans="4:4">
      <c r="D1866" s="3">
        <v>1866</v>
      </c>
    </row>
    <row r="1867" spans="4:4">
      <c r="D1867" s="3">
        <v>1867</v>
      </c>
    </row>
    <row r="1868" spans="4:4">
      <c r="D1868" s="3">
        <v>1868</v>
      </c>
    </row>
    <row r="1869" spans="4:4">
      <c r="D1869" s="3">
        <v>1869</v>
      </c>
    </row>
    <row r="1870" spans="4:4">
      <c r="D1870" s="3">
        <v>1870</v>
      </c>
    </row>
    <row r="1871" spans="4:4">
      <c r="D1871" s="3">
        <v>1871</v>
      </c>
    </row>
    <row r="1872" spans="4:4">
      <c r="D1872" s="3">
        <v>1872</v>
      </c>
    </row>
    <row r="1873" spans="4:4">
      <c r="D1873" s="3">
        <v>1873</v>
      </c>
    </row>
    <row r="1874" spans="4:4">
      <c r="D1874" s="3">
        <v>1874</v>
      </c>
    </row>
    <row r="1875" spans="4:4">
      <c r="D1875" s="3">
        <v>1875</v>
      </c>
    </row>
    <row r="1876" spans="4:4">
      <c r="D1876" s="3">
        <v>1876</v>
      </c>
    </row>
    <row r="1877" spans="4:4">
      <c r="D1877" s="3">
        <v>1877</v>
      </c>
    </row>
    <row r="1878" spans="4:4">
      <c r="D1878" s="3">
        <v>1878</v>
      </c>
    </row>
    <row r="1879" spans="4:4">
      <c r="D1879" s="3">
        <v>1879</v>
      </c>
    </row>
    <row r="1880" spans="4:4">
      <c r="D1880" s="3">
        <v>1880</v>
      </c>
    </row>
    <row r="1881" spans="4:4">
      <c r="D1881" s="3">
        <v>1881</v>
      </c>
    </row>
    <row r="1882" spans="4:4">
      <c r="D1882" s="3">
        <v>1882</v>
      </c>
    </row>
    <row r="1883" spans="4:4">
      <c r="D1883" s="3">
        <v>1883</v>
      </c>
    </row>
    <row r="1884" spans="4:4">
      <c r="D1884" s="3">
        <v>1884</v>
      </c>
    </row>
    <row r="1885" spans="4:4">
      <c r="D1885" s="3">
        <v>1885</v>
      </c>
    </row>
    <row r="1886" spans="4:4">
      <c r="D1886" s="3">
        <v>1886</v>
      </c>
    </row>
    <row r="1887" spans="4:4">
      <c r="D1887" s="3">
        <v>1887</v>
      </c>
    </row>
    <row r="1888" spans="4:4">
      <c r="D1888" s="3">
        <v>1888</v>
      </c>
    </row>
    <row r="1889" spans="4:4">
      <c r="D1889" s="3">
        <v>1889</v>
      </c>
    </row>
    <row r="1890" spans="4:4">
      <c r="D1890" s="3">
        <v>1890</v>
      </c>
    </row>
    <row r="1891" spans="4:4">
      <c r="D1891" s="3">
        <v>1891</v>
      </c>
    </row>
    <row r="1892" spans="4:4">
      <c r="D1892" s="3">
        <v>1892</v>
      </c>
    </row>
    <row r="1893" spans="4:4">
      <c r="D1893" s="3">
        <v>1893</v>
      </c>
    </row>
    <row r="1894" spans="4:4">
      <c r="D1894" s="3">
        <v>1894</v>
      </c>
    </row>
    <row r="1895" spans="4:4">
      <c r="D1895" s="3">
        <v>1895</v>
      </c>
    </row>
    <row r="1896" spans="4:4">
      <c r="D1896" s="3">
        <v>1896</v>
      </c>
    </row>
    <row r="1897" spans="4:4">
      <c r="D1897" s="3">
        <v>1897</v>
      </c>
    </row>
    <row r="1898" spans="4:4">
      <c r="D1898" s="3">
        <v>1898</v>
      </c>
    </row>
    <row r="1899" spans="4:4">
      <c r="D1899" s="3">
        <v>1899</v>
      </c>
    </row>
    <row r="1900" spans="4:4">
      <c r="D1900" s="3">
        <v>1900</v>
      </c>
    </row>
    <row r="1901" spans="4:4">
      <c r="D1901" s="3">
        <v>1901</v>
      </c>
    </row>
    <row r="1902" spans="4:4">
      <c r="D1902" s="3">
        <v>1902</v>
      </c>
    </row>
    <row r="1903" spans="4:4">
      <c r="D1903" s="3">
        <v>1903</v>
      </c>
    </row>
    <row r="1904" spans="4:4">
      <c r="D1904" s="3">
        <v>1904</v>
      </c>
    </row>
    <row r="1905" spans="4:4">
      <c r="D1905" s="3">
        <v>1905</v>
      </c>
    </row>
    <row r="1906" spans="4:4">
      <c r="D1906" s="3">
        <v>1906</v>
      </c>
    </row>
    <row r="1907" spans="4:4">
      <c r="D1907" s="3">
        <v>1907</v>
      </c>
    </row>
    <row r="1908" spans="4:4">
      <c r="D1908" s="3">
        <v>1908</v>
      </c>
    </row>
    <row r="1909" spans="4:4">
      <c r="D1909" s="3">
        <v>1909</v>
      </c>
    </row>
    <row r="1910" spans="4:4">
      <c r="D1910" s="3">
        <v>1910</v>
      </c>
    </row>
    <row r="1911" spans="4:4">
      <c r="D1911" s="3">
        <v>1911</v>
      </c>
    </row>
    <row r="1912" spans="4:4">
      <c r="D1912" s="3">
        <v>1912</v>
      </c>
    </row>
    <row r="1913" spans="4:4">
      <c r="D1913" s="3">
        <v>1913</v>
      </c>
    </row>
    <row r="1914" spans="4:4">
      <c r="D1914" s="3">
        <v>1914</v>
      </c>
    </row>
    <row r="1915" spans="4:4">
      <c r="D1915" s="3">
        <v>1915</v>
      </c>
    </row>
    <row r="1916" spans="4:4">
      <c r="D1916" s="3">
        <v>1916</v>
      </c>
    </row>
    <row r="1917" spans="4:4">
      <c r="D1917" s="3">
        <v>1917</v>
      </c>
    </row>
    <row r="1918" spans="4:4">
      <c r="D1918" s="3">
        <v>1918</v>
      </c>
    </row>
    <row r="1919" spans="4:4">
      <c r="D1919" s="3">
        <v>1919</v>
      </c>
    </row>
    <row r="1920" spans="4:4">
      <c r="D1920" s="3">
        <v>1920</v>
      </c>
    </row>
    <row r="1921" spans="4:4">
      <c r="D1921" s="3">
        <v>1921</v>
      </c>
    </row>
    <row r="1922" spans="4:4">
      <c r="D1922" s="3">
        <v>1922</v>
      </c>
    </row>
    <row r="1923" spans="4:4">
      <c r="D1923" s="3">
        <v>1923</v>
      </c>
    </row>
    <row r="1924" spans="4:4">
      <c r="D1924" s="3">
        <v>1924</v>
      </c>
    </row>
    <row r="1925" spans="4:4">
      <c r="D1925" s="3">
        <v>1925</v>
      </c>
    </row>
    <row r="1926" spans="4:4">
      <c r="D1926" s="3">
        <v>1926</v>
      </c>
    </row>
    <row r="1927" spans="4:4">
      <c r="D1927" s="3">
        <v>1927</v>
      </c>
    </row>
    <row r="1928" spans="4:4">
      <c r="D1928" s="3">
        <v>1928</v>
      </c>
    </row>
    <row r="1929" spans="4:4">
      <c r="D1929" s="3">
        <v>1929</v>
      </c>
    </row>
    <row r="1930" spans="4:4">
      <c r="D1930" s="3">
        <v>1930</v>
      </c>
    </row>
    <row r="1931" spans="4:4">
      <c r="D1931" s="3">
        <v>1931</v>
      </c>
    </row>
    <row r="1932" spans="4:4">
      <c r="D1932" s="3">
        <v>1932</v>
      </c>
    </row>
    <row r="1933" spans="4:4">
      <c r="D1933" s="3">
        <v>1933</v>
      </c>
    </row>
    <row r="1934" spans="4:4">
      <c r="D1934" s="3">
        <v>1934</v>
      </c>
    </row>
    <row r="1935" spans="4:4">
      <c r="D1935" s="3">
        <v>1935</v>
      </c>
    </row>
    <row r="1936" spans="4:4">
      <c r="D1936" s="3">
        <v>1936</v>
      </c>
    </row>
    <row r="1937" spans="4:4">
      <c r="D1937" s="3">
        <v>1937</v>
      </c>
    </row>
    <row r="1938" spans="4:4">
      <c r="D1938" s="3">
        <v>1938</v>
      </c>
    </row>
    <row r="1939" spans="4:4">
      <c r="D1939" s="3">
        <v>1939</v>
      </c>
    </row>
    <row r="1940" spans="4:4">
      <c r="D1940" s="3">
        <v>1940</v>
      </c>
    </row>
    <row r="1941" spans="4:4">
      <c r="D1941" s="3">
        <v>1941</v>
      </c>
    </row>
    <row r="1942" spans="4:4">
      <c r="D1942" s="3">
        <v>1942</v>
      </c>
    </row>
    <row r="1943" spans="4:4">
      <c r="D1943" s="3">
        <v>1943</v>
      </c>
    </row>
    <row r="1944" spans="4:4">
      <c r="D1944" s="3">
        <v>1944</v>
      </c>
    </row>
    <row r="1945" spans="4:4">
      <c r="D1945" s="3">
        <v>1945</v>
      </c>
    </row>
    <row r="1946" spans="4:4">
      <c r="D1946" s="3">
        <v>1946</v>
      </c>
    </row>
    <row r="1947" spans="4:4">
      <c r="D1947" s="3">
        <v>1947</v>
      </c>
    </row>
    <row r="1948" spans="4:4">
      <c r="D1948" s="3">
        <v>1948</v>
      </c>
    </row>
    <row r="1949" spans="4:4">
      <c r="D1949" s="3">
        <v>1949</v>
      </c>
    </row>
    <row r="1950" spans="4:4">
      <c r="D1950" s="3">
        <v>1950</v>
      </c>
    </row>
    <row r="1951" spans="4:4">
      <c r="D1951" s="3">
        <v>1951</v>
      </c>
    </row>
    <row r="1952" spans="4:4">
      <c r="D1952" s="3">
        <v>1952</v>
      </c>
    </row>
    <row r="1953" spans="4:4">
      <c r="D1953" s="3">
        <v>1953</v>
      </c>
    </row>
    <row r="1954" spans="4:4">
      <c r="D1954" s="3">
        <v>1954</v>
      </c>
    </row>
    <row r="1955" spans="4:4">
      <c r="D1955" s="3">
        <v>1955</v>
      </c>
    </row>
    <row r="1956" spans="4:4">
      <c r="D1956" s="3">
        <v>1956</v>
      </c>
    </row>
    <row r="1957" spans="4:4">
      <c r="D1957" s="3">
        <v>1957</v>
      </c>
    </row>
    <row r="1958" spans="4:4">
      <c r="D1958" s="3">
        <v>1958</v>
      </c>
    </row>
    <row r="1959" spans="4:4">
      <c r="D1959" s="3">
        <v>1959</v>
      </c>
    </row>
    <row r="1960" spans="4:4">
      <c r="D1960" s="3">
        <v>1960</v>
      </c>
    </row>
    <row r="1961" spans="4:4">
      <c r="D1961" s="3">
        <v>1961</v>
      </c>
    </row>
    <row r="1962" spans="4:4">
      <c r="D1962" s="3">
        <v>1962</v>
      </c>
    </row>
    <row r="1963" spans="4:4">
      <c r="D1963" s="3">
        <v>1963</v>
      </c>
    </row>
    <row r="1964" spans="4:4">
      <c r="D1964" s="3">
        <v>1964</v>
      </c>
    </row>
    <row r="1965" spans="4:4">
      <c r="D1965" s="3">
        <v>1965</v>
      </c>
    </row>
    <row r="1966" spans="4:4">
      <c r="D1966" s="3">
        <v>1966</v>
      </c>
    </row>
    <row r="1967" spans="4:4">
      <c r="D1967" s="3">
        <v>1967</v>
      </c>
    </row>
    <row r="1968" spans="4:4">
      <c r="D1968" s="3">
        <v>1968</v>
      </c>
    </row>
    <row r="1969" spans="4:4">
      <c r="D1969" s="3">
        <v>1969</v>
      </c>
    </row>
    <row r="1970" spans="4:4">
      <c r="D1970" s="3">
        <v>1970</v>
      </c>
    </row>
    <row r="1971" spans="4:4">
      <c r="D1971" s="3">
        <v>1971</v>
      </c>
    </row>
    <row r="1972" spans="4:4">
      <c r="D1972" s="3">
        <v>1972</v>
      </c>
    </row>
    <row r="1973" spans="4:4">
      <c r="D1973" s="3">
        <v>1973</v>
      </c>
    </row>
    <row r="1974" spans="4:4">
      <c r="D1974" s="3">
        <v>1974</v>
      </c>
    </row>
    <row r="1975" spans="4:4">
      <c r="D1975" s="3">
        <v>1975</v>
      </c>
    </row>
    <row r="1976" spans="4:4">
      <c r="D1976" s="3">
        <v>1976</v>
      </c>
    </row>
    <row r="1977" spans="4:4">
      <c r="D1977" s="3">
        <v>1977</v>
      </c>
    </row>
    <row r="1978" spans="4:4">
      <c r="D1978" s="3">
        <v>1978</v>
      </c>
    </row>
    <row r="1979" spans="4:4">
      <c r="D1979" s="3">
        <v>1979</v>
      </c>
    </row>
    <row r="1980" spans="4:4">
      <c r="D1980" s="3">
        <v>1980</v>
      </c>
    </row>
    <row r="1981" spans="4:4">
      <c r="D1981" s="3">
        <v>1981</v>
      </c>
    </row>
    <row r="1982" spans="4:4">
      <c r="D1982" s="3">
        <v>1982</v>
      </c>
    </row>
    <row r="1983" spans="4:4">
      <c r="D1983" s="3">
        <v>1983</v>
      </c>
    </row>
    <row r="1984" spans="4:4">
      <c r="D1984" s="3">
        <v>1984</v>
      </c>
    </row>
    <row r="1985" spans="4:4">
      <c r="D1985" s="3">
        <v>1985</v>
      </c>
    </row>
    <row r="1986" spans="4:4">
      <c r="D1986" s="3">
        <v>1986</v>
      </c>
    </row>
    <row r="1987" spans="4:4">
      <c r="D1987" s="3">
        <v>1987</v>
      </c>
    </row>
    <row r="1988" spans="4:4">
      <c r="D1988" s="3">
        <v>1988</v>
      </c>
    </row>
    <row r="1989" spans="4:4">
      <c r="D1989" s="3">
        <v>1989</v>
      </c>
    </row>
    <row r="1990" spans="4:4">
      <c r="D1990" s="3">
        <v>1990</v>
      </c>
    </row>
    <row r="1991" spans="4:4">
      <c r="D1991" s="3">
        <v>1991</v>
      </c>
    </row>
    <row r="1992" spans="4:4">
      <c r="D1992" s="3">
        <v>1992</v>
      </c>
    </row>
    <row r="1993" spans="4:4">
      <c r="D1993" s="3">
        <v>1993</v>
      </c>
    </row>
    <row r="1994" spans="4:4">
      <c r="D1994" s="3">
        <v>1994</v>
      </c>
    </row>
    <row r="1995" spans="4:4">
      <c r="D1995" s="3">
        <v>1995</v>
      </c>
    </row>
    <row r="1996" spans="4:4">
      <c r="D1996" s="3">
        <v>1996</v>
      </c>
    </row>
    <row r="1997" spans="4:4">
      <c r="D1997" s="3">
        <v>1997</v>
      </c>
    </row>
    <row r="1998" spans="4:4">
      <c r="D1998" s="3">
        <v>1998</v>
      </c>
    </row>
    <row r="1999" spans="4:4">
      <c r="D1999" s="3">
        <v>1999</v>
      </c>
    </row>
    <row r="2000" spans="4:4">
      <c r="D2000" s="3">
        <v>2000</v>
      </c>
    </row>
    <row r="2001" spans="4:4">
      <c r="D2001" s="3">
        <v>2001</v>
      </c>
    </row>
    <row r="2002" spans="4:4">
      <c r="D2002" s="3">
        <v>2002</v>
      </c>
    </row>
    <row r="2003" spans="4:4">
      <c r="D2003" s="3">
        <v>2003</v>
      </c>
    </row>
    <row r="2004" spans="4:4">
      <c r="D2004" s="3">
        <v>2004</v>
      </c>
    </row>
    <row r="2005" spans="4:4">
      <c r="D2005" s="3">
        <v>2005</v>
      </c>
    </row>
    <row r="2006" spans="4:4">
      <c r="D2006" s="3">
        <v>2006</v>
      </c>
    </row>
    <row r="2007" spans="4:4">
      <c r="D2007" s="3">
        <v>2007</v>
      </c>
    </row>
    <row r="2008" spans="4:4">
      <c r="D2008" s="3">
        <v>2008</v>
      </c>
    </row>
    <row r="2009" spans="4:4">
      <c r="D2009" s="3">
        <v>2009</v>
      </c>
    </row>
    <row r="2010" spans="4:4">
      <c r="D2010" s="3">
        <v>2010</v>
      </c>
    </row>
    <row r="2011" spans="4:4">
      <c r="D2011" s="3">
        <v>2011</v>
      </c>
    </row>
    <row r="2012" spans="4:4">
      <c r="D2012" s="3">
        <v>2012</v>
      </c>
    </row>
    <row r="2013" spans="4:4">
      <c r="D2013" s="3">
        <v>2013</v>
      </c>
    </row>
    <row r="2014" spans="4:4">
      <c r="D2014" s="3">
        <v>2014</v>
      </c>
    </row>
    <row r="2015" spans="4:4">
      <c r="D2015" s="3">
        <v>2015</v>
      </c>
    </row>
    <row r="2016" spans="4:4">
      <c r="D2016" s="3">
        <v>2016</v>
      </c>
    </row>
    <row r="2017" spans="4:4">
      <c r="D2017" s="3">
        <v>2017</v>
      </c>
    </row>
    <row r="2018" spans="4:4">
      <c r="D2018" s="3">
        <v>2018</v>
      </c>
    </row>
    <row r="2019" spans="4:4">
      <c r="D2019" s="3">
        <v>2019</v>
      </c>
    </row>
    <row r="2020" spans="4:4">
      <c r="D2020" s="3">
        <v>2020</v>
      </c>
    </row>
    <row r="2021" spans="4:4">
      <c r="D2021" s="3">
        <v>2021</v>
      </c>
    </row>
    <row r="2022" spans="4:4">
      <c r="D2022" s="3">
        <v>2022</v>
      </c>
    </row>
    <row r="2023" spans="4:4">
      <c r="D2023" s="3">
        <v>2023</v>
      </c>
    </row>
    <row r="2024" spans="4:4">
      <c r="D2024" s="3">
        <v>2024</v>
      </c>
    </row>
    <row r="2025" spans="4:4">
      <c r="D2025" s="3">
        <v>2025</v>
      </c>
    </row>
    <row r="2026" spans="4:4">
      <c r="D2026" s="3">
        <v>2026</v>
      </c>
    </row>
    <row r="2027" spans="4:4">
      <c r="D2027" s="3">
        <v>2027</v>
      </c>
    </row>
    <row r="2028" spans="4:4">
      <c r="D2028" s="3">
        <v>2028</v>
      </c>
    </row>
    <row r="2029" spans="4:4">
      <c r="D2029" s="3">
        <v>2029</v>
      </c>
    </row>
    <row r="2030" spans="4:4">
      <c r="D2030" s="3">
        <v>2030</v>
      </c>
    </row>
    <row r="2031" spans="4:4">
      <c r="D2031" s="3">
        <v>2031</v>
      </c>
    </row>
    <row r="2032" spans="4:4">
      <c r="D2032" s="3">
        <v>2032</v>
      </c>
    </row>
    <row r="2033" spans="4:4">
      <c r="D2033" s="3">
        <v>2033</v>
      </c>
    </row>
    <row r="2034" spans="4:4">
      <c r="D2034" s="3">
        <v>2034</v>
      </c>
    </row>
    <row r="2035" spans="4:4">
      <c r="D2035" s="3">
        <v>2035</v>
      </c>
    </row>
    <row r="2036" spans="4:4">
      <c r="D2036" s="3">
        <v>2036</v>
      </c>
    </row>
    <row r="2037" spans="4:4">
      <c r="D2037" s="3">
        <v>2037</v>
      </c>
    </row>
    <row r="2038" spans="4:4">
      <c r="D2038" s="3">
        <v>2038</v>
      </c>
    </row>
    <row r="2039" spans="4:4">
      <c r="D2039" s="3">
        <v>2039</v>
      </c>
    </row>
    <row r="2040" spans="4:4">
      <c r="D2040" s="3">
        <v>2040</v>
      </c>
    </row>
    <row r="2041" spans="4:4">
      <c r="D2041" s="3">
        <v>2041</v>
      </c>
    </row>
    <row r="2042" spans="4:4">
      <c r="D2042" s="3">
        <v>2042</v>
      </c>
    </row>
    <row r="2043" spans="4:4">
      <c r="D2043" s="3">
        <v>2043</v>
      </c>
    </row>
    <row r="2044" spans="4:4">
      <c r="D2044" s="3">
        <v>2044</v>
      </c>
    </row>
    <row r="2045" spans="4:4">
      <c r="D2045" s="3">
        <v>2045</v>
      </c>
    </row>
    <row r="2046" spans="4:4">
      <c r="D2046" s="3">
        <v>2046</v>
      </c>
    </row>
    <row r="2047" spans="4:4">
      <c r="D2047" s="3">
        <v>2047</v>
      </c>
    </row>
    <row r="2048" spans="4:4">
      <c r="D2048" s="3">
        <v>2048</v>
      </c>
    </row>
    <row r="2049" spans="4:4">
      <c r="D2049" s="3">
        <v>2049</v>
      </c>
    </row>
    <row r="2050" spans="4:4">
      <c r="D2050" s="3">
        <v>2050</v>
      </c>
    </row>
    <row r="2051" spans="4:4">
      <c r="D2051" s="3">
        <v>2051</v>
      </c>
    </row>
    <row r="2052" spans="4:4">
      <c r="D2052" s="3">
        <v>2052</v>
      </c>
    </row>
    <row r="2053" spans="4:4">
      <c r="D2053" s="3">
        <v>2053</v>
      </c>
    </row>
    <row r="2054" spans="4:4">
      <c r="D2054" s="3">
        <v>2054</v>
      </c>
    </row>
    <row r="2055" spans="4:4">
      <c r="D2055" s="3">
        <v>2055</v>
      </c>
    </row>
    <row r="2056" spans="4:4">
      <c r="D2056" s="3">
        <v>2056</v>
      </c>
    </row>
    <row r="2057" spans="4:4">
      <c r="D2057" s="3">
        <v>2057</v>
      </c>
    </row>
    <row r="2058" spans="4:4">
      <c r="D2058" s="3">
        <v>2058</v>
      </c>
    </row>
    <row r="2059" spans="4:4">
      <c r="D2059" s="3">
        <v>2059</v>
      </c>
    </row>
    <row r="2060" spans="4:4">
      <c r="D2060" s="3">
        <v>2060</v>
      </c>
    </row>
    <row r="2061" spans="4:4">
      <c r="D2061" s="3">
        <v>2061</v>
      </c>
    </row>
    <row r="2062" spans="4:4">
      <c r="D2062" s="3">
        <v>2062</v>
      </c>
    </row>
    <row r="2063" spans="4:4">
      <c r="D2063" s="3">
        <v>2063</v>
      </c>
    </row>
    <row r="2064" spans="4:4">
      <c r="D2064" s="3">
        <v>2064</v>
      </c>
    </row>
    <row r="2065" spans="4:4">
      <c r="D2065" s="3">
        <v>2065</v>
      </c>
    </row>
    <row r="2066" spans="4:4">
      <c r="D2066" s="3">
        <v>2066</v>
      </c>
    </row>
    <row r="2067" spans="4:4">
      <c r="D2067" s="3">
        <v>2067</v>
      </c>
    </row>
    <row r="2068" spans="4:4">
      <c r="D2068" s="3">
        <v>2068</v>
      </c>
    </row>
    <row r="2069" spans="4:4">
      <c r="D2069" s="3">
        <v>2069</v>
      </c>
    </row>
    <row r="2070" spans="4:4">
      <c r="D2070" s="3">
        <v>2070</v>
      </c>
    </row>
    <row r="2071" spans="4:4">
      <c r="D2071" s="3">
        <v>2071</v>
      </c>
    </row>
    <row r="2072" spans="4:4">
      <c r="D2072" s="3">
        <v>2072</v>
      </c>
    </row>
    <row r="2073" spans="4:4">
      <c r="D2073" s="3">
        <v>2073</v>
      </c>
    </row>
    <row r="2074" spans="4:4">
      <c r="D2074" s="3">
        <v>2074</v>
      </c>
    </row>
    <row r="2075" spans="4:4">
      <c r="D2075" s="3">
        <v>2075</v>
      </c>
    </row>
    <row r="2076" spans="4:4">
      <c r="D2076" s="3">
        <v>2076</v>
      </c>
    </row>
    <row r="2077" spans="4:4">
      <c r="D2077" s="3">
        <v>2077</v>
      </c>
    </row>
    <row r="2078" spans="4:4">
      <c r="D2078" s="3">
        <v>2078</v>
      </c>
    </row>
    <row r="2079" spans="4:4">
      <c r="D2079" s="3">
        <v>2079</v>
      </c>
    </row>
    <row r="2080" spans="4:4">
      <c r="D2080" s="3">
        <v>2080</v>
      </c>
    </row>
    <row r="2081" spans="4:4">
      <c r="D2081" s="3">
        <v>2081</v>
      </c>
    </row>
    <row r="2082" spans="4:4">
      <c r="D2082" s="3">
        <v>2082</v>
      </c>
    </row>
    <row r="2083" spans="4:4">
      <c r="D2083" s="3">
        <v>2083</v>
      </c>
    </row>
    <row r="2084" spans="4:4">
      <c r="D2084" s="3">
        <v>2084</v>
      </c>
    </row>
    <row r="2085" spans="4:4">
      <c r="D2085" s="3">
        <v>2085</v>
      </c>
    </row>
    <row r="2086" spans="4:4">
      <c r="D2086" s="3">
        <v>2086</v>
      </c>
    </row>
    <row r="2087" spans="4:4">
      <c r="D2087" s="3">
        <v>2087</v>
      </c>
    </row>
    <row r="2088" spans="4:4">
      <c r="D2088" s="3">
        <v>2088</v>
      </c>
    </row>
    <row r="2089" spans="4:4">
      <c r="D2089" s="3">
        <v>2089</v>
      </c>
    </row>
    <row r="2090" spans="4:4">
      <c r="D2090" s="3">
        <v>2090</v>
      </c>
    </row>
    <row r="2091" spans="4:4">
      <c r="D2091" s="3">
        <v>2091</v>
      </c>
    </row>
    <row r="2092" spans="4:4">
      <c r="D2092" s="3">
        <v>2092</v>
      </c>
    </row>
    <row r="2093" spans="4:4">
      <c r="D2093" s="3">
        <v>2093</v>
      </c>
    </row>
    <row r="2094" spans="4:4">
      <c r="D2094" s="3">
        <v>2094</v>
      </c>
    </row>
    <row r="2095" spans="4:4">
      <c r="D2095" s="3">
        <v>2095</v>
      </c>
    </row>
    <row r="2096" spans="4:4">
      <c r="D2096" s="3">
        <v>2096</v>
      </c>
    </row>
    <row r="2097" spans="4:4">
      <c r="D2097" s="3">
        <v>2097</v>
      </c>
    </row>
    <row r="2098" spans="4:4">
      <c r="D2098" s="3">
        <v>2098</v>
      </c>
    </row>
    <row r="2099" spans="4:4">
      <c r="D2099" s="3">
        <v>2099</v>
      </c>
    </row>
    <row r="2100" spans="4:4">
      <c r="D2100" s="3">
        <v>2100</v>
      </c>
    </row>
    <row r="2101" spans="4:4">
      <c r="D2101" s="3">
        <v>2101</v>
      </c>
    </row>
    <row r="2102" spans="4:4">
      <c r="D2102" s="3">
        <v>2102</v>
      </c>
    </row>
    <row r="2103" spans="4:4">
      <c r="D2103" s="3">
        <v>2103</v>
      </c>
    </row>
    <row r="2104" spans="4:4">
      <c r="D2104" s="3">
        <v>2104</v>
      </c>
    </row>
    <row r="2105" spans="4:4">
      <c r="D2105" s="3">
        <v>2105</v>
      </c>
    </row>
    <row r="2106" spans="4:4">
      <c r="D2106" s="3">
        <v>2106</v>
      </c>
    </row>
    <row r="2107" spans="4:4">
      <c r="D2107" s="3">
        <v>2107</v>
      </c>
    </row>
    <row r="2108" spans="4:4">
      <c r="D2108" s="3">
        <v>2108</v>
      </c>
    </row>
    <row r="2109" spans="4:4">
      <c r="D2109" s="3">
        <v>2109</v>
      </c>
    </row>
    <row r="2110" spans="4:4">
      <c r="D2110" s="3">
        <v>2110</v>
      </c>
    </row>
    <row r="2111" spans="4:4">
      <c r="D2111" s="3">
        <v>2111</v>
      </c>
    </row>
    <row r="2112" spans="4:4">
      <c r="D2112" s="3">
        <v>2112</v>
      </c>
    </row>
    <row r="2113" spans="4:4">
      <c r="D2113" s="3">
        <v>2113</v>
      </c>
    </row>
    <row r="2114" spans="4:4">
      <c r="D2114" s="3">
        <v>2114</v>
      </c>
    </row>
    <row r="2115" spans="4:4">
      <c r="D2115" s="3">
        <v>2115</v>
      </c>
    </row>
    <row r="2116" spans="4:4">
      <c r="D2116" s="3">
        <v>2116</v>
      </c>
    </row>
    <row r="2117" spans="4:4">
      <c r="D2117" s="3">
        <v>2117</v>
      </c>
    </row>
    <row r="2118" spans="4:4">
      <c r="D2118" s="3">
        <v>2118</v>
      </c>
    </row>
    <row r="2119" spans="4:4">
      <c r="D2119" s="3">
        <v>2119</v>
      </c>
    </row>
    <row r="2120" spans="4:4">
      <c r="D2120" s="3">
        <v>2120</v>
      </c>
    </row>
    <row r="2121" spans="4:4">
      <c r="D2121" s="3">
        <v>2121</v>
      </c>
    </row>
    <row r="2122" spans="4:4">
      <c r="D2122" s="3">
        <v>2122</v>
      </c>
    </row>
    <row r="2123" spans="4:4">
      <c r="D2123" s="3">
        <v>2123</v>
      </c>
    </row>
    <row r="2124" spans="4:4">
      <c r="D2124" s="3">
        <v>2124</v>
      </c>
    </row>
    <row r="2125" spans="4:4">
      <c r="D2125" s="3">
        <v>2125</v>
      </c>
    </row>
    <row r="2126" spans="4:4">
      <c r="D2126" s="3">
        <v>2126</v>
      </c>
    </row>
    <row r="2127" spans="4:4">
      <c r="D2127" s="3">
        <v>2127</v>
      </c>
    </row>
    <row r="2128" spans="4:4">
      <c r="D2128" s="3">
        <v>2128</v>
      </c>
    </row>
    <row r="2129" spans="4:4">
      <c r="D2129" s="3">
        <v>2129</v>
      </c>
    </row>
    <row r="2130" spans="4:4">
      <c r="D2130" s="3">
        <v>2130</v>
      </c>
    </row>
    <row r="2131" spans="4:4">
      <c r="D2131" s="3">
        <v>2131</v>
      </c>
    </row>
    <row r="2132" spans="4:4">
      <c r="D2132" s="3">
        <v>2132</v>
      </c>
    </row>
    <row r="2133" spans="4:4">
      <c r="D2133" s="3">
        <v>2133</v>
      </c>
    </row>
    <row r="2134" spans="4:4">
      <c r="D2134" s="3">
        <v>2134</v>
      </c>
    </row>
    <row r="2135" spans="4:4">
      <c r="D2135" s="3">
        <v>2135</v>
      </c>
    </row>
    <row r="2136" spans="4:4">
      <c r="D2136" s="3">
        <v>2136</v>
      </c>
    </row>
    <row r="2137" spans="4:4">
      <c r="D2137" s="3">
        <v>2137</v>
      </c>
    </row>
    <row r="2138" spans="4:4">
      <c r="D2138" s="3">
        <v>2138</v>
      </c>
    </row>
    <row r="2139" spans="4:4">
      <c r="D2139" s="3">
        <v>2139</v>
      </c>
    </row>
    <row r="2140" spans="4:4">
      <c r="D2140" s="3">
        <v>2140</v>
      </c>
    </row>
    <row r="2141" spans="4:4">
      <c r="D2141" s="3">
        <v>2141</v>
      </c>
    </row>
    <row r="2142" spans="4:4">
      <c r="D2142" s="3">
        <v>2142</v>
      </c>
    </row>
    <row r="2143" spans="4:4">
      <c r="D2143" s="3">
        <v>2143</v>
      </c>
    </row>
    <row r="2144" spans="4:4">
      <c r="D2144" s="3">
        <v>2144</v>
      </c>
    </row>
    <row r="2145" spans="4:4">
      <c r="D2145" s="3">
        <v>2145</v>
      </c>
    </row>
    <row r="2146" spans="4:4">
      <c r="D2146" s="3">
        <v>2146</v>
      </c>
    </row>
    <row r="2147" spans="4:4">
      <c r="D2147" s="3">
        <v>2147</v>
      </c>
    </row>
    <row r="2148" spans="4:4">
      <c r="D2148" s="3">
        <v>2148</v>
      </c>
    </row>
    <row r="2149" spans="4:4">
      <c r="D2149" s="3">
        <v>2149</v>
      </c>
    </row>
    <row r="2150" spans="4:4">
      <c r="D2150" s="3">
        <v>2150</v>
      </c>
    </row>
    <row r="2151" spans="4:4">
      <c r="D2151" s="3">
        <v>2151</v>
      </c>
    </row>
    <row r="2152" spans="4:4">
      <c r="D2152" s="3">
        <v>2152</v>
      </c>
    </row>
    <row r="2153" spans="4:4">
      <c r="D2153" s="3">
        <v>2153</v>
      </c>
    </row>
    <row r="2154" spans="4:4">
      <c r="D2154" s="3">
        <v>2154</v>
      </c>
    </row>
    <row r="2155" spans="4:4">
      <c r="D2155" s="3">
        <v>2155</v>
      </c>
    </row>
    <row r="2156" spans="4:4">
      <c r="D2156" s="3">
        <v>2156</v>
      </c>
    </row>
    <row r="2157" spans="4:4">
      <c r="D2157" s="3">
        <v>2157</v>
      </c>
    </row>
    <row r="2158" spans="4:4">
      <c r="D2158" s="3">
        <v>2158</v>
      </c>
    </row>
    <row r="2159" spans="4:4">
      <c r="D2159" s="3">
        <v>2159</v>
      </c>
    </row>
    <row r="2160" spans="4:4">
      <c r="D2160" s="3">
        <v>2160</v>
      </c>
    </row>
    <row r="2161" spans="4:4">
      <c r="D2161" s="3">
        <v>2161</v>
      </c>
    </row>
    <row r="2162" spans="4:4">
      <c r="D2162" s="3">
        <v>2162</v>
      </c>
    </row>
    <row r="2163" spans="4:4">
      <c r="D2163" s="3">
        <v>2163</v>
      </c>
    </row>
    <row r="2164" spans="4:4">
      <c r="D2164" s="3">
        <v>2164</v>
      </c>
    </row>
    <row r="2165" spans="4:4">
      <c r="D2165" s="3">
        <v>2165</v>
      </c>
    </row>
    <row r="2166" spans="4:4">
      <c r="D2166" s="3">
        <v>2166</v>
      </c>
    </row>
    <row r="2167" spans="4:4">
      <c r="D2167" s="3">
        <v>2167</v>
      </c>
    </row>
    <row r="2168" spans="4:4">
      <c r="D2168" s="3">
        <v>2168</v>
      </c>
    </row>
    <row r="2169" spans="4:4">
      <c r="D2169" s="3">
        <v>2169</v>
      </c>
    </row>
    <row r="2170" spans="4:4">
      <c r="D2170" s="3">
        <v>2170</v>
      </c>
    </row>
    <row r="2171" spans="4:4">
      <c r="D2171" s="3">
        <v>2171</v>
      </c>
    </row>
    <row r="2172" spans="4:4">
      <c r="D2172" s="3">
        <v>2172</v>
      </c>
    </row>
    <row r="2173" spans="4:4">
      <c r="D2173" s="3">
        <v>2173</v>
      </c>
    </row>
    <row r="2174" spans="4:4">
      <c r="D2174" s="3">
        <v>2174</v>
      </c>
    </row>
    <row r="2175" spans="4:4">
      <c r="D2175" s="3">
        <v>2175</v>
      </c>
    </row>
    <row r="2176" spans="4:4">
      <c r="D2176" s="3">
        <v>2176</v>
      </c>
    </row>
    <row r="2177" spans="4:4">
      <c r="D2177" s="3">
        <v>2177</v>
      </c>
    </row>
    <row r="2178" spans="4:4">
      <c r="D2178" s="3">
        <v>2178</v>
      </c>
    </row>
    <row r="2179" spans="4:4">
      <c r="D2179" s="3">
        <v>2179</v>
      </c>
    </row>
    <row r="2180" spans="4:4">
      <c r="D2180" s="3">
        <v>2180</v>
      </c>
    </row>
    <row r="2181" spans="4:4">
      <c r="D2181" s="3">
        <v>2181</v>
      </c>
    </row>
    <row r="2182" spans="4:4">
      <c r="D2182" s="3">
        <v>2182</v>
      </c>
    </row>
    <row r="2183" spans="4:4">
      <c r="D2183" s="3">
        <v>2183</v>
      </c>
    </row>
    <row r="2184" spans="4:4">
      <c r="D2184" s="3">
        <v>2184</v>
      </c>
    </row>
    <row r="2185" spans="4:4">
      <c r="D2185" s="3">
        <v>2185</v>
      </c>
    </row>
    <row r="2186" spans="4:4">
      <c r="D2186" s="3">
        <v>2186</v>
      </c>
    </row>
    <row r="2187" spans="4:4">
      <c r="D2187" s="3">
        <v>2187</v>
      </c>
    </row>
    <row r="2188" spans="4:4">
      <c r="D2188" s="3">
        <v>2188</v>
      </c>
    </row>
    <row r="2189" spans="4:4">
      <c r="D2189" s="3">
        <v>2189</v>
      </c>
    </row>
    <row r="2190" spans="4:4">
      <c r="D2190" s="3">
        <v>2190</v>
      </c>
    </row>
    <row r="2191" spans="4:4">
      <c r="D2191" s="3">
        <v>2191</v>
      </c>
    </row>
    <row r="2192" spans="4:4">
      <c r="D2192" s="3">
        <v>2192</v>
      </c>
    </row>
    <row r="2193" spans="4:4">
      <c r="D2193" s="3">
        <v>2193</v>
      </c>
    </row>
    <row r="2194" spans="4:4">
      <c r="D2194" s="3">
        <v>2194</v>
      </c>
    </row>
    <row r="2195" spans="4:4">
      <c r="D2195" s="3">
        <v>2195</v>
      </c>
    </row>
    <row r="2196" spans="4:4">
      <c r="D2196" s="3">
        <v>2196</v>
      </c>
    </row>
    <row r="2197" spans="4:4">
      <c r="D2197" s="3">
        <v>2197</v>
      </c>
    </row>
    <row r="2198" spans="4:4">
      <c r="D2198" s="3">
        <v>2198</v>
      </c>
    </row>
    <row r="2199" spans="4:4">
      <c r="D2199" s="3">
        <v>2199</v>
      </c>
    </row>
    <row r="2200" spans="4:4">
      <c r="D2200" s="3">
        <v>2200</v>
      </c>
    </row>
    <row r="2201" spans="4:4">
      <c r="D2201" s="3">
        <v>2201</v>
      </c>
    </row>
    <row r="2202" spans="4:4">
      <c r="D2202" s="3">
        <v>2202</v>
      </c>
    </row>
    <row r="2203" spans="4:4">
      <c r="D2203" s="3">
        <v>2203</v>
      </c>
    </row>
    <row r="2204" spans="4:4">
      <c r="D2204" s="3">
        <v>2204</v>
      </c>
    </row>
    <row r="2205" spans="4:4">
      <c r="D2205" s="3">
        <v>2205</v>
      </c>
    </row>
    <row r="2206" spans="4:4">
      <c r="D2206" s="3">
        <v>2206</v>
      </c>
    </row>
    <row r="2207" spans="4:4">
      <c r="D2207" s="3">
        <v>2207</v>
      </c>
    </row>
    <row r="2208" spans="4:4">
      <c r="D2208" s="3">
        <v>2208</v>
      </c>
    </row>
    <row r="2209" spans="4:4">
      <c r="D2209" s="3">
        <v>2209</v>
      </c>
    </row>
    <row r="2210" spans="4:4">
      <c r="D2210" s="3">
        <v>2210</v>
      </c>
    </row>
    <row r="2211" spans="4:4">
      <c r="D2211" s="3">
        <v>2211</v>
      </c>
    </row>
    <row r="2212" spans="4:4">
      <c r="D2212" s="3">
        <v>2212</v>
      </c>
    </row>
    <row r="2213" spans="4:4">
      <c r="D2213" s="3">
        <v>2213</v>
      </c>
    </row>
    <row r="2214" spans="4:4">
      <c r="D2214" s="3">
        <v>2214</v>
      </c>
    </row>
    <row r="2215" spans="4:4">
      <c r="D2215" s="3">
        <v>2215</v>
      </c>
    </row>
    <row r="2216" spans="4:4">
      <c r="D2216" s="3">
        <v>2216</v>
      </c>
    </row>
    <row r="2217" spans="4:4">
      <c r="D2217" s="3">
        <v>2217</v>
      </c>
    </row>
    <row r="2218" spans="4:4">
      <c r="D2218" s="3">
        <v>2218</v>
      </c>
    </row>
    <row r="2219" spans="4:4">
      <c r="D2219" s="3">
        <v>2219</v>
      </c>
    </row>
    <row r="2220" spans="4:4">
      <c r="D2220" s="3">
        <v>2220</v>
      </c>
    </row>
    <row r="2221" spans="4:4">
      <c r="D2221" s="3">
        <v>2221</v>
      </c>
    </row>
    <row r="2222" spans="4:4">
      <c r="D2222" s="3">
        <v>2222</v>
      </c>
    </row>
    <row r="2223" spans="4:4">
      <c r="D2223" s="3">
        <v>2223</v>
      </c>
    </row>
    <row r="2224" spans="4:4">
      <c r="D2224" s="3">
        <v>2224</v>
      </c>
    </row>
    <row r="2225" spans="4:4">
      <c r="D2225" s="3">
        <v>2225</v>
      </c>
    </row>
    <row r="2226" spans="4:4">
      <c r="D2226" s="3">
        <v>2226</v>
      </c>
    </row>
    <row r="2227" spans="4:4">
      <c r="D2227" s="3">
        <v>2227</v>
      </c>
    </row>
    <row r="2228" spans="4:4">
      <c r="D2228" s="3">
        <v>2228</v>
      </c>
    </row>
    <row r="2229" spans="4:4">
      <c r="D2229" s="3">
        <v>2229</v>
      </c>
    </row>
    <row r="2230" spans="4:4">
      <c r="D2230" s="3">
        <v>2230</v>
      </c>
    </row>
    <row r="2231" spans="4:4">
      <c r="D2231" s="3">
        <v>2231</v>
      </c>
    </row>
    <row r="2232" spans="4:4">
      <c r="D2232" s="3">
        <v>2232</v>
      </c>
    </row>
    <row r="2233" spans="4:4">
      <c r="D2233" s="3">
        <v>2233</v>
      </c>
    </row>
    <row r="2234" spans="4:4">
      <c r="D2234" s="3">
        <v>2234</v>
      </c>
    </row>
    <row r="2235" spans="4:4">
      <c r="D2235" s="3">
        <v>2235</v>
      </c>
    </row>
    <row r="2236" spans="4:4">
      <c r="D2236" s="3">
        <v>2236</v>
      </c>
    </row>
    <row r="2237" spans="4:4">
      <c r="D2237" s="3">
        <v>2237</v>
      </c>
    </row>
    <row r="2238" spans="4:4">
      <c r="D2238" s="3">
        <v>2238</v>
      </c>
    </row>
    <row r="2239" spans="4:4">
      <c r="D2239" s="3">
        <v>2239</v>
      </c>
    </row>
    <row r="2240" spans="4:4">
      <c r="D2240" s="3">
        <v>2240</v>
      </c>
    </row>
    <row r="2241" spans="4:4">
      <c r="D2241" s="3">
        <v>2241</v>
      </c>
    </row>
    <row r="2242" spans="4:4">
      <c r="D2242" s="3">
        <v>2242</v>
      </c>
    </row>
    <row r="2243" spans="4:4">
      <c r="D2243" s="3">
        <v>2243</v>
      </c>
    </row>
    <row r="2244" spans="4:4">
      <c r="D2244" s="3">
        <v>2244</v>
      </c>
    </row>
    <row r="2245" spans="4:4">
      <c r="D2245" s="3">
        <v>2245</v>
      </c>
    </row>
    <row r="2246" spans="4:4">
      <c r="D2246" s="3">
        <v>2246</v>
      </c>
    </row>
    <row r="2247" spans="4:4">
      <c r="D2247" s="3">
        <v>2247</v>
      </c>
    </row>
    <row r="2248" spans="4:4">
      <c r="D2248" s="3">
        <v>2248</v>
      </c>
    </row>
    <row r="2249" spans="4:4">
      <c r="D2249" s="3">
        <v>2249</v>
      </c>
    </row>
    <row r="2250" spans="4:4">
      <c r="D2250" s="3">
        <v>2250</v>
      </c>
    </row>
    <row r="2251" spans="4:4">
      <c r="D2251" s="3">
        <v>2251</v>
      </c>
    </row>
    <row r="2252" spans="4:4">
      <c r="D2252" s="3">
        <v>2252</v>
      </c>
    </row>
    <row r="2253" spans="4:4">
      <c r="D2253" s="3">
        <v>2253</v>
      </c>
    </row>
    <row r="2254" spans="4:4">
      <c r="D2254" s="3">
        <v>2254</v>
      </c>
    </row>
    <row r="2255" spans="4:4">
      <c r="D2255" s="3">
        <v>2255</v>
      </c>
    </row>
    <row r="2256" spans="4:4">
      <c r="D2256" s="3">
        <v>2256</v>
      </c>
    </row>
    <row r="2257" spans="4:4">
      <c r="D2257" s="3">
        <v>2257</v>
      </c>
    </row>
    <row r="2258" spans="4:4">
      <c r="D2258" s="3">
        <v>2258</v>
      </c>
    </row>
    <row r="2259" spans="4:4">
      <c r="D2259" s="3">
        <v>2259</v>
      </c>
    </row>
    <row r="2260" spans="4:4">
      <c r="D2260" s="3">
        <v>2260</v>
      </c>
    </row>
    <row r="2261" spans="4:4">
      <c r="D2261" s="3">
        <v>2261</v>
      </c>
    </row>
    <row r="2262" spans="4:4">
      <c r="D2262" s="3">
        <v>2262</v>
      </c>
    </row>
    <row r="2263" spans="4:4">
      <c r="D2263" s="3">
        <v>2263</v>
      </c>
    </row>
    <row r="2264" spans="4:4">
      <c r="D2264" s="3">
        <v>2264</v>
      </c>
    </row>
    <row r="2265" spans="4:4">
      <c r="D2265" s="3">
        <v>2265</v>
      </c>
    </row>
    <row r="2266" spans="4:4">
      <c r="D2266" s="3">
        <v>2266</v>
      </c>
    </row>
    <row r="2267" spans="4:4">
      <c r="D2267" s="3">
        <v>2267</v>
      </c>
    </row>
    <row r="2268" spans="4:4">
      <c r="D2268" s="3">
        <v>2268</v>
      </c>
    </row>
    <row r="2269" spans="4:4">
      <c r="D2269" s="3">
        <v>2269</v>
      </c>
    </row>
    <row r="2270" spans="4:4">
      <c r="D2270" s="3">
        <v>2270</v>
      </c>
    </row>
    <row r="2271" spans="4:4">
      <c r="D2271" s="3">
        <v>2271</v>
      </c>
    </row>
    <row r="2272" spans="4:4">
      <c r="D2272" s="3">
        <v>2272</v>
      </c>
    </row>
    <row r="2273" spans="4:4">
      <c r="D2273" s="3">
        <v>2273</v>
      </c>
    </row>
    <row r="2274" spans="4:4">
      <c r="D2274" s="3">
        <v>2274</v>
      </c>
    </row>
    <row r="2275" spans="4:4">
      <c r="D2275" s="3">
        <v>2275</v>
      </c>
    </row>
    <row r="2276" spans="4:4">
      <c r="D2276" s="3">
        <v>2276</v>
      </c>
    </row>
    <row r="2277" spans="4:4">
      <c r="D2277" s="3">
        <v>2277</v>
      </c>
    </row>
    <row r="2278" spans="4:4">
      <c r="D2278" s="3">
        <v>2278</v>
      </c>
    </row>
    <row r="2279" spans="4:4">
      <c r="D2279" s="3">
        <v>2279</v>
      </c>
    </row>
    <row r="2280" spans="4:4">
      <c r="D2280" s="3">
        <v>2280</v>
      </c>
    </row>
    <row r="2281" spans="4:4">
      <c r="D2281" s="3">
        <v>2281</v>
      </c>
    </row>
    <row r="2282" spans="4:4">
      <c r="D2282" s="3">
        <v>2282</v>
      </c>
    </row>
    <row r="2283" spans="4:4">
      <c r="D2283" s="3">
        <v>2283</v>
      </c>
    </row>
    <row r="2284" spans="4:4">
      <c r="D2284" s="3">
        <v>2284</v>
      </c>
    </row>
    <row r="2285" spans="4:4">
      <c r="D2285" s="3">
        <v>2285</v>
      </c>
    </row>
    <row r="2286" spans="4:4">
      <c r="D2286" s="3">
        <v>2286</v>
      </c>
    </row>
    <row r="2287" spans="4:4">
      <c r="D2287" s="3">
        <v>2287</v>
      </c>
    </row>
    <row r="2288" spans="4:4">
      <c r="D2288" s="3">
        <v>2288</v>
      </c>
    </row>
    <row r="2289" spans="4:4">
      <c r="D2289" s="3">
        <v>2289</v>
      </c>
    </row>
    <row r="2290" spans="4:4">
      <c r="D2290" s="3">
        <v>2290</v>
      </c>
    </row>
    <row r="2291" spans="4:4">
      <c r="D2291" s="3">
        <v>2291</v>
      </c>
    </row>
    <row r="2292" spans="4:4">
      <c r="D2292" s="3">
        <v>2292</v>
      </c>
    </row>
    <row r="2293" spans="4:4">
      <c r="D2293" s="3">
        <v>2293</v>
      </c>
    </row>
    <row r="2294" spans="4:4">
      <c r="D2294" s="3">
        <v>2294</v>
      </c>
    </row>
    <row r="2295" spans="4:4">
      <c r="D2295" s="3">
        <v>2295</v>
      </c>
    </row>
    <row r="2296" spans="4:4">
      <c r="D2296" s="3">
        <v>2296</v>
      </c>
    </row>
    <row r="2297" spans="4:4">
      <c r="D2297" s="3">
        <v>2297</v>
      </c>
    </row>
    <row r="2298" spans="4:4">
      <c r="D2298" s="3">
        <v>2298</v>
      </c>
    </row>
    <row r="2299" spans="4:4">
      <c r="D2299" s="3">
        <v>2299</v>
      </c>
    </row>
    <row r="2300" spans="4:4">
      <c r="D2300" s="3">
        <v>2300</v>
      </c>
    </row>
    <row r="2301" spans="4:4">
      <c r="D2301" s="3">
        <v>2301</v>
      </c>
    </row>
    <row r="2302" spans="4:4">
      <c r="D2302" s="3">
        <v>2302</v>
      </c>
    </row>
    <row r="2303" spans="4:4">
      <c r="D2303" s="3">
        <v>2303</v>
      </c>
    </row>
    <row r="2304" spans="4:4">
      <c r="D2304" s="3">
        <v>2304</v>
      </c>
    </row>
    <row r="2305" spans="4:4">
      <c r="D2305" s="3">
        <v>2305</v>
      </c>
    </row>
    <row r="2306" spans="4:4">
      <c r="D2306" s="3">
        <v>2306</v>
      </c>
    </row>
    <row r="2307" spans="4:4">
      <c r="D2307" s="3">
        <v>2307</v>
      </c>
    </row>
    <row r="2308" spans="4:4">
      <c r="D2308" s="3">
        <v>2308</v>
      </c>
    </row>
    <row r="2309" spans="4:4">
      <c r="D2309" s="3">
        <v>2309</v>
      </c>
    </row>
    <row r="2310" spans="4:4">
      <c r="D2310" s="3">
        <v>2310</v>
      </c>
    </row>
    <row r="2311" spans="4:4">
      <c r="D2311" s="3">
        <v>2311</v>
      </c>
    </row>
    <row r="2312" spans="4:4">
      <c r="D2312" s="3">
        <v>2312</v>
      </c>
    </row>
    <row r="2313" spans="4:4">
      <c r="D2313" s="3">
        <v>2313</v>
      </c>
    </row>
    <row r="2314" spans="4:4">
      <c r="D2314" s="3">
        <v>2314</v>
      </c>
    </row>
    <row r="2315" spans="4:4">
      <c r="D2315" s="3">
        <v>2315</v>
      </c>
    </row>
    <row r="2316" spans="4:4">
      <c r="D2316" s="3">
        <v>2316</v>
      </c>
    </row>
    <row r="2317" spans="4:4">
      <c r="D2317" s="3">
        <v>2317</v>
      </c>
    </row>
    <row r="2318" spans="4:4">
      <c r="D2318" s="3">
        <v>2318</v>
      </c>
    </row>
    <row r="2319" spans="4:4">
      <c r="D2319" s="3">
        <v>2319</v>
      </c>
    </row>
    <row r="2320" spans="4:4">
      <c r="D2320" s="3">
        <v>2320</v>
      </c>
    </row>
    <row r="2321" spans="4:4">
      <c r="D2321" s="3">
        <v>2321</v>
      </c>
    </row>
    <row r="2322" spans="4:4">
      <c r="D2322" s="3">
        <v>2322</v>
      </c>
    </row>
    <row r="2323" spans="4:4">
      <c r="D2323" s="3">
        <v>2323</v>
      </c>
    </row>
    <row r="2324" spans="4:4">
      <c r="D2324" s="3">
        <v>2324</v>
      </c>
    </row>
    <row r="2325" spans="4:4">
      <c r="D2325" s="3">
        <v>2325</v>
      </c>
    </row>
    <row r="2326" spans="4:4">
      <c r="D2326" s="3">
        <v>2326</v>
      </c>
    </row>
    <row r="2327" spans="4:4">
      <c r="D2327" s="3">
        <v>2327</v>
      </c>
    </row>
    <row r="2328" spans="4:4">
      <c r="D2328" s="3">
        <v>2328</v>
      </c>
    </row>
    <row r="2329" spans="4:4">
      <c r="D2329" s="3">
        <v>2329</v>
      </c>
    </row>
    <row r="2330" spans="4:4">
      <c r="D2330" s="3">
        <v>2330</v>
      </c>
    </row>
    <row r="2331" spans="4:4">
      <c r="D2331" s="3">
        <v>2331</v>
      </c>
    </row>
    <row r="2332" spans="4:4">
      <c r="D2332" s="3">
        <v>2332</v>
      </c>
    </row>
    <row r="2333" spans="4:4">
      <c r="D2333" s="3">
        <v>2333</v>
      </c>
    </row>
    <row r="2334" spans="4:4">
      <c r="D2334" s="3">
        <v>2334</v>
      </c>
    </row>
    <row r="2335" spans="4:4">
      <c r="D2335" s="3">
        <v>2335</v>
      </c>
    </row>
    <row r="2336" spans="4:4">
      <c r="D2336" s="3">
        <v>2336</v>
      </c>
    </row>
    <row r="2337" spans="4:4">
      <c r="D2337" s="3">
        <v>2337</v>
      </c>
    </row>
    <row r="2338" spans="4:4">
      <c r="D2338" s="3">
        <v>2338</v>
      </c>
    </row>
    <row r="2339" spans="4:4">
      <c r="D2339" s="3">
        <v>2339</v>
      </c>
    </row>
    <row r="2340" spans="4:4">
      <c r="D2340" s="3">
        <v>2340</v>
      </c>
    </row>
    <row r="2341" spans="4:4">
      <c r="D2341" s="3">
        <v>2341</v>
      </c>
    </row>
    <row r="2342" spans="4:4">
      <c r="D2342" s="3">
        <v>2342</v>
      </c>
    </row>
    <row r="2343" spans="4:4">
      <c r="D2343" s="3">
        <v>2343</v>
      </c>
    </row>
    <row r="2344" spans="4:4">
      <c r="D2344" s="3">
        <v>2344</v>
      </c>
    </row>
    <row r="2345" spans="4:4">
      <c r="D2345" s="3">
        <v>2345</v>
      </c>
    </row>
    <row r="2346" spans="4:4">
      <c r="D2346" s="3">
        <v>2346</v>
      </c>
    </row>
    <row r="2347" spans="4:4">
      <c r="D2347" s="3">
        <v>2347</v>
      </c>
    </row>
    <row r="2348" spans="4:4">
      <c r="D2348" s="3">
        <v>2348</v>
      </c>
    </row>
    <row r="2349" spans="4:4">
      <c r="D2349" s="3">
        <v>2349</v>
      </c>
    </row>
    <row r="2350" spans="4:4">
      <c r="D2350" s="3">
        <v>2350</v>
      </c>
    </row>
    <row r="2351" spans="4:4">
      <c r="D2351" s="3">
        <v>2351</v>
      </c>
    </row>
    <row r="2352" spans="4:4">
      <c r="D2352" s="3">
        <v>2352</v>
      </c>
    </row>
    <row r="2353" spans="4:4">
      <c r="D2353" s="3">
        <v>2353</v>
      </c>
    </row>
    <row r="2354" spans="4:4">
      <c r="D2354" s="3">
        <v>2354</v>
      </c>
    </row>
    <row r="2355" spans="4:4">
      <c r="D2355" s="3">
        <v>2355</v>
      </c>
    </row>
    <row r="2356" spans="4:4">
      <c r="D2356" s="3">
        <v>2356</v>
      </c>
    </row>
    <row r="2357" spans="4:4">
      <c r="D2357" s="3">
        <v>2357</v>
      </c>
    </row>
    <row r="2358" spans="4:4">
      <c r="D2358" s="3">
        <v>2358</v>
      </c>
    </row>
    <row r="2359" spans="4:4">
      <c r="D2359" s="3">
        <v>2359</v>
      </c>
    </row>
    <row r="2360" spans="4:4">
      <c r="D2360" s="3">
        <v>2360</v>
      </c>
    </row>
    <row r="2361" spans="4:4">
      <c r="D2361" s="3">
        <v>2361</v>
      </c>
    </row>
    <row r="2362" spans="4:4">
      <c r="D2362" s="3">
        <v>2362</v>
      </c>
    </row>
    <row r="2363" spans="4:4">
      <c r="D2363" s="3">
        <v>2363</v>
      </c>
    </row>
    <row r="2364" spans="4:4">
      <c r="D2364" s="3">
        <v>2364</v>
      </c>
    </row>
    <row r="2365" spans="4:4">
      <c r="D2365" s="3">
        <v>2365</v>
      </c>
    </row>
    <row r="2366" spans="4:4">
      <c r="D2366" s="3">
        <v>2366</v>
      </c>
    </row>
    <row r="2367" spans="4:4">
      <c r="D2367" s="3">
        <v>2367</v>
      </c>
    </row>
    <row r="2368" spans="4:4">
      <c r="D2368" s="3">
        <v>2368</v>
      </c>
    </row>
    <row r="2369" spans="4:4">
      <c r="D2369" s="3">
        <v>2369</v>
      </c>
    </row>
    <row r="2370" spans="4:4">
      <c r="D2370" s="3">
        <v>2370</v>
      </c>
    </row>
    <row r="2371" spans="4:4">
      <c r="D2371" s="3">
        <v>2371</v>
      </c>
    </row>
    <row r="2372" spans="4:4">
      <c r="D2372" s="3">
        <v>2372</v>
      </c>
    </row>
    <row r="2373" spans="4:4">
      <c r="D2373" s="3">
        <v>2373</v>
      </c>
    </row>
    <row r="2374" spans="4:4">
      <c r="D2374" s="3">
        <v>2374</v>
      </c>
    </row>
    <row r="2375" spans="4:4">
      <c r="D2375" s="3">
        <v>2375</v>
      </c>
    </row>
    <row r="2376" spans="4:4">
      <c r="D2376" s="3">
        <v>2376</v>
      </c>
    </row>
    <row r="2377" spans="4:4">
      <c r="D2377" s="3">
        <v>2377</v>
      </c>
    </row>
    <row r="2378" spans="4:4">
      <c r="D2378" s="3">
        <v>2378</v>
      </c>
    </row>
    <row r="2379" spans="4:4">
      <c r="D2379" s="3">
        <v>2379</v>
      </c>
    </row>
    <row r="2380" spans="4:4">
      <c r="D2380" s="3">
        <v>2380</v>
      </c>
    </row>
    <row r="2381" spans="4:4">
      <c r="D2381" s="3">
        <v>2381</v>
      </c>
    </row>
    <row r="2382" spans="4:4">
      <c r="D2382" s="3">
        <v>2382</v>
      </c>
    </row>
    <row r="2383" spans="4:4">
      <c r="D2383" s="3">
        <v>2383</v>
      </c>
    </row>
    <row r="2384" spans="4:4">
      <c r="D2384" s="3">
        <v>2384</v>
      </c>
    </row>
    <row r="2385" spans="4:4">
      <c r="D2385" s="3">
        <v>2385</v>
      </c>
    </row>
    <row r="2386" spans="4:4">
      <c r="D2386" s="3">
        <v>2386</v>
      </c>
    </row>
    <row r="2387" spans="4:4">
      <c r="D2387" s="3">
        <v>2387</v>
      </c>
    </row>
    <row r="2388" spans="4:4">
      <c r="D2388" s="3">
        <v>2388</v>
      </c>
    </row>
    <row r="2389" spans="4:4">
      <c r="D2389" s="3">
        <v>2389</v>
      </c>
    </row>
    <row r="2390" spans="4:4">
      <c r="D2390" s="3">
        <v>2390</v>
      </c>
    </row>
    <row r="2391" spans="4:4">
      <c r="D2391" s="3">
        <v>2391</v>
      </c>
    </row>
    <row r="2392" spans="4:4">
      <c r="D2392" s="3">
        <v>2392</v>
      </c>
    </row>
    <row r="2393" spans="4:4">
      <c r="D2393" s="3">
        <v>2393</v>
      </c>
    </row>
    <row r="2394" spans="4:4">
      <c r="D2394" s="3">
        <v>2394</v>
      </c>
    </row>
    <row r="2395" spans="4:4">
      <c r="D2395" s="3">
        <v>2395</v>
      </c>
    </row>
    <row r="2396" spans="4:4">
      <c r="D2396" s="3">
        <v>2396</v>
      </c>
    </row>
    <row r="2397" spans="4:4">
      <c r="D2397" s="3">
        <v>2397</v>
      </c>
    </row>
    <row r="2398" spans="4:4">
      <c r="D2398" s="3">
        <v>2398</v>
      </c>
    </row>
    <row r="2399" spans="4:4">
      <c r="D2399" s="3">
        <v>2399</v>
      </c>
    </row>
    <row r="2400" spans="4:4">
      <c r="D2400" s="3">
        <v>2400</v>
      </c>
    </row>
    <row r="2401" spans="4:4">
      <c r="D2401" s="3">
        <v>2401</v>
      </c>
    </row>
    <row r="2402" spans="4:4">
      <c r="D2402" s="3">
        <v>2402</v>
      </c>
    </row>
    <row r="2403" spans="4:4">
      <c r="D2403" s="3">
        <v>2403</v>
      </c>
    </row>
    <row r="2404" spans="4:4">
      <c r="D2404" s="3">
        <v>2404</v>
      </c>
    </row>
    <row r="2405" spans="4:4">
      <c r="D2405" s="3">
        <v>2405</v>
      </c>
    </row>
    <row r="2406" spans="4:4">
      <c r="D2406" s="3">
        <v>2406</v>
      </c>
    </row>
    <row r="2407" spans="4:4">
      <c r="D2407" s="3">
        <v>2407</v>
      </c>
    </row>
    <row r="2408" spans="4:4">
      <c r="D2408" s="3">
        <v>2408</v>
      </c>
    </row>
    <row r="2409" spans="4:4">
      <c r="D2409" s="3">
        <v>2409</v>
      </c>
    </row>
    <row r="2410" spans="4:4">
      <c r="D2410" s="3">
        <v>2410</v>
      </c>
    </row>
    <row r="2411" spans="4:4">
      <c r="D2411" s="3">
        <v>2411</v>
      </c>
    </row>
    <row r="2412" spans="4:4">
      <c r="D2412" s="3">
        <v>2412</v>
      </c>
    </row>
    <row r="2413" spans="4:4">
      <c r="D2413" s="3">
        <v>2413</v>
      </c>
    </row>
    <row r="2414" spans="4:4">
      <c r="D2414" s="3">
        <v>2414</v>
      </c>
    </row>
    <row r="2415" spans="4:4">
      <c r="D2415" s="3">
        <v>2415</v>
      </c>
    </row>
    <row r="2416" spans="4:4">
      <c r="D2416" s="3">
        <v>2416</v>
      </c>
    </row>
    <row r="2417" spans="4:4">
      <c r="D2417" s="3">
        <v>2417</v>
      </c>
    </row>
    <row r="2418" spans="4:4">
      <c r="D2418" s="3">
        <v>2418</v>
      </c>
    </row>
    <row r="2419" spans="4:4">
      <c r="D2419" s="3">
        <v>2419</v>
      </c>
    </row>
    <row r="2420" spans="4:4">
      <c r="D2420" s="3">
        <v>2420</v>
      </c>
    </row>
    <row r="2421" spans="4:4">
      <c r="D2421" s="3">
        <v>2421</v>
      </c>
    </row>
    <row r="2422" spans="4:4">
      <c r="D2422" s="3">
        <v>2422</v>
      </c>
    </row>
    <row r="2423" spans="4:4">
      <c r="D2423" s="3">
        <v>2423</v>
      </c>
    </row>
    <row r="2424" spans="4:4">
      <c r="D2424" s="3">
        <v>2424</v>
      </c>
    </row>
    <row r="2425" spans="4:4">
      <c r="D2425" s="3">
        <v>2425</v>
      </c>
    </row>
    <row r="2426" spans="4:4">
      <c r="D2426" s="3">
        <v>2426</v>
      </c>
    </row>
    <row r="2427" spans="4:4">
      <c r="D2427" s="3">
        <v>2427</v>
      </c>
    </row>
    <row r="2428" spans="4:4">
      <c r="D2428" s="3">
        <v>2428</v>
      </c>
    </row>
    <row r="2429" spans="4:4">
      <c r="D2429" s="3">
        <v>2429</v>
      </c>
    </row>
    <row r="2430" spans="4:4">
      <c r="D2430" s="3">
        <v>2430</v>
      </c>
    </row>
    <row r="2431" spans="4:4">
      <c r="D2431" s="3">
        <v>2431</v>
      </c>
    </row>
    <row r="2432" spans="4:4">
      <c r="D2432" s="3">
        <v>2432</v>
      </c>
    </row>
    <row r="2433" spans="4:4">
      <c r="D2433" s="3">
        <v>2433</v>
      </c>
    </row>
    <row r="2434" spans="4:4">
      <c r="D2434" s="3">
        <v>2434</v>
      </c>
    </row>
    <row r="2435" spans="4:4">
      <c r="D2435" s="3">
        <v>2435</v>
      </c>
    </row>
    <row r="2436" spans="4:4">
      <c r="D2436" s="3">
        <v>2436</v>
      </c>
    </row>
    <row r="2437" spans="4:4">
      <c r="D2437" s="3">
        <v>2437</v>
      </c>
    </row>
    <row r="2438" spans="4:4">
      <c r="D2438" s="3">
        <v>2438</v>
      </c>
    </row>
    <row r="2439" spans="4:4">
      <c r="D2439" s="3">
        <v>2439</v>
      </c>
    </row>
    <row r="2440" spans="4:4">
      <c r="D2440" s="3">
        <v>2440</v>
      </c>
    </row>
    <row r="2441" spans="4:4">
      <c r="D2441" s="3">
        <v>2441</v>
      </c>
    </row>
    <row r="2442" spans="4:4">
      <c r="D2442" s="3">
        <v>2442</v>
      </c>
    </row>
    <row r="2443" spans="4:4">
      <c r="D2443" s="3">
        <v>2443</v>
      </c>
    </row>
    <row r="2444" spans="4:4">
      <c r="D2444" s="3">
        <v>2444</v>
      </c>
    </row>
    <row r="2445" spans="4:4">
      <c r="D2445" s="3">
        <v>2445</v>
      </c>
    </row>
    <row r="2446" spans="4:4">
      <c r="D2446" s="3">
        <v>2446</v>
      </c>
    </row>
    <row r="2447" spans="4:4">
      <c r="D2447" s="3">
        <v>2447</v>
      </c>
    </row>
    <row r="2448" spans="4:4">
      <c r="D2448" s="3">
        <v>2448</v>
      </c>
    </row>
    <row r="2449" spans="4:4">
      <c r="D2449" s="3">
        <v>2449</v>
      </c>
    </row>
    <row r="2450" spans="4:4">
      <c r="D2450" s="3">
        <v>2450</v>
      </c>
    </row>
    <row r="2451" spans="4:4">
      <c r="D2451" s="3">
        <v>2451</v>
      </c>
    </row>
    <row r="2452" spans="4:4">
      <c r="D2452" s="3">
        <v>2452</v>
      </c>
    </row>
    <row r="2453" spans="4:4">
      <c r="D2453" s="3">
        <v>2453</v>
      </c>
    </row>
    <row r="2454" spans="4:4">
      <c r="D2454" s="3">
        <v>2454</v>
      </c>
    </row>
    <row r="2455" spans="4:4">
      <c r="D2455" s="3">
        <v>2455</v>
      </c>
    </row>
    <row r="2456" spans="4:4">
      <c r="D2456" s="3">
        <v>2456</v>
      </c>
    </row>
    <row r="2457" spans="4:4">
      <c r="D2457" s="3">
        <v>2457</v>
      </c>
    </row>
    <row r="2458" spans="4:4">
      <c r="D2458" s="3">
        <v>2458</v>
      </c>
    </row>
    <row r="2459" spans="4:4">
      <c r="D2459" s="3">
        <v>2459</v>
      </c>
    </row>
    <row r="2460" spans="4:4">
      <c r="D2460" s="3">
        <v>2460</v>
      </c>
    </row>
    <row r="2461" spans="4:4">
      <c r="D2461" s="3">
        <v>2461</v>
      </c>
    </row>
    <row r="2462" spans="4:4">
      <c r="D2462" s="3">
        <v>2462</v>
      </c>
    </row>
    <row r="2463" spans="4:4">
      <c r="D2463" s="3">
        <v>2463</v>
      </c>
    </row>
    <row r="2464" spans="4:4">
      <c r="D2464" s="3">
        <v>2464</v>
      </c>
    </row>
    <row r="2465" spans="4:4">
      <c r="D2465" s="3">
        <v>2465</v>
      </c>
    </row>
    <row r="2466" spans="4:4">
      <c r="D2466" s="3">
        <v>2466</v>
      </c>
    </row>
    <row r="2467" spans="4:4">
      <c r="D2467" s="3">
        <v>2467</v>
      </c>
    </row>
    <row r="2468" spans="4:4">
      <c r="D2468" s="3">
        <v>2468</v>
      </c>
    </row>
    <row r="2469" spans="4:4">
      <c r="D2469" s="3">
        <v>2469</v>
      </c>
    </row>
    <row r="2470" spans="4:4">
      <c r="D2470" s="3">
        <v>2470</v>
      </c>
    </row>
    <row r="2471" spans="4:4">
      <c r="D2471" s="3">
        <v>2471</v>
      </c>
    </row>
    <row r="2472" spans="4:4">
      <c r="D2472" s="3">
        <v>2472</v>
      </c>
    </row>
    <row r="2473" spans="4:4">
      <c r="D2473" s="3">
        <v>2473</v>
      </c>
    </row>
    <row r="2474" spans="4:4">
      <c r="D2474" s="3">
        <v>2474</v>
      </c>
    </row>
    <row r="2475" spans="4:4">
      <c r="D2475" s="3">
        <v>2475</v>
      </c>
    </row>
    <row r="2476" spans="4:4">
      <c r="D2476" s="3">
        <v>2476</v>
      </c>
    </row>
    <row r="2477" spans="4:4">
      <c r="D2477" s="3">
        <v>2477</v>
      </c>
    </row>
    <row r="2478" spans="4:4">
      <c r="D2478" s="3">
        <v>2478</v>
      </c>
    </row>
    <row r="2479" spans="4:4">
      <c r="D2479" s="3">
        <v>2479</v>
      </c>
    </row>
    <row r="2480" spans="4:4">
      <c r="D2480" s="3">
        <v>2480</v>
      </c>
    </row>
    <row r="2481" spans="4:4">
      <c r="D2481" s="3">
        <v>2481</v>
      </c>
    </row>
    <row r="2482" spans="4:4">
      <c r="D2482" s="3">
        <v>2482</v>
      </c>
    </row>
    <row r="2483" spans="4:4">
      <c r="D2483" s="3">
        <v>2483</v>
      </c>
    </row>
    <row r="2484" spans="4:4">
      <c r="D2484" s="3">
        <v>2484</v>
      </c>
    </row>
    <row r="2485" spans="4:4">
      <c r="D2485" s="3">
        <v>2485</v>
      </c>
    </row>
    <row r="2486" spans="4:4">
      <c r="D2486" s="3">
        <v>2486</v>
      </c>
    </row>
    <row r="2487" spans="4:4">
      <c r="D2487" s="3">
        <v>2487</v>
      </c>
    </row>
    <row r="2488" spans="4:4">
      <c r="D2488" s="3">
        <v>2488</v>
      </c>
    </row>
    <row r="2489" spans="4:4">
      <c r="D2489" s="3">
        <v>2489</v>
      </c>
    </row>
    <row r="2490" spans="4:4">
      <c r="D2490" s="3">
        <v>2490</v>
      </c>
    </row>
    <row r="2491" spans="4:4">
      <c r="D2491" s="3">
        <v>2491</v>
      </c>
    </row>
    <row r="2492" spans="4:4">
      <c r="D2492" s="3">
        <v>2492</v>
      </c>
    </row>
    <row r="2493" spans="4:4">
      <c r="D2493" s="3">
        <v>2493</v>
      </c>
    </row>
    <row r="2494" spans="4:4">
      <c r="D2494" s="3">
        <v>2494</v>
      </c>
    </row>
    <row r="2495" spans="4:4">
      <c r="D2495" s="3">
        <v>2495</v>
      </c>
    </row>
    <row r="2496" spans="4:4">
      <c r="D2496" s="3">
        <v>2496</v>
      </c>
    </row>
    <row r="2497" spans="4:4">
      <c r="D2497" s="3">
        <v>2497</v>
      </c>
    </row>
    <row r="2498" spans="4:4">
      <c r="D2498" s="3">
        <v>2498</v>
      </c>
    </row>
    <row r="2499" spans="4:4">
      <c r="D2499" s="3">
        <v>2499</v>
      </c>
    </row>
    <row r="2500" spans="4:4">
      <c r="D2500" s="3">
        <v>2500</v>
      </c>
    </row>
    <row r="2501" spans="4:4">
      <c r="D2501" s="3">
        <v>2501</v>
      </c>
    </row>
    <row r="2502" spans="4:4">
      <c r="D2502" s="3">
        <v>2502</v>
      </c>
    </row>
    <row r="2503" spans="4:4">
      <c r="D2503" s="3">
        <v>2503</v>
      </c>
    </row>
    <row r="2504" spans="4:4">
      <c r="D2504" s="3">
        <v>2504</v>
      </c>
    </row>
    <row r="2505" spans="4:4">
      <c r="D2505" s="3">
        <v>2505</v>
      </c>
    </row>
    <row r="2506" spans="4:4">
      <c r="D2506" s="3">
        <v>2506</v>
      </c>
    </row>
    <row r="2507" spans="4:4">
      <c r="D2507" s="3">
        <v>2507</v>
      </c>
    </row>
    <row r="2508" spans="4:4">
      <c r="D2508" s="3">
        <v>2508</v>
      </c>
    </row>
    <row r="2509" spans="4:4">
      <c r="D2509" s="3">
        <v>2509</v>
      </c>
    </row>
    <row r="2510" spans="4:4">
      <c r="D2510" s="3">
        <v>2510</v>
      </c>
    </row>
    <row r="2511" spans="4:4">
      <c r="D2511" s="3">
        <v>2511</v>
      </c>
    </row>
    <row r="2512" spans="4:4">
      <c r="D2512" s="3">
        <v>2512</v>
      </c>
    </row>
    <row r="2513" spans="4:4">
      <c r="D2513" s="3">
        <v>2513</v>
      </c>
    </row>
    <row r="2514" spans="4:4">
      <c r="D2514" s="3">
        <v>2514</v>
      </c>
    </row>
    <row r="2515" spans="4:4">
      <c r="D2515" s="3">
        <v>2515</v>
      </c>
    </row>
    <row r="2516" spans="4:4">
      <c r="D2516" s="3">
        <v>2516</v>
      </c>
    </row>
    <row r="2517" spans="4:4">
      <c r="D2517" s="3">
        <v>2517</v>
      </c>
    </row>
    <row r="2518" spans="4:4">
      <c r="D2518" s="3">
        <v>2518</v>
      </c>
    </row>
    <row r="2519" spans="4:4">
      <c r="D2519" s="3">
        <v>2519</v>
      </c>
    </row>
    <row r="2520" spans="4:4">
      <c r="D2520" s="3">
        <v>2520</v>
      </c>
    </row>
    <row r="2521" spans="4:4">
      <c r="D2521" s="3">
        <v>2521</v>
      </c>
    </row>
    <row r="2522" spans="4:4">
      <c r="D2522" s="3">
        <v>2522</v>
      </c>
    </row>
    <row r="2523" spans="4:4">
      <c r="D2523" s="3">
        <v>2523</v>
      </c>
    </row>
    <row r="2524" spans="4:4">
      <c r="D2524" s="3">
        <v>2524</v>
      </c>
    </row>
    <row r="2525" spans="4:4">
      <c r="D2525" s="3">
        <v>2525</v>
      </c>
    </row>
    <row r="2526" spans="4:4">
      <c r="D2526" s="3">
        <v>2526</v>
      </c>
    </row>
    <row r="2527" spans="4:4">
      <c r="D2527" s="3">
        <v>2527</v>
      </c>
    </row>
    <row r="2528" spans="4:4">
      <c r="D2528" s="3">
        <v>2528</v>
      </c>
    </row>
    <row r="2529" spans="4:4">
      <c r="D2529" s="3">
        <v>2529</v>
      </c>
    </row>
    <row r="2530" spans="4:4">
      <c r="D2530" s="3">
        <v>2530</v>
      </c>
    </row>
    <row r="2531" spans="4:4">
      <c r="D2531" s="3">
        <v>2531</v>
      </c>
    </row>
    <row r="2532" spans="4:4">
      <c r="D2532" s="3">
        <v>2532</v>
      </c>
    </row>
    <row r="2533" spans="4:4">
      <c r="D2533" s="3">
        <v>2533</v>
      </c>
    </row>
    <row r="2534" spans="4:4">
      <c r="D2534" s="3">
        <v>2534</v>
      </c>
    </row>
    <row r="2535" spans="4:4">
      <c r="D2535" s="3">
        <v>2535</v>
      </c>
    </row>
    <row r="2536" spans="4:4">
      <c r="D2536" s="3">
        <v>2536</v>
      </c>
    </row>
    <row r="2537" spans="4:4">
      <c r="D2537" s="3">
        <v>2537</v>
      </c>
    </row>
    <row r="2538" spans="4:4">
      <c r="D2538" s="3">
        <v>2538</v>
      </c>
    </row>
    <row r="2539" spans="4:4">
      <c r="D2539" s="3">
        <v>2539</v>
      </c>
    </row>
    <row r="2540" spans="4:4">
      <c r="D2540" s="3">
        <v>2540</v>
      </c>
    </row>
    <row r="2541" spans="4:4">
      <c r="D2541" s="3">
        <v>2541</v>
      </c>
    </row>
    <row r="2542" spans="4:4">
      <c r="D2542" s="3">
        <v>2542</v>
      </c>
    </row>
    <row r="2543" spans="4:4">
      <c r="D2543" s="3">
        <v>2543</v>
      </c>
    </row>
    <row r="2544" spans="4:4">
      <c r="D2544" s="3">
        <v>2544</v>
      </c>
    </row>
    <row r="2545" spans="4:4">
      <c r="D2545" s="3">
        <v>2545</v>
      </c>
    </row>
    <row r="2546" spans="4:4">
      <c r="D2546" s="3">
        <v>2546</v>
      </c>
    </row>
    <row r="2547" spans="4:4">
      <c r="D2547" s="3">
        <v>2547</v>
      </c>
    </row>
    <row r="2548" spans="4:4">
      <c r="D2548" s="3">
        <v>2548</v>
      </c>
    </row>
    <row r="2549" spans="4:4">
      <c r="D2549" s="3">
        <v>2549</v>
      </c>
    </row>
    <row r="2550" spans="4:4">
      <c r="D2550" s="3">
        <v>2550</v>
      </c>
    </row>
    <row r="2551" spans="4:4">
      <c r="D2551" s="3">
        <v>2551</v>
      </c>
    </row>
    <row r="2552" spans="4:4">
      <c r="D2552" s="3">
        <v>2552</v>
      </c>
    </row>
    <row r="2553" spans="4:4">
      <c r="D2553" s="3">
        <v>2553</v>
      </c>
    </row>
    <row r="2554" spans="4:4">
      <c r="D2554" s="3">
        <v>2554</v>
      </c>
    </row>
    <row r="2555" spans="4:4">
      <c r="D2555" s="3">
        <v>2555</v>
      </c>
    </row>
    <row r="2556" spans="4:4">
      <c r="D2556" s="3">
        <v>2556</v>
      </c>
    </row>
    <row r="2557" spans="4:4">
      <c r="D2557" s="3">
        <v>2557</v>
      </c>
    </row>
    <row r="2558" spans="4:4">
      <c r="D2558" s="3">
        <v>2558</v>
      </c>
    </row>
    <row r="2559" spans="4:4">
      <c r="D2559" s="3">
        <v>2559</v>
      </c>
    </row>
    <row r="2560" spans="4:4">
      <c r="D2560" s="3">
        <v>2560</v>
      </c>
    </row>
    <row r="2561" spans="4:4">
      <c r="D2561" s="3">
        <v>2561</v>
      </c>
    </row>
    <row r="2562" spans="4:4">
      <c r="D2562" s="3">
        <v>2562</v>
      </c>
    </row>
    <row r="2563" spans="4:4">
      <c r="D2563" s="3">
        <v>2563</v>
      </c>
    </row>
    <row r="2564" spans="4:4">
      <c r="D2564" s="3">
        <v>2564</v>
      </c>
    </row>
    <row r="2565" spans="4:4">
      <c r="D2565" s="3">
        <v>2565</v>
      </c>
    </row>
    <row r="2566" spans="4:4">
      <c r="D2566" s="3">
        <v>2566</v>
      </c>
    </row>
    <row r="2567" spans="4:4">
      <c r="D2567" s="3">
        <v>2567</v>
      </c>
    </row>
    <row r="2568" spans="4:4">
      <c r="D2568" s="3">
        <v>2568</v>
      </c>
    </row>
    <row r="2569" spans="4:4">
      <c r="D2569" s="3">
        <v>2569</v>
      </c>
    </row>
    <row r="2570" spans="4:4">
      <c r="D2570" s="3">
        <v>2570</v>
      </c>
    </row>
    <row r="2571" spans="4:4">
      <c r="D2571" s="3">
        <v>2571</v>
      </c>
    </row>
    <row r="2572" spans="4:4">
      <c r="D2572" s="3">
        <v>2572</v>
      </c>
    </row>
    <row r="2573" spans="4:4">
      <c r="D2573" s="3">
        <v>2573</v>
      </c>
    </row>
    <row r="2574" spans="4:4">
      <c r="D2574" s="3">
        <v>2574</v>
      </c>
    </row>
    <row r="2575" spans="4:4">
      <c r="D2575" s="3">
        <v>2575</v>
      </c>
    </row>
    <row r="2576" spans="4:4">
      <c r="D2576" s="3">
        <v>2576</v>
      </c>
    </row>
    <row r="2577" spans="4:4">
      <c r="D2577" s="3">
        <v>2577</v>
      </c>
    </row>
    <row r="2578" spans="4:4">
      <c r="D2578" s="3">
        <v>2578</v>
      </c>
    </row>
    <row r="2579" spans="4:4">
      <c r="D2579" s="3">
        <v>2579</v>
      </c>
    </row>
    <row r="2580" spans="4:4">
      <c r="D2580" s="3">
        <v>2580</v>
      </c>
    </row>
    <row r="2581" spans="4:4">
      <c r="D2581" s="3">
        <v>2581</v>
      </c>
    </row>
    <row r="2582" spans="4:4">
      <c r="D2582" s="3">
        <v>2582</v>
      </c>
    </row>
    <row r="2583" spans="4:4">
      <c r="D2583" s="3">
        <v>2583</v>
      </c>
    </row>
    <row r="2584" spans="4:4">
      <c r="D2584" s="3">
        <v>2584</v>
      </c>
    </row>
    <row r="2585" spans="4:4">
      <c r="D2585" s="3">
        <v>2585</v>
      </c>
    </row>
    <row r="2586" spans="4:4">
      <c r="D2586" s="3">
        <v>2586</v>
      </c>
    </row>
    <row r="2587" spans="4:4">
      <c r="D2587" s="3">
        <v>2587</v>
      </c>
    </row>
    <row r="2588" spans="4:4">
      <c r="D2588" s="3">
        <v>2588</v>
      </c>
    </row>
    <row r="2589" spans="4:4">
      <c r="D2589" s="3">
        <v>2589</v>
      </c>
    </row>
    <row r="2590" spans="4:4">
      <c r="D2590" s="3">
        <v>2590</v>
      </c>
    </row>
    <row r="2591" spans="4:4">
      <c r="D2591" s="3">
        <v>2591</v>
      </c>
    </row>
    <row r="2592" spans="4:4">
      <c r="D2592" s="3">
        <v>2592</v>
      </c>
    </row>
    <row r="2593" spans="4:4">
      <c r="D2593" s="3">
        <v>2593</v>
      </c>
    </row>
    <row r="2594" spans="4:4">
      <c r="D2594" s="3">
        <v>2594</v>
      </c>
    </row>
    <row r="2595" spans="4:4">
      <c r="D2595" s="3">
        <v>2595</v>
      </c>
    </row>
    <row r="2596" spans="4:4">
      <c r="D2596" s="3">
        <v>2596</v>
      </c>
    </row>
    <row r="2597" spans="4:4">
      <c r="D2597" s="3">
        <v>2597</v>
      </c>
    </row>
    <row r="2598" spans="4:4">
      <c r="D2598" s="3">
        <v>2598</v>
      </c>
    </row>
    <row r="2599" spans="4:4">
      <c r="D2599" s="3">
        <v>2599</v>
      </c>
    </row>
    <row r="2600" spans="4:4">
      <c r="D2600" s="3">
        <v>2600</v>
      </c>
    </row>
    <row r="2601" spans="4:4">
      <c r="D2601" s="3">
        <v>2601</v>
      </c>
    </row>
    <row r="2602" spans="4:4">
      <c r="D2602" s="3">
        <v>2602</v>
      </c>
    </row>
    <row r="2603" spans="4:4">
      <c r="D2603" s="3">
        <v>2603</v>
      </c>
    </row>
    <row r="2604" spans="4:4">
      <c r="D2604" s="3">
        <v>2604</v>
      </c>
    </row>
    <row r="2605" spans="4:4">
      <c r="D2605" s="3">
        <v>2605</v>
      </c>
    </row>
    <row r="2606" spans="4:4">
      <c r="D2606" s="3">
        <v>2606</v>
      </c>
    </row>
    <row r="2607" spans="4:4">
      <c r="D2607" s="3">
        <v>2607</v>
      </c>
    </row>
    <row r="2608" spans="4:4">
      <c r="D2608" s="3">
        <v>2608</v>
      </c>
    </row>
    <row r="2609" spans="4:4">
      <c r="D2609" s="3">
        <v>2609</v>
      </c>
    </row>
    <row r="2610" spans="4:4">
      <c r="D2610" s="3">
        <v>2610</v>
      </c>
    </row>
    <row r="2611" spans="4:4">
      <c r="D2611" s="3">
        <v>2611</v>
      </c>
    </row>
    <row r="2612" spans="4:4">
      <c r="D2612" s="3">
        <v>2612</v>
      </c>
    </row>
    <row r="2613" spans="4:4">
      <c r="D2613" s="3">
        <v>2613</v>
      </c>
    </row>
    <row r="2614" spans="4:4">
      <c r="D2614" s="3">
        <v>2614</v>
      </c>
    </row>
    <row r="2615" spans="4:4">
      <c r="D2615" s="3">
        <v>2615</v>
      </c>
    </row>
    <row r="2616" spans="4:4">
      <c r="D2616" s="3">
        <v>2616</v>
      </c>
    </row>
    <row r="2617" spans="4:4">
      <c r="D2617" s="3">
        <v>2617</v>
      </c>
    </row>
    <row r="2618" spans="4:4">
      <c r="D2618" s="3">
        <v>2618</v>
      </c>
    </row>
    <row r="2619" spans="4:4">
      <c r="D2619" s="3">
        <v>2619</v>
      </c>
    </row>
    <row r="2620" spans="4:4">
      <c r="D2620" s="3">
        <v>2620</v>
      </c>
    </row>
    <row r="2621" spans="4:4">
      <c r="D2621" s="3">
        <v>2621</v>
      </c>
    </row>
    <row r="2622" spans="4:4">
      <c r="D2622" s="3">
        <v>2622</v>
      </c>
    </row>
    <row r="2623" spans="4:4">
      <c r="D2623" s="3">
        <v>2623</v>
      </c>
    </row>
    <row r="2624" spans="4:4">
      <c r="D2624" s="3">
        <v>2624</v>
      </c>
    </row>
    <row r="2625" spans="4:4">
      <c r="D2625" s="3">
        <v>2625</v>
      </c>
    </row>
    <row r="2626" spans="4:4">
      <c r="D2626" s="3">
        <v>2626</v>
      </c>
    </row>
    <row r="2627" spans="4:4">
      <c r="D2627" s="3">
        <v>2627</v>
      </c>
    </row>
    <row r="2628" spans="4:4">
      <c r="D2628" s="3">
        <v>2628</v>
      </c>
    </row>
    <row r="2629" spans="4:4">
      <c r="D2629" s="3">
        <v>2629</v>
      </c>
    </row>
    <row r="2630" spans="4:4">
      <c r="D2630" s="3">
        <v>2630</v>
      </c>
    </row>
    <row r="2631" spans="4:4">
      <c r="D2631" s="3">
        <v>2631</v>
      </c>
    </row>
    <row r="2632" spans="4:4">
      <c r="D2632" s="3">
        <v>2632</v>
      </c>
    </row>
    <row r="2633" spans="4:4">
      <c r="D2633" s="3">
        <v>2633</v>
      </c>
    </row>
    <row r="2634" spans="4:4">
      <c r="D2634" s="3">
        <v>2634</v>
      </c>
    </row>
    <row r="2635" spans="4:4">
      <c r="D2635" s="3">
        <v>2635</v>
      </c>
    </row>
    <row r="2636" spans="4:4">
      <c r="D2636" s="3">
        <v>2636</v>
      </c>
    </row>
    <row r="2637" spans="4:4">
      <c r="D2637" s="3">
        <v>2637</v>
      </c>
    </row>
    <row r="2638" spans="4:4">
      <c r="D2638" s="3">
        <v>2638</v>
      </c>
    </row>
    <row r="2639" spans="4:4">
      <c r="D2639" s="3">
        <v>2639</v>
      </c>
    </row>
    <row r="2640" spans="4:4">
      <c r="D2640" s="3">
        <v>2640</v>
      </c>
    </row>
    <row r="2641" spans="4:4">
      <c r="D2641" s="3">
        <v>2641</v>
      </c>
    </row>
    <row r="2642" spans="4:4">
      <c r="D2642" s="3">
        <v>2642</v>
      </c>
    </row>
    <row r="2643" spans="4:4">
      <c r="D2643" s="3">
        <v>2643</v>
      </c>
    </row>
    <row r="2644" spans="4:4">
      <c r="D2644" s="3">
        <v>2644</v>
      </c>
    </row>
    <row r="2645" spans="4:4">
      <c r="D2645" s="3">
        <v>2645</v>
      </c>
    </row>
    <row r="2646" spans="4:4">
      <c r="D2646" s="3">
        <v>2646</v>
      </c>
    </row>
    <row r="2647" spans="4:4">
      <c r="D2647" s="3">
        <v>2647</v>
      </c>
    </row>
    <row r="2648" spans="4:4">
      <c r="D2648" s="3">
        <v>2648</v>
      </c>
    </row>
    <row r="2649" spans="4:4">
      <c r="D2649" s="3">
        <v>2649</v>
      </c>
    </row>
    <row r="2650" spans="4:4">
      <c r="D2650" s="3">
        <v>2650</v>
      </c>
    </row>
    <row r="2651" spans="4:4">
      <c r="D2651" s="3">
        <v>2651</v>
      </c>
    </row>
    <row r="2652" spans="4:4">
      <c r="D2652" s="3">
        <v>2652</v>
      </c>
    </row>
    <row r="2653" spans="4:4">
      <c r="D2653" s="3">
        <v>2653</v>
      </c>
    </row>
    <row r="2654" spans="4:4">
      <c r="D2654" s="3">
        <v>2654</v>
      </c>
    </row>
    <row r="2655" spans="4:4">
      <c r="D2655" s="3">
        <v>2655</v>
      </c>
    </row>
    <row r="2656" spans="4:4">
      <c r="D2656" s="3">
        <v>2656</v>
      </c>
    </row>
    <row r="2657" spans="4:4">
      <c r="D2657" s="3">
        <v>2657</v>
      </c>
    </row>
    <row r="2658" spans="4:4">
      <c r="D2658" s="3">
        <v>2658</v>
      </c>
    </row>
    <row r="2659" spans="4:4">
      <c r="D2659" s="3">
        <v>2659</v>
      </c>
    </row>
    <row r="2660" spans="4:4">
      <c r="D2660" s="3">
        <v>2660</v>
      </c>
    </row>
    <row r="2661" spans="4:4">
      <c r="D2661" s="3">
        <v>2661</v>
      </c>
    </row>
    <row r="2662" spans="4:4">
      <c r="D2662" s="3">
        <v>2662</v>
      </c>
    </row>
    <row r="2663" spans="4:4">
      <c r="D2663" s="3">
        <v>2663</v>
      </c>
    </row>
    <row r="2664" spans="4:4">
      <c r="D2664" s="3">
        <v>2664</v>
      </c>
    </row>
    <row r="2665" spans="4:4">
      <c r="D2665" s="3">
        <v>2665</v>
      </c>
    </row>
    <row r="2666" spans="4:4">
      <c r="D2666" s="3">
        <v>2666</v>
      </c>
    </row>
    <row r="2667" spans="4:4">
      <c r="D2667" s="3">
        <v>2667</v>
      </c>
    </row>
    <row r="2668" spans="4:4">
      <c r="D2668" s="3">
        <v>2668</v>
      </c>
    </row>
    <row r="2669" spans="4:4">
      <c r="D2669" s="3">
        <v>2669</v>
      </c>
    </row>
    <row r="2670" spans="4:4">
      <c r="D2670" s="3">
        <v>2670</v>
      </c>
    </row>
    <row r="2671" spans="4:4">
      <c r="D2671" s="3">
        <v>2671</v>
      </c>
    </row>
    <row r="2672" spans="4:4">
      <c r="D2672" s="3">
        <v>2672</v>
      </c>
    </row>
    <row r="2673" spans="4:4">
      <c r="D2673" s="3">
        <v>2673</v>
      </c>
    </row>
    <row r="2674" spans="4:4">
      <c r="D2674" s="3">
        <v>2674</v>
      </c>
    </row>
    <row r="2675" spans="4:4">
      <c r="D2675" s="3">
        <v>2675</v>
      </c>
    </row>
    <row r="2676" spans="4:4">
      <c r="D2676" s="3">
        <v>2676</v>
      </c>
    </row>
    <row r="2677" spans="4:4">
      <c r="D2677" s="3">
        <v>2677</v>
      </c>
    </row>
    <row r="2678" spans="4:4">
      <c r="D2678" s="3">
        <v>2678</v>
      </c>
    </row>
    <row r="2679" spans="4:4">
      <c r="D2679" s="3">
        <v>2679</v>
      </c>
    </row>
    <row r="2680" spans="4:4">
      <c r="D2680" s="3">
        <v>2680</v>
      </c>
    </row>
    <row r="2681" spans="4:4">
      <c r="D2681" s="3">
        <v>2681</v>
      </c>
    </row>
    <row r="2682" spans="4:4">
      <c r="D2682" s="3">
        <v>2682</v>
      </c>
    </row>
    <row r="2683" spans="4:4">
      <c r="D2683" s="3">
        <v>2683</v>
      </c>
    </row>
    <row r="2684" spans="4:4">
      <c r="D2684" s="3">
        <v>2684</v>
      </c>
    </row>
    <row r="2685" spans="4:4">
      <c r="D2685" s="3">
        <v>2685</v>
      </c>
    </row>
    <row r="2686" spans="4:4">
      <c r="D2686" s="3">
        <v>2686</v>
      </c>
    </row>
    <row r="2687" spans="4:4">
      <c r="D2687" s="3">
        <v>2687</v>
      </c>
    </row>
    <row r="2688" spans="4:4">
      <c r="D2688" s="3">
        <v>2688</v>
      </c>
    </row>
    <row r="2689" spans="4:4">
      <c r="D2689" s="3">
        <v>2689</v>
      </c>
    </row>
    <row r="2690" spans="4:4">
      <c r="D2690" s="3">
        <v>2690</v>
      </c>
    </row>
    <row r="2691" spans="4:4">
      <c r="D2691" s="3">
        <v>2691</v>
      </c>
    </row>
    <row r="2692" spans="4:4">
      <c r="D2692" s="3">
        <v>2692</v>
      </c>
    </row>
    <row r="2693" spans="4:4">
      <c r="D2693" s="3">
        <v>2693</v>
      </c>
    </row>
    <row r="2694" spans="4:4">
      <c r="D2694" s="3">
        <v>2694</v>
      </c>
    </row>
    <row r="2695" spans="4:4">
      <c r="D2695" s="3">
        <v>2695</v>
      </c>
    </row>
    <row r="2696" spans="4:4">
      <c r="D2696" s="3">
        <v>2696</v>
      </c>
    </row>
    <row r="2697" spans="4:4">
      <c r="D2697" s="3">
        <v>2697</v>
      </c>
    </row>
    <row r="2698" spans="4:4">
      <c r="D2698" s="3">
        <v>2698</v>
      </c>
    </row>
    <row r="2699" spans="4:4">
      <c r="D2699" s="3">
        <v>2699</v>
      </c>
    </row>
    <row r="2700" spans="4:4">
      <c r="D2700" s="3">
        <v>2700</v>
      </c>
    </row>
    <row r="2701" spans="4:4">
      <c r="D2701" s="3">
        <v>2701</v>
      </c>
    </row>
    <row r="2702" spans="4:4">
      <c r="D2702" s="3">
        <v>2702</v>
      </c>
    </row>
    <row r="2703" spans="4:4">
      <c r="D2703" s="3">
        <v>2703</v>
      </c>
    </row>
    <row r="2704" spans="4:4">
      <c r="D2704" s="3">
        <v>2704</v>
      </c>
    </row>
    <row r="2705" spans="4:4">
      <c r="D2705" s="3">
        <v>2705</v>
      </c>
    </row>
    <row r="2706" spans="4:4">
      <c r="D2706" s="3">
        <v>2706</v>
      </c>
    </row>
    <row r="2707" spans="4:4">
      <c r="D2707" s="3">
        <v>2707</v>
      </c>
    </row>
    <row r="2708" spans="4:4">
      <c r="D2708" s="3">
        <v>2708</v>
      </c>
    </row>
    <row r="2709" spans="4:4">
      <c r="D2709" s="3">
        <v>2709</v>
      </c>
    </row>
    <row r="2710" spans="4:4">
      <c r="D2710" s="3">
        <v>2710</v>
      </c>
    </row>
    <row r="2711" spans="4:4">
      <c r="D2711" s="3">
        <v>2711</v>
      </c>
    </row>
    <row r="2712" spans="4:4">
      <c r="D2712" s="3">
        <v>2712</v>
      </c>
    </row>
    <row r="2713" spans="4:4">
      <c r="D2713" s="3">
        <v>2713</v>
      </c>
    </row>
    <row r="2714" spans="4:4">
      <c r="D2714" s="3">
        <v>2714</v>
      </c>
    </row>
    <row r="2715" spans="4:4">
      <c r="D2715" s="3">
        <v>2715</v>
      </c>
    </row>
    <row r="2716" spans="4:4">
      <c r="D2716" s="3">
        <v>2716</v>
      </c>
    </row>
    <row r="2717" spans="4:4">
      <c r="D2717" s="3">
        <v>2717</v>
      </c>
    </row>
    <row r="2718" spans="4:4">
      <c r="D2718" s="3">
        <v>2718</v>
      </c>
    </row>
    <row r="2719" spans="4:4">
      <c r="D2719" s="3">
        <v>2719</v>
      </c>
    </row>
    <row r="2720" spans="4:4">
      <c r="D2720" s="3">
        <v>2720</v>
      </c>
    </row>
    <row r="2721" spans="4:4">
      <c r="D2721" s="3">
        <v>2721</v>
      </c>
    </row>
    <row r="2722" spans="4:4">
      <c r="D2722" s="3">
        <v>2722</v>
      </c>
    </row>
    <row r="2723" spans="4:4">
      <c r="D2723" s="3">
        <v>2723</v>
      </c>
    </row>
    <row r="2724" spans="4:4">
      <c r="D2724" s="3">
        <v>2724</v>
      </c>
    </row>
    <row r="2725" spans="4:4">
      <c r="D2725" s="3">
        <v>2725</v>
      </c>
    </row>
    <row r="2726" spans="4:4">
      <c r="D2726" s="3">
        <v>2726</v>
      </c>
    </row>
    <row r="2727" spans="4:4">
      <c r="D2727" s="3">
        <v>2727</v>
      </c>
    </row>
    <row r="2728" spans="4:4">
      <c r="D2728" s="3">
        <v>2728</v>
      </c>
    </row>
    <row r="2729" spans="4:4">
      <c r="D2729" s="3">
        <v>2729</v>
      </c>
    </row>
    <row r="2730" spans="4:4">
      <c r="D2730" s="3">
        <v>2730</v>
      </c>
    </row>
    <row r="2731" spans="4:4">
      <c r="D2731" s="3">
        <v>2731</v>
      </c>
    </row>
    <row r="2732" spans="4:4">
      <c r="D2732" s="3">
        <v>2732</v>
      </c>
    </row>
    <row r="2733" spans="4:4">
      <c r="D2733" s="3">
        <v>2733</v>
      </c>
    </row>
    <row r="2734" spans="4:4">
      <c r="D2734" s="3">
        <v>2734</v>
      </c>
    </row>
    <row r="2735" spans="4:4">
      <c r="D2735" s="3">
        <v>2735</v>
      </c>
    </row>
    <row r="2736" spans="4:4">
      <c r="D2736" s="3">
        <v>2736</v>
      </c>
    </row>
    <row r="2737" spans="4:4">
      <c r="D2737" s="3">
        <v>2737</v>
      </c>
    </row>
    <row r="2738" spans="4:4">
      <c r="D2738" s="3">
        <v>2738</v>
      </c>
    </row>
    <row r="2739" spans="4:4">
      <c r="D2739" s="3">
        <v>2739</v>
      </c>
    </row>
    <row r="2740" spans="4:4">
      <c r="D2740" s="3">
        <v>2740</v>
      </c>
    </row>
    <row r="2741" spans="4:4">
      <c r="D2741" s="3">
        <v>2741</v>
      </c>
    </row>
    <row r="2742" spans="4:4">
      <c r="D2742" s="3">
        <v>2742</v>
      </c>
    </row>
    <row r="2743" spans="4:4">
      <c r="D2743" s="3">
        <v>2743</v>
      </c>
    </row>
    <row r="2744" spans="4:4">
      <c r="D2744" s="3">
        <v>2744</v>
      </c>
    </row>
    <row r="2745" spans="4:4">
      <c r="D2745" s="3">
        <v>2745</v>
      </c>
    </row>
    <row r="2746" spans="4:4">
      <c r="D2746" s="3">
        <v>2746</v>
      </c>
    </row>
    <row r="2747" spans="4:4">
      <c r="D2747" s="3">
        <v>2747</v>
      </c>
    </row>
    <row r="2748" spans="4:4">
      <c r="D2748" s="3">
        <v>2748</v>
      </c>
    </row>
    <row r="2749" spans="4:4">
      <c r="D2749" s="3">
        <v>2749</v>
      </c>
    </row>
    <row r="2750" spans="4:4">
      <c r="D2750" s="3">
        <v>2750</v>
      </c>
    </row>
    <row r="2751" spans="4:4">
      <c r="D2751" s="3">
        <v>2751</v>
      </c>
    </row>
    <row r="2752" spans="4:4">
      <c r="D2752" s="3">
        <v>2752</v>
      </c>
    </row>
    <row r="2753" spans="4:4">
      <c r="D2753" s="3">
        <v>2753</v>
      </c>
    </row>
    <row r="2754" spans="4:4">
      <c r="D2754" s="3">
        <v>2754</v>
      </c>
    </row>
    <row r="2755" spans="4:4">
      <c r="D2755" s="3">
        <v>2755</v>
      </c>
    </row>
    <row r="2756" spans="4:4">
      <c r="D2756" s="3">
        <v>2756</v>
      </c>
    </row>
    <row r="2757" spans="4:4">
      <c r="D2757" s="3">
        <v>2757</v>
      </c>
    </row>
    <row r="2758" spans="4:4">
      <c r="D2758" s="3">
        <v>2758</v>
      </c>
    </row>
    <row r="2759" spans="4:4">
      <c r="D2759" s="3">
        <v>2759</v>
      </c>
    </row>
    <row r="2760" spans="4:4">
      <c r="D2760" s="3">
        <v>2760</v>
      </c>
    </row>
    <row r="2761" spans="4:4">
      <c r="D2761" s="3">
        <v>2761</v>
      </c>
    </row>
    <row r="2762" spans="4:4">
      <c r="D2762" s="3">
        <v>2762</v>
      </c>
    </row>
    <row r="2763" spans="4:4">
      <c r="D2763" s="3">
        <v>2763</v>
      </c>
    </row>
    <row r="2764" spans="4:4">
      <c r="D2764" s="3">
        <v>2764</v>
      </c>
    </row>
    <row r="2765" spans="4:4">
      <c r="D2765" s="3">
        <v>2765</v>
      </c>
    </row>
    <row r="2766" spans="4:4">
      <c r="D2766" s="3">
        <v>2766</v>
      </c>
    </row>
    <row r="2767" spans="4:4">
      <c r="D2767" s="3">
        <v>2767</v>
      </c>
    </row>
    <row r="2768" spans="4:4">
      <c r="D2768" s="3">
        <v>2768</v>
      </c>
    </row>
    <row r="2769" spans="4:4">
      <c r="D2769" s="3">
        <v>2769</v>
      </c>
    </row>
    <row r="2770" spans="4:4">
      <c r="D2770" s="3">
        <v>2770</v>
      </c>
    </row>
    <row r="2771" spans="4:4">
      <c r="D2771" s="3">
        <v>2771</v>
      </c>
    </row>
    <row r="2772" spans="4:4">
      <c r="D2772" s="3">
        <v>2772</v>
      </c>
    </row>
    <row r="2773" spans="4:4">
      <c r="D2773" s="3">
        <v>2773</v>
      </c>
    </row>
    <row r="2774" spans="4:4">
      <c r="D2774" s="3">
        <v>2774</v>
      </c>
    </row>
    <row r="2775" spans="4:4">
      <c r="D2775" s="3">
        <v>2775</v>
      </c>
    </row>
    <row r="2776" spans="4:4">
      <c r="D2776" s="3">
        <v>2776</v>
      </c>
    </row>
    <row r="2777" spans="4:4">
      <c r="D2777" s="3">
        <v>2777</v>
      </c>
    </row>
    <row r="2778" spans="4:4">
      <c r="D2778" s="3">
        <v>2778</v>
      </c>
    </row>
    <row r="2779" spans="4:4">
      <c r="D2779" s="3">
        <v>2779</v>
      </c>
    </row>
    <row r="2780" spans="4:4">
      <c r="D2780" s="3">
        <v>2780</v>
      </c>
    </row>
    <row r="2781" spans="4:4">
      <c r="D2781" s="3">
        <v>2781</v>
      </c>
    </row>
    <row r="2782" spans="4:4">
      <c r="D2782" s="3">
        <v>2782</v>
      </c>
    </row>
    <row r="2783" spans="4:4">
      <c r="D2783" s="3">
        <v>2783</v>
      </c>
    </row>
    <row r="2784" spans="4:4">
      <c r="D2784" s="3">
        <v>2784</v>
      </c>
    </row>
    <row r="2785" spans="4:4">
      <c r="D2785" s="3">
        <v>2785</v>
      </c>
    </row>
    <row r="2786" spans="4:4">
      <c r="D2786" s="3">
        <v>2786</v>
      </c>
    </row>
    <row r="2787" spans="4:4">
      <c r="D2787" s="3">
        <v>2787</v>
      </c>
    </row>
    <row r="2788" spans="4:4">
      <c r="D2788" s="3">
        <v>2788</v>
      </c>
    </row>
    <row r="2789" spans="4:4">
      <c r="D2789" s="3">
        <v>2789</v>
      </c>
    </row>
    <row r="2790" spans="4:4">
      <c r="D2790" s="3">
        <v>2790</v>
      </c>
    </row>
    <row r="2791" spans="4:4">
      <c r="D2791" s="3">
        <v>2791</v>
      </c>
    </row>
    <row r="2792" spans="4:4">
      <c r="D2792" s="3">
        <v>2792</v>
      </c>
    </row>
    <row r="2793" spans="4:4">
      <c r="D2793" s="3">
        <v>2793</v>
      </c>
    </row>
    <row r="2794" spans="4:4">
      <c r="D2794" s="3">
        <v>2794</v>
      </c>
    </row>
    <row r="2795" spans="4:4">
      <c r="D2795" s="3">
        <v>2795</v>
      </c>
    </row>
    <row r="2796" spans="4:4">
      <c r="D2796" s="3">
        <v>2796</v>
      </c>
    </row>
    <row r="2797" spans="4:4">
      <c r="D2797" s="3">
        <v>2797</v>
      </c>
    </row>
    <row r="2798" spans="4:4">
      <c r="D2798" s="3">
        <v>2798</v>
      </c>
    </row>
    <row r="2799" spans="4:4">
      <c r="D2799" s="3">
        <v>2799</v>
      </c>
    </row>
    <row r="2800" spans="4:4">
      <c r="D2800" s="3">
        <v>2800</v>
      </c>
    </row>
    <row r="2801" spans="4:4">
      <c r="D2801" s="3">
        <v>2801</v>
      </c>
    </row>
    <row r="2802" spans="4:4">
      <c r="D2802" s="3">
        <v>2802</v>
      </c>
    </row>
    <row r="2803" spans="4:4">
      <c r="D2803" s="3">
        <v>2803</v>
      </c>
    </row>
    <row r="2804" spans="4:4">
      <c r="D2804" s="3">
        <v>2804</v>
      </c>
    </row>
    <row r="2805" spans="4:4">
      <c r="D2805" s="3">
        <v>2805</v>
      </c>
    </row>
    <row r="2806" spans="4:4">
      <c r="D2806" s="3">
        <v>2806</v>
      </c>
    </row>
    <row r="2807" spans="4:4">
      <c r="D2807" s="3">
        <v>2807</v>
      </c>
    </row>
    <row r="2808" spans="4:4">
      <c r="D2808" s="3">
        <v>2808</v>
      </c>
    </row>
    <row r="2809" spans="4:4">
      <c r="D2809" s="3">
        <v>2809</v>
      </c>
    </row>
    <row r="2810" spans="4:4">
      <c r="D2810" s="3">
        <v>2810</v>
      </c>
    </row>
    <row r="2811" spans="4:4">
      <c r="D2811" s="3">
        <v>2811</v>
      </c>
    </row>
    <row r="2812" spans="4:4">
      <c r="D2812" s="3">
        <v>2812</v>
      </c>
    </row>
    <row r="2813" spans="4:4">
      <c r="D2813" s="3">
        <v>2813</v>
      </c>
    </row>
    <row r="2814" spans="4:4">
      <c r="D2814" s="3">
        <v>2814</v>
      </c>
    </row>
    <row r="2815" spans="4:4">
      <c r="D2815" s="3">
        <v>2815</v>
      </c>
    </row>
    <row r="2816" spans="4:4">
      <c r="D2816" s="3">
        <v>2816</v>
      </c>
    </row>
    <row r="2817" spans="4:4">
      <c r="D2817" s="3">
        <v>2817</v>
      </c>
    </row>
    <row r="2818" spans="4:4">
      <c r="D2818" s="3">
        <v>2818</v>
      </c>
    </row>
    <row r="2819" spans="4:4">
      <c r="D2819" s="3">
        <v>2819</v>
      </c>
    </row>
    <row r="2820" spans="4:4">
      <c r="D2820" s="3">
        <v>2820</v>
      </c>
    </row>
    <row r="2821" spans="4:4">
      <c r="D2821" s="3">
        <v>2821</v>
      </c>
    </row>
    <row r="2822" spans="4:4">
      <c r="D2822" s="3">
        <v>2822</v>
      </c>
    </row>
    <row r="2823" spans="4:4">
      <c r="D2823" s="3">
        <v>2823</v>
      </c>
    </row>
    <row r="2824" spans="4:4">
      <c r="D2824" s="3">
        <v>2824</v>
      </c>
    </row>
    <row r="2825" spans="4:4">
      <c r="D2825" s="3">
        <v>2825</v>
      </c>
    </row>
    <row r="2826" spans="4:4">
      <c r="D2826" s="3">
        <v>2826</v>
      </c>
    </row>
    <row r="2827" spans="4:4">
      <c r="D2827" s="3">
        <v>2827</v>
      </c>
    </row>
    <row r="2828" spans="4:4">
      <c r="D2828" s="3">
        <v>2828</v>
      </c>
    </row>
    <row r="2829" spans="4:4">
      <c r="D2829" s="3">
        <v>2829</v>
      </c>
    </row>
    <row r="2830" spans="4:4">
      <c r="D2830" s="3">
        <v>2830</v>
      </c>
    </row>
    <row r="2831" spans="4:4">
      <c r="D2831" s="3">
        <v>2831</v>
      </c>
    </row>
    <row r="2832" spans="4:4">
      <c r="D2832" s="3">
        <v>2832</v>
      </c>
    </row>
    <row r="2833" spans="4:4">
      <c r="D2833" s="3">
        <v>2833</v>
      </c>
    </row>
    <row r="2834" spans="4:4">
      <c r="D2834" s="3">
        <v>2834</v>
      </c>
    </row>
    <row r="2835" spans="4:4">
      <c r="D2835" s="3">
        <v>2835</v>
      </c>
    </row>
    <row r="2836" spans="4:4">
      <c r="D2836" s="3">
        <v>2836</v>
      </c>
    </row>
    <row r="2837" spans="4:4">
      <c r="D2837" s="3">
        <v>2837</v>
      </c>
    </row>
    <row r="2838" spans="4:4">
      <c r="D2838" s="3">
        <v>2838</v>
      </c>
    </row>
    <row r="2839" spans="4:4">
      <c r="D2839" s="3">
        <v>2839</v>
      </c>
    </row>
    <row r="2840" spans="4:4">
      <c r="D2840" s="3">
        <v>2840</v>
      </c>
    </row>
    <row r="2841" spans="4:4">
      <c r="D2841" s="3">
        <v>2841</v>
      </c>
    </row>
    <row r="2842" spans="4:4">
      <c r="D2842" s="3">
        <v>2842</v>
      </c>
    </row>
    <row r="2843" spans="4:4">
      <c r="D2843" s="3">
        <v>2843</v>
      </c>
    </row>
    <row r="2844" spans="4:4">
      <c r="D2844" s="3">
        <v>2844</v>
      </c>
    </row>
    <row r="2845" spans="4:4">
      <c r="D2845" s="3">
        <v>2845</v>
      </c>
    </row>
    <row r="2846" spans="4:4">
      <c r="D2846" s="3">
        <v>2846</v>
      </c>
    </row>
    <row r="2847" spans="4:4">
      <c r="D2847" s="3">
        <v>2847</v>
      </c>
    </row>
    <row r="2848" spans="4:4">
      <c r="D2848" s="3">
        <v>2848</v>
      </c>
    </row>
    <row r="2849" spans="4:4">
      <c r="D2849" s="3">
        <v>2849</v>
      </c>
    </row>
    <row r="2850" spans="4:4">
      <c r="D2850" s="3">
        <v>2850</v>
      </c>
    </row>
    <row r="2851" spans="4:4">
      <c r="D2851" s="3">
        <v>2851</v>
      </c>
    </row>
    <row r="2852" spans="4:4">
      <c r="D2852" s="3">
        <v>2852</v>
      </c>
    </row>
    <row r="2853" spans="4:4">
      <c r="D2853" s="3">
        <v>2853</v>
      </c>
    </row>
    <row r="2854" spans="4:4">
      <c r="D2854" s="3">
        <v>2854</v>
      </c>
    </row>
    <row r="2855" spans="4:4">
      <c r="D2855" s="3">
        <v>2855</v>
      </c>
    </row>
    <row r="2856" spans="4:4">
      <c r="D2856" s="3">
        <v>2856</v>
      </c>
    </row>
    <row r="2857" spans="4:4">
      <c r="D2857" s="3">
        <v>2857</v>
      </c>
    </row>
    <row r="2858" spans="4:4">
      <c r="D2858" s="3">
        <v>2858</v>
      </c>
    </row>
    <row r="2859" spans="4:4">
      <c r="D2859" s="3">
        <v>2859</v>
      </c>
    </row>
    <row r="2860" spans="4:4">
      <c r="D2860" s="3">
        <v>2860</v>
      </c>
    </row>
    <row r="2861" spans="4:4">
      <c r="D2861" s="3">
        <v>2861</v>
      </c>
    </row>
    <row r="2862" spans="4:4">
      <c r="D2862" s="3">
        <v>2862</v>
      </c>
    </row>
    <row r="2863" spans="4:4">
      <c r="D2863" s="3">
        <v>2863</v>
      </c>
    </row>
    <row r="2864" spans="4:4">
      <c r="D2864" s="3">
        <v>2864</v>
      </c>
    </row>
    <row r="2865" spans="4:4">
      <c r="D2865" s="3">
        <v>2865</v>
      </c>
    </row>
    <row r="2866" spans="4:4">
      <c r="D2866" s="3">
        <v>2866</v>
      </c>
    </row>
    <row r="2867" spans="4:4">
      <c r="D2867" s="3">
        <v>2867</v>
      </c>
    </row>
    <row r="2868" spans="4:4">
      <c r="D2868" s="3">
        <v>2868</v>
      </c>
    </row>
    <row r="2869" spans="4:4">
      <c r="D2869" s="3">
        <v>2869</v>
      </c>
    </row>
    <row r="2870" spans="4:4">
      <c r="D2870" s="3">
        <v>2870</v>
      </c>
    </row>
    <row r="2871" spans="4:4">
      <c r="D2871" s="3">
        <v>2871</v>
      </c>
    </row>
    <row r="2872" spans="4:4">
      <c r="D2872" s="3">
        <v>2872</v>
      </c>
    </row>
    <row r="2873" spans="4:4">
      <c r="D2873" s="3">
        <v>2873</v>
      </c>
    </row>
    <row r="2874" spans="4:4">
      <c r="D2874" s="3">
        <v>2874</v>
      </c>
    </row>
    <row r="2875" spans="4:4">
      <c r="D2875" s="3">
        <v>2875</v>
      </c>
    </row>
    <row r="2876" spans="4:4">
      <c r="D2876" s="3">
        <v>2876</v>
      </c>
    </row>
    <row r="2877" spans="4:4">
      <c r="D2877" s="3">
        <v>2877</v>
      </c>
    </row>
    <row r="2878" spans="4:4">
      <c r="D2878" s="3">
        <v>2878</v>
      </c>
    </row>
    <row r="2879" spans="4:4">
      <c r="D2879" s="3">
        <v>2879</v>
      </c>
    </row>
    <row r="2880" spans="4:4">
      <c r="D2880" s="3">
        <v>2880</v>
      </c>
    </row>
    <row r="2881" spans="4:4">
      <c r="D2881" s="3">
        <v>2881</v>
      </c>
    </row>
    <row r="2882" spans="4:4">
      <c r="D2882" s="3">
        <v>2882</v>
      </c>
    </row>
    <row r="2883" spans="4:4">
      <c r="D2883" s="3">
        <v>2883</v>
      </c>
    </row>
    <row r="2884" spans="4:4">
      <c r="D2884" s="3">
        <v>2884</v>
      </c>
    </row>
    <row r="2885" spans="4:4">
      <c r="D2885" s="3">
        <v>2885</v>
      </c>
    </row>
    <row r="2886" spans="4:4">
      <c r="D2886" s="3">
        <v>2886</v>
      </c>
    </row>
    <row r="2887" spans="4:4">
      <c r="D2887" s="3">
        <v>2887</v>
      </c>
    </row>
    <row r="2888" spans="4:4">
      <c r="D2888" s="3">
        <v>2888</v>
      </c>
    </row>
    <row r="2889" spans="4:4">
      <c r="D2889" s="3">
        <v>2889</v>
      </c>
    </row>
    <row r="2890" spans="4:4">
      <c r="D2890" s="3">
        <v>2890</v>
      </c>
    </row>
    <row r="2891" spans="4:4">
      <c r="D2891" s="3">
        <v>2891</v>
      </c>
    </row>
    <row r="2892" spans="4:4">
      <c r="D2892" s="3">
        <v>2892</v>
      </c>
    </row>
    <row r="2893" spans="4:4">
      <c r="D2893" s="3">
        <v>2893</v>
      </c>
    </row>
    <row r="2894" spans="4:4">
      <c r="D2894" s="3">
        <v>2894</v>
      </c>
    </row>
    <row r="2895" spans="4:4">
      <c r="D2895" s="3">
        <v>2895</v>
      </c>
    </row>
    <row r="2896" spans="4:4">
      <c r="D2896" s="3">
        <v>2896</v>
      </c>
    </row>
    <row r="2897" spans="4:4">
      <c r="D2897" s="3">
        <v>2897</v>
      </c>
    </row>
    <row r="2898" spans="4:4">
      <c r="D2898" s="3">
        <v>2898</v>
      </c>
    </row>
    <row r="2899" spans="4:4">
      <c r="D2899" s="3">
        <v>2899</v>
      </c>
    </row>
    <row r="2900" spans="4:4">
      <c r="D2900" s="3">
        <v>2900</v>
      </c>
    </row>
    <row r="2901" spans="4:4">
      <c r="D2901" s="3">
        <v>2901</v>
      </c>
    </row>
    <row r="2902" spans="4:4">
      <c r="D2902" s="3">
        <v>2902</v>
      </c>
    </row>
    <row r="2903" spans="4:4">
      <c r="D2903" s="3">
        <v>2903</v>
      </c>
    </row>
    <row r="2904" spans="4:4">
      <c r="D2904" s="3">
        <v>2904</v>
      </c>
    </row>
    <row r="2905" spans="4:4">
      <c r="D2905" s="3">
        <v>2905</v>
      </c>
    </row>
    <row r="2906" spans="4:4">
      <c r="D2906" s="3">
        <v>2906</v>
      </c>
    </row>
    <row r="2907" spans="4:4">
      <c r="D2907" s="3">
        <v>2907</v>
      </c>
    </row>
    <row r="2908" spans="4:4">
      <c r="D2908" s="3">
        <v>2908</v>
      </c>
    </row>
    <row r="2909" spans="4:4">
      <c r="D2909" s="3">
        <v>2909</v>
      </c>
    </row>
    <row r="2910" spans="4:4">
      <c r="D2910" s="3">
        <v>2910</v>
      </c>
    </row>
    <row r="2911" spans="4:4">
      <c r="D2911" s="3">
        <v>2911</v>
      </c>
    </row>
    <row r="2912" spans="4:4">
      <c r="D2912" s="3">
        <v>2912</v>
      </c>
    </row>
    <row r="2913" spans="4:4">
      <c r="D2913" s="3">
        <v>2913</v>
      </c>
    </row>
    <row r="2914" spans="4:4">
      <c r="D2914" s="3">
        <v>2914</v>
      </c>
    </row>
    <row r="2915" spans="4:4">
      <c r="D2915" s="3">
        <v>2915</v>
      </c>
    </row>
    <row r="2916" spans="4:4">
      <c r="D2916" s="3">
        <v>2916</v>
      </c>
    </row>
    <row r="2917" spans="4:4">
      <c r="D2917" s="3">
        <v>2917</v>
      </c>
    </row>
    <row r="2918" spans="4:4">
      <c r="D2918" s="3">
        <v>2918</v>
      </c>
    </row>
    <row r="2919" spans="4:4">
      <c r="D2919" s="3">
        <v>2919</v>
      </c>
    </row>
    <row r="2920" spans="4:4">
      <c r="D2920" s="3">
        <v>2920</v>
      </c>
    </row>
    <row r="2921" spans="4:4">
      <c r="D2921" s="3">
        <v>2921</v>
      </c>
    </row>
    <row r="2922" spans="4:4">
      <c r="D2922" s="3">
        <v>2922</v>
      </c>
    </row>
    <row r="2923" spans="4:4">
      <c r="D2923" s="3">
        <v>2923</v>
      </c>
    </row>
    <row r="2924" spans="4:4">
      <c r="D2924" s="3">
        <v>2924</v>
      </c>
    </row>
    <row r="2925" spans="4:4">
      <c r="D2925" s="3">
        <v>2925</v>
      </c>
    </row>
    <row r="2926" spans="4:4">
      <c r="D2926" s="3">
        <v>2926</v>
      </c>
    </row>
    <row r="2927" spans="4:4">
      <c r="D2927" s="3">
        <v>2927</v>
      </c>
    </row>
    <row r="2928" spans="4:4">
      <c r="D2928" s="3">
        <v>2928</v>
      </c>
    </row>
    <row r="2929" spans="4:4">
      <c r="D2929" s="3">
        <v>2929</v>
      </c>
    </row>
    <row r="2930" spans="4:4">
      <c r="D2930" s="3">
        <v>2930</v>
      </c>
    </row>
    <row r="2931" spans="4:4">
      <c r="D2931" s="3">
        <v>2931</v>
      </c>
    </row>
    <row r="2932" spans="4:4">
      <c r="D2932" s="3">
        <v>2932</v>
      </c>
    </row>
    <row r="2933" spans="4:4">
      <c r="D2933" s="3">
        <v>2933</v>
      </c>
    </row>
    <row r="2934" spans="4:4">
      <c r="D2934" s="3">
        <v>2934</v>
      </c>
    </row>
    <row r="2935" spans="4:4">
      <c r="D2935" s="3">
        <v>2935</v>
      </c>
    </row>
    <row r="2936" spans="4:4">
      <c r="D2936" s="3">
        <v>2936</v>
      </c>
    </row>
    <row r="2937" spans="4:4">
      <c r="D2937" s="3">
        <v>2937</v>
      </c>
    </row>
    <row r="2938" spans="4:4">
      <c r="D2938" s="3">
        <v>2938</v>
      </c>
    </row>
    <row r="2939" spans="4:4">
      <c r="D2939" s="3">
        <v>2939</v>
      </c>
    </row>
    <row r="2940" spans="4:4">
      <c r="D2940" s="3">
        <v>2940</v>
      </c>
    </row>
    <row r="2941" spans="4:4">
      <c r="D2941" s="3">
        <v>2941</v>
      </c>
    </row>
    <row r="2942" spans="4:4">
      <c r="D2942" s="3">
        <v>2942</v>
      </c>
    </row>
    <row r="2943" spans="4:4">
      <c r="D2943" s="3">
        <v>2943</v>
      </c>
    </row>
    <row r="2944" spans="4:4">
      <c r="D2944" s="3">
        <v>2944</v>
      </c>
    </row>
    <row r="2945" spans="4:4">
      <c r="D2945" s="3">
        <v>2945</v>
      </c>
    </row>
    <row r="2946" spans="4:4">
      <c r="D2946" s="3">
        <v>2946</v>
      </c>
    </row>
    <row r="2947" spans="4:4">
      <c r="D2947" s="3">
        <v>2947</v>
      </c>
    </row>
    <row r="2948" spans="4:4">
      <c r="D2948" s="3">
        <v>2948</v>
      </c>
    </row>
    <row r="2949" spans="4:4">
      <c r="D2949" s="3">
        <v>2949</v>
      </c>
    </row>
    <row r="2950" spans="4:4">
      <c r="D2950" s="3">
        <v>2950</v>
      </c>
    </row>
    <row r="2951" spans="4:4">
      <c r="D2951" s="3">
        <v>2951</v>
      </c>
    </row>
    <row r="2952" spans="4:4">
      <c r="D2952" s="3">
        <v>2952</v>
      </c>
    </row>
    <row r="2953" spans="4:4">
      <c r="D2953" s="3">
        <v>2953</v>
      </c>
    </row>
    <row r="2954" spans="4:4">
      <c r="D2954" s="3">
        <v>2954</v>
      </c>
    </row>
    <row r="2955" spans="4:4">
      <c r="D2955" s="3">
        <v>2955</v>
      </c>
    </row>
    <row r="2956" spans="4:4">
      <c r="D2956" s="3">
        <v>2956</v>
      </c>
    </row>
    <row r="2957" spans="4:4">
      <c r="D2957" s="3">
        <v>2957</v>
      </c>
    </row>
    <row r="2958" spans="4:4">
      <c r="D2958" s="3">
        <v>2958</v>
      </c>
    </row>
    <row r="2959" spans="4:4">
      <c r="D2959" s="3">
        <v>2959</v>
      </c>
    </row>
    <row r="2960" spans="4:4">
      <c r="D2960" s="3">
        <v>2960</v>
      </c>
    </row>
    <row r="2961" spans="4:4">
      <c r="D2961" s="3">
        <v>2961</v>
      </c>
    </row>
    <row r="2962" spans="4:4">
      <c r="D2962" s="3">
        <v>2962</v>
      </c>
    </row>
    <row r="2963" spans="4:4">
      <c r="D2963" s="3">
        <v>2963</v>
      </c>
    </row>
    <row r="2964" spans="4:4">
      <c r="D2964" s="3">
        <v>2964</v>
      </c>
    </row>
    <row r="2965" spans="4:4">
      <c r="D2965" s="3">
        <v>2965</v>
      </c>
    </row>
    <row r="2966" spans="4:4">
      <c r="D2966" s="3">
        <v>2966</v>
      </c>
    </row>
    <row r="2967" spans="4:4">
      <c r="D2967" s="3">
        <v>2967</v>
      </c>
    </row>
    <row r="2968" spans="4:4">
      <c r="D2968" s="3">
        <v>2968</v>
      </c>
    </row>
    <row r="2969" spans="4:4">
      <c r="D2969" s="3">
        <v>2969</v>
      </c>
    </row>
    <row r="2970" spans="4:4">
      <c r="D2970" s="3">
        <v>2970</v>
      </c>
    </row>
    <row r="2971" spans="4:4">
      <c r="D2971" s="3">
        <v>2971</v>
      </c>
    </row>
    <row r="2972" spans="4:4">
      <c r="D2972" s="3">
        <v>2972</v>
      </c>
    </row>
    <row r="2973" spans="4:4">
      <c r="D2973" s="3">
        <v>2973</v>
      </c>
    </row>
    <row r="2974" spans="4:4">
      <c r="D2974" s="3">
        <v>2974</v>
      </c>
    </row>
    <row r="2975" spans="4:4">
      <c r="D2975" s="3">
        <v>2975</v>
      </c>
    </row>
    <row r="2976" spans="4:4">
      <c r="D2976" s="3">
        <v>2976</v>
      </c>
    </row>
    <row r="2977" spans="4:4">
      <c r="D2977" s="3">
        <v>2977</v>
      </c>
    </row>
    <row r="2978" spans="4:4">
      <c r="D2978" s="3">
        <v>2978</v>
      </c>
    </row>
    <row r="2979" spans="4:4">
      <c r="D2979" s="3">
        <v>2979</v>
      </c>
    </row>
    <row r="2980" spans="4:4">
      <c r="D2980" s="3">
        <v>2980</v>
      </c>
    </row>
    <row r="2981" spans="4:4">
      <c r="D2981" s="3">
        <v>2981</v>
      </c>
    </row>
    <row r="2982" spans="4:4">
      <c r="D2982" s="3">
        <v>2982</v>
      </c>
    </row>
    <row r="2983" spans="4:4">
      <c r="D2983" s="3">
        <v>2983</v>
      </c>
    </row>
    <row r="2984" spans="4:4">
      <c r="D2984" s="3">
        <v>2984</v>
      </c>
    </row>
    <row r="2985" spans="4:4">
      <c r="D2985" s="3">
        <v>2985</v>
      </c>
    </row>
    <row r="2986" spans="4:4">
      <c r="D2986" s="3">
        <v>2986</v>
      </c>
    </row>
    <row r="2987" spans="4:4">
      <c r="D2987" s="3">
        <v>2987</v>
      </c>
    </row>
    <row r="2988" spans="4:4">
      <c r="D2988" s="3">
        <v>2988</v>
      </c>
    </row>
    <row r="2989" spans="4:4">
      <c r="D2989" s="3">
        <v>2989</v>
      </c>
    </row>
    <row r="2990" spans="4:4">
      <c r="D2990" s="3">
        <v>2990</v>
      </c>
    </row>
    <row r="2991" spans="4:4">
      <c r="D2991" s="3">
        <v>2991</v>
      </c>
    </row>
    <row r="2992" spans="4:4">
      <c r="D2992" s="3">
        <v>2992</v>
      </c>
    </row>
    <row r="2993" spans="4:4">
      <c r="D2993" s="3">
        <v>2993</v>
      </c>
    </row>
    <row r="2994" spans="4:4">
      <c r="D2994" s="3">
        <v>2994</v>
      </c>
    </row>
    <row r="2995" spans="4:4">
      <c r="D2995" s="3">
        <v>2995</v>
      </c>
    </row>
    <row r="2996" spans="4:4">
      <c r="D2996" s="3">
        <v>2996</v>
      </c>
    </row>
    <row r="2997" spans="4:4">
      <c r="D2997" s="3">
        <v>2997</v>
      </c>
    </row>
    <row r="2998" spans="4:4">
      <c r="D2998" s="3">
        <v>2998</v>
      </c>
    </row>
    <row r="2999" spans="4:4">
      <c r="D2999" s="3">
        <v>2999</v>
      </c>
    </row>
    <row r="3000" spans="4:4">
      <c r="D3000" s="3">
        <v>3000</v>
      </c>
    </row>
    <row r="3001" spans="4:4">
      <c r="D3001" s="3">
        <v>3001</v>
      </c>
    </row>
    <row r="3002" spans="4:4">
      <c r="D3002" s="3">
        <v>3002</v>
      </c>
    </row>
    <row r="3003" spans="4:4">
      <c r="D3003" s="3">
        <v>3003</v>
      </c>
    </row>
    <row r="3004" spans="4:4">
      <c r="D3004" s="3">
        <v>3004</v>
      </c>
    </row>
    <row r="3005" spans="4:4">
      <c r="D3005" s="3">
        <v>3005</v>
      </c>
    </row>
    <row r="3006" spans="4:4">
      <c r="D3006" s="3">
        <v>3006</v>
      </c>
    </row>
    <row r="3007" spans="4:4">
      <c r="D3007" s="3">
        <v>3007</v>
      </c>
    </row>
    <row r="3008" spans="4:4">
      <c r="D3008" s="3">
        <v>3008</v>
      </c>
    </row>
    <row r="3009" spans="4:4">
      <c r="D3009" s="3">
        <v>3009</v>
      </c>
    </row>
    <row r="3010" spans="4:4">
      <c r="D3010" s="3">
        <v>3010</v>
      </c>
    </row>
    <row r="3011" spans="4:4">
      <c r="D3011" s="3">
        <v>3011</v>
      </c>
    </row>
    <row r="3012" spans="4:4">
      <c r="D3012" s="3">
        <v>3012</v>
      </c>
    </row>
    <row r="3013" spans="4:4">
      <c r="D3013" s="3">
        <v>3013</v>
      </c>
    </row>
    <row r="3014" spans="4:4">
      <c r="D3014" s="3">
        <v>3014</v>
      </c>
    </row>
    <row r="3015" spans="4:4">
      <c r="D3015" s="3">
        <v>3015</v>
      </c>
    </row>
    <row r="3016" spans="4:4">
      <c r="D3016" s="3">
        <v>3016</v>
      </c>
    </row>
    <row r="3017" spans="4:4">
      <c r="D3017" s="3">
        <v>3017</v>
      </c>
    </row>
    <row r="3018" spans="4:4">
      <c r="D3018" s="3">
        <v>3018</v>
      </c>
    </row>
    <row r="3019" spans="4:4">
      <c r="D3019" s="3">
        <v>3019</v>
      </c>
    </row>
    <row r="3020" spans="4:4">
      <c r="D3020" s="3">
        <v>3020</v>
      </c>
    </row>
    <row r="3021" spans="4:4">
      <c r="D3021" s="3">
        <v>3021</v>
      </c>
    </row>
    <row r="3022" spans="4:4">
      <c r="D3022" s="3">
        <v>3022</v>
      </c>
    </row>
    <row r="3023" spans="4:4">
      <c r="D3023" s="3">
        <v>3023</v>
      </c>
    </row>
    <row r="3024" spans="4:4">
      <c r="D3024" s="3">
        <v>3024</v>
      </c>
    </row>
    <row r="3025" spans="4:4">
      <c r="D3025" s="3">
        <v>3025</v>
      </c>
    </row>
    <row r="3026" spans="4:4">
      <c r="D3026" s="3">
        <v>3026</v>
      </c>
    </row>
    <row r="3027" spans="4:4">
      <c r="D3027" s="3">
        <v>3027</v>
      </c>
    </row>
    <row r="3028" spans="4:4">
      <c r="D3028" s="3">
        <v>3028</v>
      </c>
    </row>
    <row r="3029" spans="4:4">
      <c r="D3029" s="3">
        <v>3029</v>
      </c>
    </row>
    <row r="3030" spans="4:4">
      <c r="D3030" s="3">
        <v>3030</v>
      </c>
    </row>
    <row r="3031" spans="4:4">
      <c r="D3031" s="3">
        <v>3031</v>
      </c>
    </row>
    <row r="3032" spans="4:4">
      <c r="D3032" s="3">
        <v>3032</v>
      </c>
    </row>
    <row r="3033" spans="4:4">
      <c r="D3033" s="3">
        <v>3033</v>
      </c>
    </row>
    <row r="3034" spans="4:4">
      <c r="D3034" s="3">
        <v>3034</v>
      </c>
    </row>
    <row r="3035" spans="4:4">
      <c r="D3035" s="3">
        <v>3035</v>
      </c>
    </row>
    <row r="3036" spans="4:4">
      <c r="D3036" s="3">
        <v>3036</v>
      </c>
    </row>
    <row r="3037" spans="4:4">
      <c r="D3037" s="3">
        <v>3037</v>
      </c>
    </row>
    <row r="3038" spans="4:4">
      <c r="D3038" s="3">
        <v>3038</v>
      </c>
    </row>
    <row r="3039" spans="4:4">
      <c r="D3039" s="3">
        <v>3039</v>
      </c>
    </row>
    <row r="3040" spans="4:4">
      <c r="D3040" s="3">
        <v>3040</v>
      </c>
    </row>
    <row r="3041" spans="4:4">
      <c r="D3041" s="3">
        <v>3041</v>
      </c>
    </row>
    <row r="3042" spans="4:4">
      <c r="D3042" s="3">
        <v>3042</v>
      </c>
    </row>
    <row r="3043" spans="4:4">
      <c r="D3043" s="3">
        <v>3043</v>
      </c>
    </row>
    <row r="3044" spans="4:4">
      <c r="D3044" s="3">
        <v>3044</v>
      </c>
    </row>
    <row r="3045" spans="4:4">
      <c r="D3045" s="3">
        <v>3045</v>
      </c>
    </row>
    <row r="3046" spans="4:4">
      <c r="D3046" s="3">
        <v>3046</v>
      </c>
    </row>
    <row r="3047" spans="4:4">
      <c r="D3047" s="3">
        <v>3047</v>
      </c>
    </row>
    <row r="3048" spans="4:4">
      <c r="D3048" s="3">
        <v>3048</v>
      </c>
    </row>
    <row r="3049" spans="4:4">
      <c r="D3049" s="3">
        <v>3049</v>
      </c>
    </row>
    <row r="3050" spans="4:4">
      <c r="D3050" s="3">
        <v>3050</v>
      </c>
    </row>
    <row r="3051" spans="4:4">
      <c r="D3051" s="3">
        <v>3051</v>
      </c>
    </row>
    <row r="3052" spans="4:4">
      <c r="D3052" s="3">
        <v>3052</v>
      </c>
    </row>
    <row r="3053" spans="4:4">
      <c r="D3053" s="3">
        <v>3053</v>
      </c>
    </row>
    <row r="3054" spans="4:4">
      <c r="D3054" s="3">
        <v>3054</v>
      </c>
    </row>
    <row r="3055" spans="4:4">
      <c r="D3055" s="3">
        <v>3055</v>
      </c>
    </row>
    <row r="3056" spans="4:4">
      <c r="D3056" s="3">
        <v>3056</v>
      </c>
    </row>
    <row r="3057" spans="4:4">
      <c r="D3057" s="3">
        <v>3057</v>
      </c>
    </row>
    <row r="3058" spans="4:4">
      <c r="D3058" s="3">
        <v>3058</v>
      </c>
    </row>
    <row r="3059" spans="4:4">
      <c r="D3059" s="3">
        <v>3059</v>
      </c>
    </row>
    <row r="3060" spans="4:4">
      <c r="D3060" s="3">
        <v>3060</v>
      </c>
    </row>
    <row r="3061" spans="4:4">
      <c r="D3061" s="3">
        <v>3061</v>
      </c>
    </row>
    <row r="3062" spans="4:4">
      <c r="D3062" s="3">
        <v>3062</v>
      </c>
    </row>
    <row r="3063" spans="4:4">
      <c r="D3063" s="3">
        <v>3063</v>
      </c>
    </row>
    <row r="3064" spans="4:4">
      <c r="D3064" s="3">
        <v>3064</v>
      </c>
    </row>
    <row r="3065" spans="4:4">
      <c r="D3065" s="3">
        <v>3065</v>
      </c>
    </row>
    <row r="3066" spans="4:4">
      <c r="D3066" s="3">
        <v>3066</v>
      </c>
    </row>
    <row r="3067" spans="4:4">
      <c r="D3067" s="3">
        <v>3067</v>
      </c>
    </row>
    <row r="3068" spans="4:4">
      <c r="D3068" s="3">
        <v>3068</v>
      </c>
    </row>
    <row r="3069" spans="4:4">
      <c r="D3069" s="3">
        <v>3069</v>
      </c>
    </row>
    <row r="3070" spans="4:4">
      <c r="D3070" s="3">
        <v>3070</v>
      </c>
    </row>
    <row r="3071" spans="4:4">
      <c r="D3071" s="3">
        <v>3071</v>
      </c>
    </row>
    <row r="3072" spans="4:4">
      <c r="D3072" s="3">
        <v>3072</v>
      </c>
    </row>
    <row r="3073" spans="4:4">
      <c r="D3073" s="3">
        <v>3073</v>
      </c>
    </row>
    <row r="3074" spans="4:4">
      <c r="D3074" s="3">
        <v>3074</v>
      </c>
    </row>
    <row r="3075" spans="4:4">
      <c r="D3075" s="3">
        <v>3075</v>
      </c>
    </row>
    <row r="3076" spans="4:4">
      <c r="D3076" s="3">
        <v>3076</v>
      </c>
    </row>
    <row r="3077" spans="4:4">
      <c r="D3077" s="3">
        <v>3077</v>
      </c>
    </row>
    <row r="3078" spans="4:4">
      <c r="D3078" s="3">
        <v>3078</v>
      </c>
    </row>
    <row r="3079" spans="4:4">
      <c r="D3079" s="3">
        <v>3079</v>
      </c>
    </row>
    <row r="3080" spans="4:4">
      <c r="D3080" s="3">
        <v>3080</v>
      </c>
    </row>
    <row r="3081" spans="4:4">
      <c r="D3081" s="3">
        <v>3081</v>
      </c>
    </row>
    <row r="3082" spans="4:4">
      <c r="D3082" s="3">
        <v>3082</v>
      </c>
    </row>
    <row r="3083" spans="4:4">
      <c r="D3083" s="3">
        <v>3083</v>
      </c>
    </row>
    <row r="3084" spans="4:4">
      <c r="D3084" s="3">
        <v>3084</v>
      </c>
    </row>
    <row r="3085" spans="4:4">
      <c r="D3085" s="3">
        <v>3085</v>
      </c>
    </row>
    <row r="3086" spans="4:4">
      <c r="D3086" s="3">
        <v>3086</v>
      </c>
    </row>
    <row r="3087" spans="4:4">
      <c r="D3087" s="3">
        <v>3087</v>
      </c>
    </row>
    <row r="3088" spans="4:4">
      <c r="D3088" s="3">
        <v>3088</v>
      </c>
    </row>
    <row r="3089" spans="4:4">
      <c r="D3089" s="3">
        <v>3089</v>
      </c>
    </row>
    <row r="3090" spans="4:4">
      <c r="D3090" s="3">
        <v>3090</v>
      </c>
    </row>
    <row r="3091" spans="4:4">
      <c r="D3091" s="3">
        <v>3091</v>
      </c>
    </row>
    <row r="3092" spans="4:4">
      <c r="D3092" s="3">
        <v>3092</v>
      </c>
    </row>
    <row r="3093" spans="4:4">
      <c r="D3093" s="3">
        <v>3093</v>
      </c>
    </row>
    <row r="3094" spans="4:4">
      <c r="D3094" s="3">
        <v>3094</v>
      </c>
    </row>
    <row r="3095" spans="4:4">
      <c r="D3095" s="3">
        <v>3095</v>
      </c>
    </row>
    <row r="3096" spans="4:4">
      <c r="D3096" s="3">
        <v>3096</v>
      </c>
    </row>
    <row r="3097" spans="4:4">
      <c r="D3097" s="3">
        <v>3097</v>
      </c>
    </row>
    <row r="3098" spans="4:4">
      <c r="D3098" s="3">
        <v>3098</v>
      </c>
    </row>
    <row r="3099" spans="4:4">
      <c r="D3099" s="3">
        <v>3099</v>
      </c>
    </row>
    <row r="3100" spans="4:4">
      <c r="D3100" s="3">
        <v>3100</v>
      </c>
    </row>
    <row r="3101" spans="4:4">
      <c r="D3101" s="3">
        <v>3101</v>
      </c>
    </row>
    <row r="3102" spans="4:4">
      <c r="D3102" s="3">
        <v>3102</v>
      </c>
    </row>
    <row r="3103" spans="4:4">
      <c r="D3103" s="3">
        <v>3103</v>
      </c>
    </row>
    <row r="3104" spans="4:4">
      <c r="D3104" s="3">
        <v>3104</v>
      </c>
    </row>
    <row r="3105" spans="4:4">
      <c r="D3105" s="3">
        <v>3105</v>
      </c>
    </row>
    <row r="3106" spans="4:4">
      <c r="D3106" s="3">
        <v>3106</v>
      </c>
    </row>
    <row r="3107" spans="4:4">
      <c r="D3107" s="3">
        <v>3107</v>
      </c>
    </row>
    <row r="3108" spans="4:4">
      <c r="D3108" s="3">
        <v>3108</v>
      </c>
    </row>
    <row r="3109" spans="4:4">
      <c r="D3109" s="3">
        <v>3109</v>
      </c>
    </row>
    <row r="3110" spans="4:4">
      <c r="D3110" s="3">
        <v>3110</v>
      </c>
    </row>
    <row r="3111" spans="4:4">
      <c r="D3111" s="3">
        <v>3111</v>
      </c>
    </row>
    <row r="3112" spans="4:4">
      <c r="D3112" s="3">
        <v>3112</v>
      </c>
    </row>
    <row r="3113" spans="4:4">
      <c r="D3113" s="3">
        <v>3113</v>
      </c>
    </row>
    <row r="3114" spans="4:4">
      <c r="D3114" s="3">
        <v>3114</v>
      </c>
    </row>
    <row r="3115" spans="4:4">
      <c r="D3115" s="3">
        <v>3115</v>
      </c>
    </row>
    <row r="3116" spans="4:4">
      <c r="D3116" s="3">
        <v>3116</v>
      </c>
    </row>
    <row r="3117" spans="4:4">
      <c r="D3117" s="3">
        <v>3117</v>
      </c>
    </row>
    <row r="3118" spans="4:4">
      <c r="D3118" s="3">
        <v>3118</v>
      </c>
    </row>
    <row r="3119" spans="4:4">
      <c r="D3119" s="3">
        <v>3119</v>
      </c>
    </row>
    <row r="3120" spans="4:4">
      <c r="D3120" s="3">
        <v>3120</v>
      </c>
    </row>
    <row r="3121" spans="4:4">
      <c r="D3121" s="3">
        <v>3121</v>
      </c>
    </row>
    <row r="3122" spans="4:4">
      <c r="D3122" s="3">
        <v>3122</v>
      </c>
    </row>
    <row r="3123" spans="4:4">
      <c r="D3123" s="3">
        <v>3123</v>
      </c>
    </row>
    <row r="3124" spans="4:4">
      <c r="D3124" s="3">
        <v>3124</v>
      </c>
    </row>
    <row r="3125" spans="4:4">
      <c r="D3125" s="3">
        <v>3125</v>
      </c>
    </row>
    <row r="3126" spans="4:4">
      <c r="D3126" s="3">
        <v>3126</v>
      </c>
    </row>
    <row r="3127" spans="4:4">
      <c r="D3127" s="3">
        <v>3127</v>
      </c>
    </row>
    <row r="3128" spans="4:4">
      <c r="D3128" s="3">
        <v>3128</v>
      </c>
    </row>
    <row r="3129" spans="4:4">
      <c r="D3129" s="3">
        <v>3129</v>
      </c>
    </row>
    <row r="3130" spans="4:4">
      <c r="D3130" s="3">
        <v>3130</v>
      </c>
    </row>
    <row r="3131" spans="4:4">
      <c r="D3131" s="3">
        <v>3131</v>
      </c>
    </row>
    <row r="3132" spans="4:4">
      <c r="D3132" s="3">
        <v>3132</v>
      </c>
    </row>
    <row r="3133" spans="4:4">
      <c r="D3133" s="3">
        <v>3133</v>
      </c>
    </row>
    <row r="3134" spans="4:4">
      <c r="D3134" s="3">
        <v>3134</v>
      </c>
    </row>
    <row r="3135" spans="4:4">
      <c r="D3135" s="3">
        <v>3135</v>
      </c>
    </row>
    <row r="3136" spans="4:4">
      <c r="D3136" s="3">
        <v>3136</v>
      </c>
    </row>
    <row r="3137" spans="4:4">
      <c r="D3137" s="3">
        <v>3137</v>
      </c>
    </row>
    <row r="3138" spans="4:4">
      <c r="D3138" s="3">
        <v>3138</v>
      </c>
    </row>
    <row r="3139" spans="4:4">
      <c r="D3139" s="3">
        <v>3139</v>
      </c>
    </row>
    <row r="3140" spans="4:4">
      <c r="D3140" s="3">
        <v>3140</v>
      </c>
    </row>
    <row r="3141" spans="4:4">
      <c r="D3141" s="3">
        <v>3141</v>
      </c>
    </row>
    <row r="3142" spans="4:4">
      <c r="D3142" s="3">
        <v>3142</v>
      </c>
    </row>
    <row r="3143" spans="4:4">
      <c r="D3143" s="3">
        <v>3143</v>
      </c>
    </row>
    <row r="3144" spans="4:4">
      <c r="D3144" s="3">
        <v>3144</v>
      </c>
    </row>
    <row r="3145" spans="4:4">
      <c r="D3145" s="3">
        <v>3145</v>
      </c>
    </row>
    <row r="3146" spans="4:4">
      <c r="D3146" s="3">
        <v>3146</v>
      </c>
    </row>
    <row r="3147" spans="4:4">
      <c r="D3147" s="3">
        <v>3147</v>
      </c>
    </row>
    <row r="3148" spans="4:4">
      <c r="D3148" s="3">
        <v>3148</v>
      </c>
    </row>
    <row r="3149" spans="4:4">
      <c r="D3149" s="3">
        <v>3149</v>
      </c>
    </row>
    <row r="3150" spans="4:4">
      <c r="D3150" s="3">
        <v>3150</v>
      </c>
    </row>
    <row r="3151" spans="4:4">
      <c r="D3151" s="3">
        <v>3151</v>
      </c>
    </row>
    <row r="3152" spans="4:4">
      <c r="D3152" s="3">
        <v>3152</v>
      </c>
    </row>
    <row r="3153" spans="4:4">
      <c r="D3153" s="3">
        <v>3153</v>
      </c>
    </row>
    <row r="3154" spans="4:4">
      <c r="D3154" s="3">
        <v>3154</v>
      </c>
    </row>
    <row r="3155" spans="4:4">
      <c r="D3155" s="3">
        <v>3155</v>
      </c>
    </row>
    <row r="3156" spans="4:4">
      <c r="D3156" s="3">
        <v>3156</v>
      </c>
    </row>
    <row r="3157" spans="4:4">
      <c r="D3157" s="3">
        <v>3157</v>
      </c>
    </row>
    <row r="3158" spans="4:4">
      <c r="D3158" s="3">
        <v>3158</v>
      </c>
    </row>
    <row r="3159" spans="4:4">
      <c r="D3159" s="3">
        <v>3159</v>
      </c>
    </row>
    <row r="3160" spans="4:4">
      <c r="D3160" s="3">
        <v>3160</v>
      </c>
    </row>
    <row r="3161" spans="4:4">
      <c r="D3161" s="3">
        <v>3161</v>
      </c>
    </row>
    <row r="3162" spans="4:4">
      <c r="D3162" s="3">
        <v>3162</v>
      </c>
    </row>
    <row r="3163" spans="4:4">
      <c r="D3163" s="3">
        <v>3163</v>
      </c>
    </row>
    <row r="3164" spans="4:4">
      <c r="D3164" s="3">
        <v>3164</v>
      </c>
    </row>
    <row r="3165" spans="4:4">
      <c r="D3165" s="3">
        <v>3165</v>
      </c>
    </row>
    <row r="3166" spans="4:4">
      <c r="D3166" s="3">
        <v>3166</v>
      </c>
    </row>
    <row r="3167" spans="4:4">
      <c r="D3167" s="3">
        <v>3167</v>
      </c>
    </row>
    <row r="3168" spans="4:4">
      <c r="D3168" s="3">
        <v>3168</v>
      </c>
    </row>
    <row r="3169" spans="4:4">
      <c r="D3169" s="3">
        <v>3169</v>
      </c>
    </row>
    <row r="3170" spans="4:4">
      <c r="D3170" s="3">
        <v>3170</v>
      </c>
    </row>
    <row r="3171" spans="4:4">
      <c r="D3171" s="3">
        <v>3171</v>
      </c>
    </row>
    <row r="3172" spans="4:4">
      <c r="D3172" s="3">
        <v>3172</v>
      </c>
    </row>
    <row r="3173" spans="4:4">
      <c r="D3173" s="3">
        <v>3173</v>
      </c>
    </row>
    <row r="3174" spans="4:4">
      <c r="D3174" s="3">
        <v>3174</v>
      </c>
    </row>
    <row r="3175" spans="4:4">
      <c r="D3175" s="3">
        <v>3175</v>
      </c>
    </row>
    <row r="3176" spans="4:4">
      <c r="D3176" s="3">
        <v>3176</v>
      </c>
    </row>
    <row r="3177" spans="4:4">
      <c r="D3177" s="3">
        <v>3177</v>
      </c>
    </row>
    <row r="3178" spans="4:4">
      <c r="D3178" s="3">
        <v>3178</v>
      </c>
    </row>
    <row r="3179" spans="4:4">
      <c r="D3179" s="3">
        <v>3179</v>
      </c>
    </row>
    <row r="3180" spans="4:4">
      <c r="D3180" s="3">
        <v>3180</v>
      </c>
    </row>
    <row r="3181" spans="4:4">
      <c r="D3181" s="3">
        <v>3181</v>
      </c>
    </row>
    <row r="3182" spans="4:4">
      <c r="D3182" s="3">
        <v>3182</v>
      </c>
    </row>
    <row r="3183" spans="4:4">
      <c r="D3183" s="3">
        <v>3183</v>
      </c>
    </row>
    <row r="3184" spans="4:4">
      <c r="D3184" s="3">
        <v>3184</v>
      </c>
    </row>
    <row r="3185" spans="4:4">
      <c r="D3185" s="3">
        <v>3185</v>
      </c>
    </row>
    <row r="3186" spans="4:4">
      <c r="D3186" s="3">
        <v>3186</v>
      </c>
    </row>
    <row r="3187" spans="4:4">
      <c r="D3187" s="3">
        <v>3187</v>
      </c>
    </row>
    <row r="3188" spans="4:4">
      <c r="D3188" s="3">
        <v>3188</v>
      </c>
    </row>
    <row r="3189" spans="4:4">
      <c r="D3189" s="3">
        <v>3189</v>
      </c>
    </row>
    <row r="3190" spans="4:4">
      <c r="D3190" s="3">
        <v>3190</v>
      </c>
    </row>
    <row r="3191" spans="4:4">
      <c r="D3191" s="3">
        <v>3191</v>
      </c>
    </row>
    <row r="3192" spans="4:4">
      <c r="D3192" s="3">
        <v>3192</v>
      </c>
    </row>
    <row r="3193" spans="4:4">
      <c r="D3193" s="3">
        <v>3193</v>
      </c>
    </row>
    <row r="3194" spans="4:4">
      <c r="D3194" s="3">
        <v>3194</v>
      </c>
    </row>
    <row r="3195" spans="4:4">
      <c r="D3195" s="3">
        <v>3195</v>
      </c>
    </row>
    <row r="3196" spans="4:4">
      <c r="D3196" s="3">
        <v>3196</v>
      </c>
    </row>
    <row r="3197" spans="4:4">
      <c r="D3197" s="3">
        <v>3197</v>
      </c>
    </row>
    <row r="3198" spans="4:4">
      <c r="D3198" s="3">
        <v>3198</v>
      </c>
    </row>
    <row r="3199" spans="4:4">
      <c r="D3199" s="3">
        <v>3199</v>
      </c>
    </row>
    <row r="3200" spans="4:4">
      <c r="D3200" s="3">
        <v>3200</v>
      </c>
    </row>
    <row r="3201" spans="4:4">
      <c r="D3201" s="3">
        <v>3201</v>
      </c>
    </row>
    <row r="3202" spans="4:4">
      <c r="D3202" s="3">
        <v>3202</v>
      </c>
    </row>
    <row r="3203" spans="4:4">
      <c r="D3203" s="3">
        <v>3203</v>
      </c>
    </row>
    <row r="3204" spans="4:4">
      <c r="D3204" s="3">
        <v>3204</v>
      </c>
    </row>
    <row r="3205" spans="4:4">
      <c r="D3205" s="3">
        <v>3205</v>
      </c>
    </row>
    <row r="3206" spans="4:4">
      <c r="D3206" s="3">
        <v>3206</v>
      </c>
    </row>
    <row r="3207" spans="4:4">
      <c r="D3207" s="3">
        <v>3207</v>
      </c>
    </row>
    <row r="3208" spans="4:4">
      <c r="D3208" s="3">
        <v>3208</v>
      </c>
    </row>
    <row r="3209" spans="4:4">
      <c r="D3209" s="3">
        <v>3209</v>
      </c>
    </row>
    <row r="3210" spans="4:4">
      <c r="D3210" s="3">
        <v>3210</v>
      </c>
    </row>
    <row r="3211" spans="4:4">
      <c r="D3211" s="3">
        <v>3211</v>
      </c>
    </row>
    <row r="3212" spans="4:4">
      <c r="D3212" s="3">
        <v>3212</v>
      </c>
    </row>
    <row r="3213" spans="4:4">
      <c r="D3213" s="3">
        <v>3213</v>
      </c>
    </row>
    <row r="3214" spans="4:4">
      <c r="D3214" s="3">
        <v>3214</v>
      </c>
    </row>
    <row r="3215" spans="4:4">
      <c r="D3215" s="3">
        <v>3215</v>
      </c>
    </row>
    <row r="3216" spans="4:4">
      <c r="D3216" s="3">
        <v>3216</v>
      </c>
    </row>
    <row r="3217" spans="4:4">
      <c r="D3217" s="3">
        <v>3217</v>
      </c>
    </row>
    <row r="3218" spans="4:4">
      <c r="D3218" s="3">
        <v>3218</v>
      </c>
    </row>
    <row r="3219" spans="4:4">
      <c r="D3219" s="3">
        <v>3219</v>
      </c>
    </row>
    <row r="3220" spans="4:4">
      <c r="D3220" s="3">
        <v>3220</v>
      </c>
    </row>
    <row r="3221" spans="4:4">
      <c r="D3221" s="3">
        <v>3221</v>
      </c>
    </row>
    <row r="3222" spans="4:4">
      <c r="D3222" s="3">
        <v>3222</v>
      </c>
    </row>
    <row r="3223" spans="4:4">
      <c r="D3223" s="3">
        <v>3223</v>
      </c>
    </row>
    <row r="3224" spans="4:4">
      <c r="D3224" s="3">
        <v>3224</v>
      </c>
    </row>
    <row r="3225" spans="4:4">
      <c r="D3225" s="3">
        <v>3225</v>
      </c>
    </row>
    <row r="3226" spans="4:4">
      <c r="D3226" s="3">
        <v>3226</v>
      </c>
    </row>
    <row r="3227" spans="4:4">
      <c r="D3227" s="3">
        <v>3227</v>
      </c>
    </row>
    <row r="3228" spans="4:4">
      <c r="D3228" s="3">
        <v>3228</v>
      </c>
    </row>
    <row r="3229" spans="4:4">
      <c r="D3229" s="3">
        <v>3229</v>
      </c>
    </row>
    <row r="3230" spans="4:4">
      <c r="D3230" s="3">
        <v>3230</v>
      </c>
    </row>
    <row r="3231" spans="4:4">
      <c r="D3231" s="3">
        <v>3231</v>
      </c>
    </row>
    <row r="3232" spans="4:4">
      <c r="D3232" s="3">
        <v>3232</v>
      </c>
    </row>
    <row r="3233" spans="4:4">
      <c r="D3233" s="3">
        <v>3233</v>
      </c>
    </row>
    <row r="3234" spans="4:4">
      <c r="D3234" s="3">
        <v>3234</v>
      </c>
    </row>
    <row r="3235" spans="4:4">
      <c r="D3235" s="3">
        <v>3235</v>
      </c>
    </row>
    <row r="3236" spans="4:4">
      <c r="D3236" s="3">
        <v>3236</v>
      </c>
    </row>
    <row r="3237" spans="4:4">
      <c r="D3237" s="3">
        <v>3237</v>
      </c>
    </row>
    <row r="3238" spans="4:4">
      <c r="D3238" s="3">
        <v>3238</v>
      </c>
    </row>
    <row r="3239" spans="4:4">
      <c r="D3239" s="3">
        <v>3239</v>
      </c>
    </row>
    <row r="3240" spans="4:4">
      <c r="D3240" s="3">
        <v>3240</v>
      </c>
    </row>
    <row r="3241" spans="4:4">
      <c r="D3241" s="3">
        <v>3241</v>
      </c>
    </row>
    <row r="3242" spans="4:4">
      <c r="D3242" s="3">
        <v>3242</v>
      </c>
    </row>
    <row r="3243" spans="4:4">
      <c r="D3243" s="3">
        <v>3243</v>
      </c>
    </row>
    <row r="3244" spans="4:4">
      <c r="D3244" s="3">
        <v>3244</v>
      </c>
    </row>
    <row r="3245" spans="4:4">
      <c r="D3245" s="3">
        <v>3245</v>
      </c>
    </row>
    <row r="3246" spans="4:4">
      <c r="D3246" s="3">
        <v>3246</v>
      </c>
    </row>
    <row r="3247" spans="4:4">
      <c r="D3247" s="3">
        <v>3247</v>
      </c>
    </row>
    <row r="3248" spans="4:4">
      <c r="D3248" s="3">
        <v>3248</v>
      </c>
    </row>
    <row r="3249" spans="4:4">
      <c r="D3249" s="3">
        <v>3249</v>
      </c>
    </row>
    <row r="3250" spans="4:4">
      <c r="D3250" s="3">
        <v>3250</v>
      </c>
    </row>
    <row r="3251" spans="4:4">
      <c r="D3251" s="3">
        <v>3251</v>
      </c>
    </row>
    <row r="3252" spans="4:4">
      <c r="D3252" s="3">
        <v>3252</v>
      </c>
    </row>
    <row r="3253" spans="4:4">
      <c r="D3253" s="3">
        <v>3253</v>
      </c>
    </row>
    <row r="3254" spans="4:4">
      <c r="D3254" s="3">
        <v>3254</v>
      </c>
    </row>
    <row r="3255" spans="4:4">
      <c r="D3255" s="3">
        <v>3255</v>
      </c>
    </row>
    <row r="3256" spans="4:4">
      <c r="D3256" s="3">
        <v>3256</v>
      </c>
    </row>
    <row r="3257" spans="4:4">
      <c r="D3257" s="3">
        <v>3257</v>
      </c>
    </row>
    <row r="3258" spans="4:4">
      <c r="D3258" s="3">
        <v>3258</v>
      </c>
    </row>
    <row r="3259" spans="4:4">
      <c r="D3259" s="3">
        <v>3259</v>
      </c>
    </row>
    <row r="3260" spans="4:4">
      <c r="D3260" s="3">
        <v>3260</v>
      </c>
    </row>
    <row r="3261" spans="4:4">
      <c r="D3261" s="3">
        <v>3261</v>
      </c>
    </row>
    <row r="3262" spans="4:4">
      <c r="D3262" s="3">
        <v>3262</v>
      </c>
    </row>
    <row r="3263" spans="4:4">
      <c r="D3263" s="3">
        <v>3263</v>
      </c>
    </row>
    <row r="3264" spans="4:4">
      <c r="D3264" s="3">
        <v>3264</v>
      </c>
    </row>
    <row r="3265" spans="4:4">
      <c r="D3265" s="3">
        <v>3265</v>
      </c>
    </row>
    <row r="3266" spans="4:4">
      <c r="D3266" s="3">
        <v>3266</v>
      </c>
    </row>
    <row r="3267" spans="4:4">
      <c r="D3267" s="3">
        <v>3267</v>
      </c>
    </row>
    <row r="3268" spans="4:4">
      <c r="D3268" s="3">
        <v>3268</v>
      </c>
    </row>
    <row r="3269" spans="4:4">
      <c r="D3269" s="3">
        <v>3269</v>
      </c>
    </row>
    <row r="3270" spans="4:4">
      <c r="D3270" s="3">
        <v>3270</v>
      </c>
    </row>
    <row r="3271" spans="4:4">
      <c r="D3271" s="3">
        <v>3271</v>
      </c>
    </row>
    <row r="3272" spans="4:4">
      <c r="D3272" s="3">
        <v>3272</v>
      </c>
    </row>
    <row r="3273" spans="4:4">
      <c r="D3273" s="3">
        <v>3273</v>
      </c>
    </row>
    <row r="3274" spans="4:4">
      <c r="D3274" s="3">
        <v>3274</v>
      </c>
    </row>
    <row r="3275" spans="4:4">
      <c r="D3275" s="3">
        <v>3275</v>
      </c>
    </row>
    <row r="3276" spans="4:4">
      <c r="D3276" s="3">
        <v>3276</v>
      </c>
    </row>
    <row r="3277" spans="4:4">
      <c r="D3277" s="3">
        <v>3277</v>
      </c>
    </row>
    <row r="3278" spans="4:4">
      <c r="D3278" s="3">
        <v>3278</v>
      </c>
    </row>
    <row r="3279" spans="4:4">
      <c r="D3279" s="3">
        <v>3279</v>
      </c>
    </row>
    <row r="3280" spans="4:4">
      <c r="D3280" s="3">
        <v>3280</v>
      </c>
    </row>
    <row r="3281" spans="4:4">
      <c r="D3281" s="3">
        <v>3281</v>
      </c>
    </row>
    <row r="3282" spans="4:4">
      <c r="D3282" s="3">
        <v>3282</v>
      </c>
    </row>
    <row r="3283" spans="4:4">
      <c r="D3283" s="3">
        <v>3283</v>
      </c>
    </row>
    <row r="3284" spans="4:4">
      <c r="D3284" s="3">
        <v>3284</v>
      </c>
    </row>
    <row r="3285" spans="4:4">
      <c r="D3285" s="3">
        <v>3285</v>
      </c>
    </row>
    <row r="3286" spans="4:4">
      <c r="D3286" s="3">
        <v>3286</v>
      </c>
    </row>
    <row r="3287" spans="4:4">
      <c r="D3287" s="3">
        <v>3287</v>
      </c>
    </row>
    <row r="3288" spans="4:4">
      <c r="D3288" s="3">
        <v>3288</v>
      </c>
    </row>
    <row r="3289" spans="4:4">
      <c r="D3289" s="3">
        <v>3289</v>
      </c>
    </row>
    <row r="3290" spans="4:4">
      <c r="D3290" s="3">
        <v>3290</v>
      </c>
    </row>
    <row r="3291" spans="4:4">
      <c r="D3291" s="3">
        <v>3291</v>
      </c>
    </row>
    <row r="3292" spans="4:4">
      <c r="D3292" s="3">
        <v>3292</v>
      </c>
    </row>
    <row r="3293" spans="4:4">
      <c r="D3293" s="3">
        <v>3293</v>
      </c>
    </row>
    <row r="3294" spans="4:4">
      <c r="D3294" s="3">
        <v>3294</v>
      </c>
    </row>
    <row r="3295" spans="4:4">
      <c r="D3295" s="3">
        <v>3295</v>
      </c>
    </row>
    <row r="3296" spans="4:4">
      <c r="D3296" s="3">
        <v>3296</v>
      </c>
    </row>
    <row r="3297" spans="4:4">
      <c r="D3297" s="3">
        <v>3297</v>
      </c>
    </row>
    <row r="3298" spans="4:4">
      <c r="D3298" s="3">
        <v>3298</v>
      </c>
    </row>
    <row r="3299" spans="4:4">
      <c r="D3299" s="3">
        <v>3299</v>
      </c>
    </row>
    <row r="3300" spans="4:4">
      <c r="D3300" s="3">
        <v>3300</v>
      </c>
    </row>
    <row r="3301" spans="4:4">
      <c r="D3301" s="3">
        <v>3301</v>
      </c>
    </row>
    <row r="3302" spans="4:4">
      <c r="D3302" s="3">
        <v>3302</v>
      </c>
    </row>
    <row r="3303" spans="4:4">
      <c r="D3303" s="3">
        <v>3303</v>
      </c>
    </row>
    <row r="3304" spans="4:4">
      <c r="D3304" s="3">
        <v>3304</v>
      </c>
    </row>
    <row r="3305" spans="4:4">
      <c r="D3305" s="3">
        <v>3305</v>
      </c>
    </row>
    <row r="3306" spans="4:4">
      <c r="D3306" s="3">
        <v>3306</v>
      </c>
    </row>
    <row r="3307" spans="4:4">
      <c r="D3307" s="3">
        <v>3307</v>
      </c>
    </row>
    <row r="3308" spans="4:4">
      <c r="D3308" s="3">
        <v>3308</v>
      </c>
    </row>
    <row r="3309" spans="4:4">
      <c r="D3309" s="3">
        <v>3309</v>
      </c>
    </row>
    <row r="3310" spans="4:4">
      <c r="D3310" s="3">
        <v>3310</v>
      </c>
    </row>
    <row r="3311" spans="4:4">
      <c r="D3311" s="3">
        <v>3311</v>
      </c>
    </row>
    <row r="3312" spans="4:4">
      <c r="D3312" s="3">
        <v>3312</v>
      </c>
    </row>
    <row r="3313" spans="4:4">
      <c r="D3313" s="3">
        <v>3313</v>
      </c>
    </row>
    <row r="3314" spans="4:4">
      <c r="D3314" s="3">
        <v>3314</v>
      </c>
    </row>
    <row r="3315" spans="4:4">
      <c r="D3315" s="3">
        <v>3315</v>
      </c>
    </row>
    <row r="3316" spans="4:4">
      <c r="D3316" s="3">
        <v>3316</v>
      </c>
    </row>
    <row r="3317" spans="4:4">
      <c r="D3317" s="3">
        <v>3317</v>
      </c>
    </row>
    <row r="3318" spans="4:4">
      <c r="D3318" s="3">
        <v>3318</v>
      </c>
    </row>
    <row r="3319" spans="4:4">
      <c r="D3319" s="3">
        <v>3319</v>
      </c>
    </row>
    <row r="3320" spans="4:4">
      <c r="D3320" s="3">
        <v>3320</v>
      </c>
    </row>
    <row r="3321" spans="4:4">
      <c r="D3321" s="3">
        <v>3321</v>
      </c>
    </row>
    <row r="3322" spans="4:4">
      <c r="D3322" s="3">
        <v>3322</v>
      </c>
    </row>
    <row r="3323" spans="4:4">
      <c r="D3323" s="3">
        <v>3323</v>
      </c>
    </row>
    <row r="3324" spans="4:4">
      <c r="D3324" s="3">
        <v>3324</v>
      </c>
    </row>
    <row r="3325" spans="4:4">
      <c r="D3325" s="3">
        <v>3325</v>
      </c>
    </row>
    <row r="3326" spans="4:4">
      <c r="D3326" s="3">
        <v>3326</v>
      </c>
    </row>
    <row r="3327" spans="4:4">
      <c r="D3327" s="3">
        <v>3327</v>
      </c>
    </row>
    <row r="3328" spans="4:4">
      <c r="D3328" s="3">
        <v>3328</v>
      </c>
    </row>
    <row r="3329" spans="4:4">
      <c r="D3329" s="3">
        <v>3329</v>
      </c>
    </row>
    <row r="3330" spans="4:4">
      <c r="D3330" s="3">
        <v>3330</v>
      </c>
    </row>
    <row r="3331" spans="4:4">
      <c r="D3331" s="3">
        <v>3331</v>
      </c>
    </row>
    <row r="3332" spans="4:4">
      <c r="D3332" s="3">
        <v>3332</v>
      </c>
    </row>
    <row r="3333" spans="4:4">
      <c r="D3333" s="3">
        <v>3333</v>
      </c>
    </row>
    <row r="3334" spans="4:4">
      <c r="D3334" s="3">
        <v>3334</v>
      </c>
    </row>
    <row r="3335" spans="4:4">
      <c r="D3335" s="3">
        <v>3335</v>
      </c>
    </row>
    <row r="3336" spans="4:4">
      <c r="D3336" s="3">
        <v>3336</v>
      </c>
    </row>
    <row r="3337" spans="4:4">
      <c r="D3337" s="3">
        <v>3337</v>
      </c>
    </row>
    <row r="3338" spans="4:4">
      <c r="D3338" s="3">
        <v>3338</v>
      </c>
    </row>
    <row r="3339" spans="4:4">
      <c r="D3339" s="3">
        <v>3339</v>
      </c>
    </row>
    <row r="3340" spans="4:4">
      <c r="D3340" s="3">
        <v>3340</v>
      </c>
    </row>
    <row r="3341" spans="4:4">
      <c r="D3341" s="3">
        <v>3341</v>
      </c>
    </row>
    <row r="3342" spans="4:4">
      <c r="D3342" s="3">
        <v>3342</v>
      </c>
    </row>
    <row r="3343" spans="4:4">
      <c r="D3343" s="3">
        <v>3343</v>
      </c>
    </row>
    <row r="3344" spans="4:4">
      <c r="D3344" s="3">
        <v>3344</v>
      </c>
    </row>
    <row r="3345" spans="4:4">
      <c r="D3345" s="3">
        <v>3345</v>
      </c>
    </row>
    <row r="3346" spans="4:4">
      <c r="D3346" s="3">
        <v>3346</v>
      </c>
    </row>
    <row r="3347" spans="4:4">
      <c r="D3347" s="3">
        <v>3347</v>
      </c>
    </row>
    <row r="3348" spans="4:4">
      <c r="D3348" s="3">
        <v>3348</v>
      </c>
    </row>
    <row r="3349" spans="4:4">
      <c r="D3349" s="3">
        <v>3349</v>
      </c>
    </row>
    <row r="3350" spans="4:4">
      <c r="D3350" s="3">
        <v>3350</v>
      </c>
    </row>
    <row r="3351" spans="4:4">
      <c r="D3351" s="3">
        <v>3351</v>
      </c>
    </row>
    <row r="3352" spans="4:4">
      <c r="D3352" s="3">
        <v>3352</v>
      </c>
    </row>
    <row r="3353" spans="4:4">
      <c r="D3353" s="3">
        <v>3353</v>
      </c>
    </row>
    <row r="3354" spans="4:4">
      <c r="D3354" s="3">
        <v>3354</v>
      </c>
    </row>
    <row r="3355" spans="4:4">
      <c r="D3355" s="3">
        <v>3355</v>
      </c>
    </row>
    <row r="3356" spans="4:4">
      <c r="D3356" s="3">
        <v>3356</v>
      </c>
    </row>
    <row r="3357" spans="4:4">
      <c r="D3357" s="3">
        <v>3357</v>
      </c>
    </row>
    <row r="3358" spans="4:4">
      <c r="D3358" s="3">
        <v>3358</v>
      </c>
    </row>
    <row r="3359" spans="4:4">
      <c r="D3359" s="3">
        <v>3359</v>
      </c>
    </row>
    <row r="3360" spans="4:4">
      <c r="D3360" s="3">
        <v>3360</v>
      </c>
    </row>
    <row r="3361" spans="4:4">
      <c r="D3361" s="3">
        <v>3361</v>
      </c>
    </row>
    <row r="3362" spans="4:4">
      <c r="D3362" s="3">
        <v>3362</v>
      </c>
    </row>
    <row r="3363" spans="4:4">
      <c r="D3363" s="3">
        <v>3363</v>
      </c>
    </row>
    <row r="3364" spans="4:4">
      <c r="D3364" s="3">
        <v>3364</v>
      </c>
    </row>
    <row r="3365" spans="4:4">
      <c r="D3365" s="3">
        <v>3365</v>
      </c>
    </row>
    <row r="3366" spans="4:4">
      <c r="D3366" s="3">
        <v>3366</v>
      </c>
    </row>
    <row r="3367" spans="4:4">
      <c r="D3367" s="3">
        <v>3367</v>
      </c>
    </row>
    <row r="3368" spans="4:4">
      <c r="D3368" s="3">
        <v>3368</v>
      </c>
    </row>
    <row r="3369" spans="4:4">
      <c r="D3369" s="3">
        <v>3369</v>
      </c>
    </row>
    <row r="3370" spans="4:4">
      <c r="D3370" s="3">
        <v>3370</v>
      </c>
    </row>
    <row r="3371" spans="4:4">
      <c r="D3371" s="3">
        <v>3371</v>
      </c>
    </row>
    <row r="3372" spans="4:4">
      <c r="D3372" s="3">
        <v>3372</v>
      </c>
    </row>
    <row r="3373" spans="4:4">
      <c r="D3373" s="3">
        <v>3373</v>
      </c>
    </row>
    <row r="3374" spans="4:4">
      <c r="D3374" s="3">
        <v>3374</v>
      </c>
    </row>
    <row r="3375" spans="4:4">
      <c r="D3375" s="3">
        <v>3375</v>
      </c>
    </row>
    <row r="3376" spans="4:4">
      <c r="D3376" s="3">
        <v>3376</v>
      </c>
    </row>
    <row r="3377" spans="4:4">
      <c r="D3377" s="3">
        <v>3377</v>
      </c>
    </row>
    <row r="3378" spans="4:4">
      <c r="D3378" s="3">
        <v>3378</v>
      </c>
    </row>
    <row r="3379" spans="4:4">
      <c r="D3379" s="3">
        <v>3379</v>
      </c>
    </row>
    <row r="3380" spans="4:4">
      <c r="D3380" s="3">
        <v>3380</v>
      </c>
    </row>
    <row r="3381" spans="4:4">
      <c r="D3381" s="3">
        <v>3381</v>
      </c>
    </row>
    <row r="3382" spans="4:4">
      <c r="D3382" s="3">
        <v>3382</v>
      </c>
    </row>
    <row r="3383" spans="4:4">
      <c r="D3383" s="3">
        <v>3383</v>
      </c>
    </row>
    <row r="3384" spans="4:4">
      <c r="D3384" s="3">
        <v>3384</v>
      </c>
    </row>
    <row r="3385" spans="4:4">
      <c r="D3385" s="3">
        <v>3385</v>
      </c>
    </row>
    <row r="3386" spans="4:4">
      <c r="D3386" s="3">
        <v>3386</v>
      </c>
    </row>
    <row r="3387" spans="4:4">
      <c r="D3387" s="3">
        <v>3387</v>
      </c>
    </row>
    <row r="3388" spans="4:4">
      <c r="D3388" s="3">
        <v>3388</v>
      </c>
    </row>
    <row r="3389" spans="4:4">
      <c r="D3389" s="3">
        <v>3389</v>
      </c>
    </row>
    <row r="3390" spans="4:4">
      <c r="D3390" s="3">
        <v>3390</v>
      </c>
    </row>
    <row r="3391" spans="4:4">
      <c r="D3391" s="3">
        <v>3391</v>
      </c>
    </row>
    <row r="3392" spans="4:4">
      <c r="D3392" s="3">
        <v>3392</v>
      </c>
    </row>
    <row r="3393" spans="4:4">
      <c r="D3393" s="3">
        <v>3393</v>
      </c>
    </row>
    <row r="3394" spans="4:4">
      <c r="D3394" s="3">
        <v>3394</v>
      </c>
    </row>
    <row r="3395" spans="4:4">
      <c r="D3395" s="3">
        <v>3395</v>
      </c>
    </row>
    <row r="3396" spans="4:4">
      <c r="D3396" s="3">
        <v>3396</v>
      </c>
    </row>
    <row r="3397" spans="4:4">
      <c r="D3397" s="3">
        <v>3397</v>
      </c>
    </row>
    <row r="3398" spans="4:4">
      <c r="D3398" s="3">
        <v>3398</v>
      </c>
    </row>
    <row r="3399" spans="4:4">
      <c r="D3399" s="3">
        <v>3399</v>
      </c>
    </row>
    <row r="3400" spans="4:4">
      <c r="D3400" s="3">
        <v>3400</v>
      </c>
    </row>
    <row r="3401" spans="4:4">
      <c r="D3401" s="3">
        <v>3401</v>
      </c>
    </row>
    <row r="3402" spans="4:4">
      <c r="D3402" s="3">
        <v>3402</v>
      </c>
    </row>
    <row r="3403" spans="4:4">
      <c r="D3403" s="3">
        <v>3403</v>
      </c>
    </row>
    <row r="3404" spans="4:4">
      <c r="D3404" s="3">
        <v>3404</v>
      </c>
    </row>
    <row r="3405" spans="4:4">
      <c r="D3405" s="3">
        <v>3405</v>
      </c>
    </row>
    <row r="3406" spans="4:4">
      <c r="D3406" s="3">
        <v>3406</v>
      </c>
    </row>
    <row r="3407" spans="4:4">
      <c r="D3407" s="3">
        <v>3407</v>
      </c>
    </row>
    <row r="3408" spans="4:4">
      <c r="D3408" s="3">
        <v>3408</v>
      </c>
    </row>
    <row r="3409" spans="4:4">
      <c r="D3409" s="3">
        <v>3409</v>
      </c>
    </row>
    <row r="3410" spans="4:4">
      <c r="D3410" s="3">
        <v>3410</v>
      </c>
    </row>
    <row r="3411" spans="4:4">
      <c r="D3411" s="3">
        <v>3411</v>
      </c>
    </row>
    <row r="3412" spans="4:4">
      <c r="D3412" s="3">
        <v>3412</v>
      </c>
    </row>
    <row r="3413" spans="4:4">
      <c r="D3413" s="3">
        <v>3413</v>
      </c>
    </row>
    <row r="3414" spans="4:4">
      <c r="D3414" s="3">
        <v>3414</v>
      </c>
    </row>
    <row r="3415" spans="4:4">
      <c r="D3415" s="3">
        <v>3415</v>
      </c>
    </row>
    <row r="3416" spans="4:4">
      <c r="D3416" s="3">
        <v>3416</v>
      </c>
    </row>
    <row r="3417" spans="4:4">
      <c r="D3417" s="3">
        <v>3417</v>
      </c>
    </row>
    <row r="3418" spans="4:4">
      <c r="D3418" s="3">
        <v>3418</v>
      </c>
    </row>
    <row r="3419" spans="4:4">
      <c r="D3419" s="3">
        <v>3419</v>
      </c>
    </row>
    <row r="3420" spans="4:4">
      <c r="D3420" s="3">
        <v>3420</v>
      </c>
    </row>
    <row r="3421" spans="4:4">
      <c r="D3421" s="3">
        <v>3421</v>
      </c>
    </row>
    <row r="3422" spans="4:4">
      <c r="D3422" s="3">
        <v>3422</v>
      </c>
    </row>
    <row r="3423" spans="4:4">
      <c r="D3423" s="3">
        <v>3423</v>
      </c>
    </row>
    <row r="3424" spans="4:4">
      <c r="D3424" s="3">
        <v>3424</v>
      </c>
    </row>
    <row r="3425" spans="4:4">
      <c r="D3425" s="3">
        <v>3425</v>
      </c>
    </row>
    <row r="3426" spans="4:4">
      <c r="D3426" s="3">
        <v>3426</v>
      </c>
    </row>
    <row r="3427" spans="4:4">
      <c r="D3427" s="3">
        <v>3427</v>
      </c>
    </row>
    <row r="3428" spans="4:4">
      <c r="D3428" s="3">
        <v>3428</v>
      </c>
    </row>
    <row r="3429" spans="4:4">
      <c r="D3429" s="3">
        <v>3429</v>
      </c>
    </row>
    <row r="3430" spans="4:4">
      <c r="D3430" s="3">
        <v>3430</v>
      </c>
    </row>
    <row r="3431" spans="4:4">
      <c r="D3431" s="3">
        <v>3431</v>
      </c>
    </row>
    <row r="3432" spans="4:4">
      <c r="D3432" s="3">
        <v>3432</v>
      </c>
    </row>
    <row r="3433" spans="4:4">
      <c r="D3433" s="3">
        <v>3433</v>
      </c>
    </row>
    <row r="3434" spans="4:4">
      <c r="D3434" s="3">
        <v>3434</v>
      </c>
    </row>
    <row r="3435" spans="4:4">
      <c r="D3435" s="3">
        <v>3435</v>
      </c>
    </row>
    <row r="3436" spans="4:4">
      <c r="D3436" s="3">
        <v>3436</v>
      </c>
    </row>
    <row r="3437" spans="4:4">
      <c r="D3437" s="3">
        <v>3437</v>
      </c>
    </row>
    <row r="3438" spans="4:4">
      <c r="D3438" s="3">
        <v>3438</v>
      </c>
    </row>
    <row r="3439" spans="4:4">
      <c r="D3439" s="3">
        <v>3439</v>
      </c>
    </row>
    <row r="3440" spans="4:4">
      <c r="D3440" s="3">
        <v>3440</v>
      </c>
    </row>
    <row r="3441" spans="4:4">
      <c r="D3441" s="3">
        <v>3441</v>
      </c>
    </row>
    <row r="3442" spans="4:4">
      <c r="D3442" s="3">
        <v>3442</v>
      </c>
    </row>
    <row r="3443" spans="4:4">
      <c r="D3443" s="3">
        <v>3443</v>
      </c>
    </row>
    <row r="3444" spans="4:4">
      <c r="D3444" s="3">
        <v>3444</v>
      </c>
    </row>
    <row r="3445" spans="4:4">
      <c r="D3445" s="3">
        <v>3445</v>
      </c>
    </row>
    <row r="3446" spans="4:4">
      <c r="D3446" s="3">
        <v>3446</v>
      </c>
    </row>
    <row r="3447" spans="4:4">
      <c r="D3447" s="3">
        <v>3447</v>
      </c>
    </row>
    <row r="3448" spans="4:4">
      <c r="D3448" s="3">
        <v>3448</v>
      </c>
    </row>
    <row r="3449" spans="4:4">
      <c r="D3449" s="3">
        <v>3449</v>
      </c>
    </row>
    <row r="3450" spans="4:4">
      <c r="D3450" s="3">
        <v>3450</v>
      </c>
    </row>
    <row r="3451" spans="4:4">
      <c r="D3451" s="3">
        <v>3451</v>
      </c>
    </row>
    <row r="3452" spans="4:4">
      <c r="D3452" s="3">
        <v>3452</v>
      </c>
    </row>
    <row r="3453" spans="4:4">
      <c r="D3453" s="3">
        <v>3453</v>
      </c>
    </row>
    <row r="3454" spans="4:4">
      <c r="D3454" s="3">
        <v>3454</v>
      </c>
    </row>
    <row r="3455" spans="4:4">
      <c r="D3455" s="3">
        <v>3455</v>
      </c>
    </row>
    <row r="3456" spans="4:4">
      <c r="D3456" s="3">
        <v>3456</v>
      </c>
    </row>
    <row r="3457" spans="4:4">
      <c r="D3457" s="3">
        <v>3457</v>
      </c>
    </row>
    <row r="3458" spans="4:4">
      <c r="D3458" s="3">
        <v>3458</v>
      </c>
    </row>
    <row r="3459" spans="4:4">
      <c r="D3459" s="3">
        <v>3459</v>
      </c>
    </row>
    <row r="3460" spans="4:4">
      <c r="D3460" s="3">
        <v>3460</v>
      </c>
    </row>
    <row r="3461" spans="4:4">
      <c r="D3461" s="3">
        <v>3461</v>
      </c>
    </row>
    <row r="3462" spans="4:4">
      <c r="D3462" s="3">
        <v>3462</v>
      </c>
    </row>
    <row r="3463" spans="4:4">
      <c r="D3463" s="3">
        <v>3463</v>
      </c>
    </row>
    <row r="3464" spans="4:4">
      <c r="D3464" s="3">
        <v>3464</v>
      </c>
    </row>
    <row r="3465" spans="4:4">
      <c r="D3465" s="3">
        <v>3465</v>
      </c>
    </row>
    <row r="3466" spans="4:4">
      <c r="D3466" s="3">
        <v>3466</v>
      </c>
    </row>
    <row r="3467" spans="4:4">
      <c r="D3467" s="3">
        <v>3467</v>
      </c>
    </row>
    <row r="3468" spans="4:4">
      <c r="D3468" s="3">
        <v>3468</v>
      </c>
    </row>
    <row r="3469" spans="4:4">
      <c r="D3469" s="3">
        <v>3469</v>
      </c>
    </row>
    <row r="3470" spans="4:4">
      <c r="D3470" s="3">
        <v>3470</v>
      </c>
    </row>
    <row r="3471" spans="4:4">
      <c r="D3471" s="3">
        <v>3471</v>
      </c>
    </row>
    <row r="3472" spans="4:4">
      <c r="D3472" s="3">
        <v>3472</v>
      </c>
    </row>
    <row r="3473" spans="4:4">
      <c r="D3473" s="3">
        <v>3473</v>
      </c>
    </row>
    <row r="3474" spans="4:4">
      <c r="D3474" s="3">
        <v>3474</v>
      </c>
    </row>
    <row r="3475" spans="4:4">
      <c r="D3475" s="3">
        <v>3475</v>
      </c>
    </row>
    <row r="3476" spans="4:4">
      <c r="D3476" s="3">
        <v>3476</v>
      </c>
    </row>
    <row r="3477" spans="4:4">
      <c r="D3477" s="3">
        <v>3477</v>
      </c>
    </row>
    <row r="3478" spans="4:4">
      <c r="D3478" s="3">
        <v>3478</v>
      </c>
    </row>
    <row r="3479" spans="4:4">
      <c r="D3479" s="3">
        <v>3479</v>
      </c>
    </row>
    <row r="3480" spans="4:4">
      <c r="D3480" s="3">
        <v>3480</v>
      </c>
    </row>
    <row r="3481" spans="4:4">
      <c r="D3481" s="3">
        <v>3481</v>
      </c>
    </row>
    <row r="3482" spans="4:4">
      <c r="D3482" s="3">
        <v>3482</v>
      </c>
    </row>
    <row r="3483" spans="4:4">
      <c r="D3483" s="3">
        <v>3483</v>
      </c>
    </row>
    <row r="3484" spans="4:4">
      <c r="D3484" s="3">
        <v>3484</v>
      </c>
    </row>
    <row r="3485" spans="4:4">
      <c r="D3485" s="3">
        <v>3485</v>
      </c>
    </row>
    <row r="3486" spans="4:4">
      <c r="D3486" s="3">
        <v>3486</v>
      </c>
    </row>
    <row r="3487" spans="4:4">
      <c r="D3487" s="3">
        <v>3487</v>
      </c>
    </row>
    <row r="3488" spans="4:4">
      <c r="D3488" s="3">
        <v>3488</v>
      </c>
    </row>
    <row r="3489" spans="4:4">
      <c r="D3489" s="3">
        <v>3489</v>
      </c>
    </row>
    <row r="3490" spans="4:4">
      <c r="D3490" s="3">
        <v>3490</v>
      </c>
    </row>
    <row r="3491" spans="4:4">
      <c r="D3491" s="3">
        <v>3491</v>
      </c>
    </row>
    <row r="3492" spans="4:4">
      <c r="D3492" s="3">
        <v>3492</v>
      </c>
    </row>
    <row r="3493" spans="4:4">
      <c r="D3493" s="3">
        <v>3493</v>
      </c>
    </row>
    <row r="3494" spans="4:4">
      <c r="D3494" s="3">
        <v>3494</v>
      </c>
    </row>
    <row r="3495" spans="4:4">
      <c r="D3495" s="3">
        <v>3495</v>
      </c>
    </row>
    <row r="3496" spans="4:4">
      <c r="D3496" s="3">
        <v>3496</v>
      </c>
    </row>
    <row r="3497" spans="4:4">
      <c r="D3497" s="3">
        <v>3497</v>
      </c>
    </row>
    <row r="3498" spans="4:4">
      <c r="D3498" s="3">
        <v>3498</v>
      </c>
    </row>
    <row r="3499" spans="4:4">
      <c r="D3499" s="3">
        <v>3499</v>
      </c>
    </row>
    <row r="3500" spans="4:4">
      <c r="D3500" s="3">
        <v>3500</v>
      </c>
    </row>
    <row r="3501" spans="4:4">
      <c r="D3501" s="3">
        <v>3501</v>
      </c>
    </row>
    <row r="3502" spans="4:4">
      <c r="D3502" s="3">
        <v>3502</v>
      </c>
    </row>
    <row r="3503" spans="4:4">
      <c r="D3503" s="3">
        <v>3503</v>
      </c>
    </row>
    <row r="3504" spans="4:4">
      <c r="D3504" s="3">
        <v>3504</v>
      </c>
    </row>
    <row r="3505" spans="4:4">
      <c r="D3505" s="3">
        <v>3505</v>
      </c>
    </row>
    <row r="3506" spans="4:4">
      <c r="D3506" s="3">
        <v>3506</v>
      </c>
    </row>
    <row r="3507" spans="4:4">
      <c r="D3507" s="3">
        <v>3507</v>
      </c>
    </row>
    <row r="3508" spans="4:4">
      <c r="D3508" s="3">
        <v>3508</v>
      </c>
    </row>
    <row r="3509" spans="4:4">
      <c r="D3509" s="3">
        <v>3509</v>
      </c>
    </row>
    <row r="3510" spans="4:4">
      <c r="D3510" s="3">
        <v>3510</v>
      </c>
    </row>
    <row r="3511" spans="4:4">
      <c r="D3511" s="3">
        <v>3511</v>
      </c>
    </row>
    <row r="3512" spans="4:4">
      <c r="D3512" s="3">
        <v>3512</v>
      </c>
    </row>
    <row r="3513" spans="4:4">
      <c r="D3513" s="3">
        <v>3513</v>
      </c>
    </row>
    <row r="3514" spans="4:4">
      <c r="D3514" s="3">
        <v>3514</v>
      </c>
    </row>
    <row r="3515" spans="4:4">
      <c r="D3515" s="3">
        <v>3515</v>
      </c>
    </row>
    <row r="3516" spans="4:4">
      <c r="D3516" s="3">
        <v>3516</v>
      </c>
    </row>
    <row r="3517" spans="4:4">
      <c r="D3517" s="3">
        <v>3517</v>
      </c>
    </row>
    <row r="3518" spans="4:4">
      <c r="D3518" s="3">
        <v>3518</v>
      </c>
    </row>
    <row r="3519" spans="4:4">
      <c r="D3519" s="3">
        <v>3519</v>
      </c>
    </row>
    <row r="3520" spans="4:4">
      <c r="D3520" s="3">
        <v>3520</v>
      </c>
    </row>
    <row r="3521" spans="4:4">
      <c r="D3521" s="3">
        <v>3521</v>
      </c>
    </row>
    <row r="3522" spans="4:4">
      <c r="D3522" s="3">
        <v>3522</v>
      </c>
    </row>
    <row r="3523" spans="4:4">
      <c r="D3523" s="3">
        <v>3523</v>
      </c>
    </row>
    <row r="3524" spans="4:4">
      <c r="D3524" s="3">
        <v>3524</v>
      </c>
    </row>
    <row r="3525" spans="4:4">
      <c r="D3525" s="3">
        <v>3525</v>
      </c>
    </row>
    <row r="3526" spans="4:4">
      <c r="D3526" s="3">
        <v>3526</v>
      </c>
    </row>
    <row r="3527" spans="4:4">
      <c r="D3527" s="3">
        <v>3527</v>
      </c>
    </row>
    <row r="3528" spans="4:4">
      <c r="D3528" s="3">
        <v>3528</v>
      </c>
    </row>
    <row r="3529" spans="4:4">
      <c r="D3529" s="3">
        <v>3529</v>
      </c>
    </row>
    <row r="3530" spans="4:4">
      <c r="D3530" s="3">
        <v>3530</v>
      </c>
    </row>
    <row r="3531" spans="4:4">
      <c r="D3531" s="3">
        <v>3531</v>
      </c>
    </row>
    <row r="3532" spans="4:4">
      <c r="D3532" s="3">
        <v>3532</v>
      </c>
    </row>
    <row r="3533" spans="4:4">
      <c r="D3533" s="3">
        <v>3533</v>
      </c>
    </row>
    <row r="3534" spans="4:4">
      <c r="D3534" s="3">
        <v>3534</v>
      </c>
    </row>
    <row r="3535" spans="4:4">
      <c r="D3535" s="3">
        <v>3535</v>
      </c>
    </row>
    <row r="3536" spans="4:4">
      <c r="D3536" s="3">
        <v>3536</v>
      </c>
    </row>
    <row r="3537" spans="4:4">
      <c r="D3537" s="3">
        <v>3537</v>
      </c>
    </row>
    <row r="3538" spans="4:4">
      <c r="D3538" s="3">
        <v>3538</v>
      </c>
    </row>
    <row r="3539" spans="4:4">
      <c r="D3539" s="3">
        <v>3539</v>
      </c>
    </row>
    <row r="3540" spans="4:4">
      <c r="D3540" s="3">
        <v>3540</v>
      </c>
    </row>
    <row r="3541" spans="4:4">
      <c r="D3541" s="3">
        <v>3541</v>
      </c>
    </row>
    <row r="3542" spans="4:4">
      <c r="D3542" s="3">
        <v>3542</v>
      </c>
    </row>
    <row r="3543" spans="4:4">
      <c r="D3543" s="3">
        <v>3543</v>
      </c>
    </row>
    <row r="3544" spans="4:4">
      <c r="D3544" s="3">
        <v>3544</v>
      </c>
    </row>
    <row r="3545" spans="4:4">
      <c r="D3545" s="3">
        <v>3545</v>
      </c>
    </row>
    <row r="3546" spans="4:4">
      <c r="D3546" s="3">
        <v>3546</v>
      </c>
    </row>
    <row r="3547" spans="4:4">
      <c r="D3547" s="3">
        <v>3547</v>
      </c>
    </row>
    <row r="3548" spans="4:4">
      <c r="D3548" s="3">
        <v>3548</v>
      </c>
    </row>
    <row r="3549" spans="4:4">
      <c r="D3549" s="3">
        <v>3549</v>
      </c>
    </row>
    <row r="3550" spans="4:4">
      <c r="D3550" s="3">
        <v>3550</v>
      </c>
    </row>
    <row r="3551" spans="4:4">
      <c r="D3551" s="3">
        <v>3551</v>
      </c>
    </row>
    <row r="3552" spans="4:4">
      <c r="D3552" s="3">
        <v>3552</v>
      </c>
    </row>
    <row r="3553" spans="4:4">
      <c r="D3553" s="3">
        <v>3553</v>
      </c>
    </row>
    <row r="3554" spans="4:4">
      <c r="D3554" s="3">
        <v>3554</v>
      </c>
    </row>
    <row r="3555" spans="4:4">
      <c r="D3555" s="3">
        <v>3555</v>
      </c>
    </row>
    <row r="3556" spans="4:4">
      <c r="D3556" s="3">
        <v>3556</v>
      </c>
    </row>
    <row r="3557" spans="4:4">
      <c r="D3557" s="3">
        <v>3557</v>
      </c>
    </row>
    <row r="3558" spans="4:4">
      <c r="D3558" s="3">
        <v>3558</v>
      </c>
    </row>
    <row r="3559" spans="4:4">
      <c r="D3559" s="3">
        <v>3559</v>
      </c>
    </row>
    <row r="3560" spans="4:4">
      <c r="D3560" s="3">
        <v>3560</v>
      </c>
    </row>
    <row r="3561" spans="4:4">
      <c r="D3561" s="3">
        <v>3561</v>
      </c>
    </row>
    <row r="3562" spans="4:4">
      <c r="D3562" s="3">
        <v>3562</v>
      </c>
    </row>
    <row r="3563" spans="4:4">
      <c r="D3563" s="3">
        <v>3563</v>
      </c>
    </row>
    <row r="3564" spans="4:4">
      <c r="D3564" s="3">
        <v>3564</v>
      </c>
    </row>
    <row r="3565" spans="4:4">
      <c r="D3565" s="3">
        <v>3565</v>
      </c>
    </row>
    <row r="3566" spans="4:4">
      <c r="D3566" s="3">
        <v>3566</v>
      </c>
    </row>
    <row r="3567" spans="4:4">
      <c r="D3567" s="3">
        <v>3567</v>
      </c>
    </row>
    <row r="3568" spans="4:4">
      <c r="D3568" s="3">
        <v>3568</v>
      </c>
    </row>
    <row r="3569" spans="4:4">
      <c r="D3569" s="3">
        <v>3569</v>
      </c>
    </row>
    <row r="3570" spans="4:4">
      <c r="D3570" s="3">
        <v>3570</v>
      </c>
    </row>
    <row r="3571" spans="4:4">
      <c r="D3571" s="3">
        <v>3571</v>
      </c>
    </row>
    <row r="3572" spans="4:4">
      <c r="D3572" s="3">
        <v>3572</v>
      </c>
    </row>
    <row r="3573" spans="4:4">
      <c r="D3573" s="3">
        <v>3573</v>
      </c>
    </row>
    <row r="3574" spans="4:4">
      <c r="D3574" s="3">
        <v>3574</v>
      </c>
    </row>
    <row r="3575" spans="4:4">
      <c r="D3575" s="3">
        <v>3575</v>
      </c>
    </row>
    <row r="3576" spans="4:4">
      <c r="D3576" s="3">
        <v>3576</v>
      </c>
    </row>
    <row r="3577" spans="4:4">
      <c r="D3577" s="3">
        <v>3577</v>
      </c>
    </row>
    <row r="3578" spans="4:4">
      <c r="D3578" s="3">
        <v>3578</v>
      </c>
    </row>
    <row r="3579" spans="4:4">
      <c r="D3579" s="3">
        <v>3579</v>
      </c>
    </row>
    <row r="3580" spans="4:4">
      <c r="D3580" s="3">
        <v>3580</v>
      </c>
    </row>
    <row r="3581" spans="4:4">
      <c r="D3581" s="3">
        <v>3581</v>
      </c>
    </row>
    <row r="3582" spans="4:4">
      <c r="D3582" s="3">
        <v>3582</v>
      </c>
    </row>
    <row r="3583" spans="4:4">
      <c r="D3583" s="3">
        <v>3583</v>
      </c>
    </row>
    <row r="3584" spans="4:4">
      <c r="D3584" s="3">
        <v>3584</v>
      </c>
    </row>
    <row r="3585" spans="4:4">
      <c r="D3585" s="3">
        <v>3585</v>
      </c>
    </row>
    <row r="3586" spans="4:4">
      <c r="D3586" s="3">
        <v>3586</v>
      </c>
    </row>
    <row r="3587" spans="4:4">
      <c r="D3587" s="3">
        <v>3587</v>
      </c>
    </row>
    <row r="3588" spans="4:4">
      <c r="D3588" s="3">
        <v>3588</v>
      </c>
    </row>
    <row r="3589" spans="4:4">
      <c r="D3589" s="3">
        <v>3589</v>
      </c>
    </row>
    <row r="3590" spans="4:4">
      <c r="D3590" s="3">
        <v>3590</v>
      </c>
    </row>
    <row r="3591" spans="4:4">
      <c r="D3591" s="3">
        <v>3591</v>
      </c>
    </row>
    <row r="3592" spans="4:4">
      <c r="D3592" s="3">
        <v>3592</v>
      </c>
    </row>
    <row r="3593" spans="4:4">
      <c r="D3593" s="3">
        <v>3593</v>
      </c>
    </row>
    <row r="3594" spans="4:4">
      <c r="D3594" s="3">
        <v>3594</v>
      </c>
    </row>
    <row r="3595" spans="4:4">
      <c r="D3595" s="3">
        <v>3595</v>
      </c>
    </row>
    <row r="3596" spans="4:4">
      <c r="D3596" s="3">
        <v>3596</v>
      </c>
    </row>
    <row r="3597" spans="4:4">
      <c r="D3597" s="3">
        <v>3597</v>
      </c>
    </row>
    <row r="3598" spans="4:4">
      <c r="D3598" s="3">
        <v>3598</v>
      </c>
    </row>
    <row r="3599" spans="4:4">
      <c r="D3599" s="3">
        <v>3599</v>
      </c>
    </row>
    <row r="3600" spans="4:4">
      <c r="D3600" s="3">
        <v>3600</v>
      </c>
    </row>
    <row r="3601" spans="4:4">
      <c r="D3601" s="3">
        <v>3601</v>
      </c>
    </row>
    <row r="3602" spans="4:4">
      <c r="D3602" s="3">
        <v>3602</v>
      </c>
    </row>
    <row r="3603" spans="4:4">
      <c r="D3603" s="3">
        <v>3603</v>
      </c>
    </row>
    <row r="3604" spans="4:4">
      <c r="D3604" s="3">
        <v>3604</v>
      </c>
    </row>
    <row r="3605" spans="4:4">
      <c r="D3605" s="3">
        <v>3605</v>
      </c>
    </row>
    <row r="3606" spans="4:4">
      <c r="D3606" s="3">
        <v>3606</v>
      </c>
    </row>
    <row r="3607" spans="4:4">
      <c r="D3607" s="3">
        <v>3607</v>
      </c>
    </row>
    <row r="3608" spans="4:4">
      <c r="D3608" s="3">
        <v>3608</v>
      </c>
    </row>
    <row r="3609" spans="4:4">
      <c r="D3609" s="3">
        <v>3609</v>
      </c>
    </row>
    <row r="3610" spans="4:4">
      <c r="D3610" s="3">
        <v>3610</v>
      </c>
    </row>
    <row r="3611" spans="4:4">
      <c r="D3611" s="3">
        <v>3611</v>
      </c>
    </row>
    <row r="3612" spans="4:4">
      <c r="D3612" s="3">
        <v>3612</v>
      </c>
    </row>
    <row r="3613" spans="4:4">
      <c r="D3613" s="3">
        <v>3613</v>
      </c>
    </row>
    <row r="3614" spans="4:4">
      <c r="D3614" s="3">
        <v>3614</v>
      </c>
    </row>
    <row r="3615" spans="4:4">
      <c r="D3615" s="3">
        <v>3615</v>
      </c>
    </row>
    <row r="3616" spans="4:4">
      <c r="D3616" s="3">
        <v>3616</v>
      </c>
    </row>
    <row r="3617" spans="4:4">
      <c r="D3617" s="3">
        <v>3617</v>
      </c>
    </row>
    <row r="3618" spans="4:4">
      <c r="D3618" s="3">
        <v>3618</v>
      </c>
    </row>
    <row r="3619" spans="4:4">
      <c r="D3619" s="3">
        <v>3619</v>
      </c>
    </row>
    <row r="3620" spans="4:4">
      <c r="D3620" s="3">
        <v>3620</v>
      </c>
    </row>
    <row r="3621" spans="4:4">
      <c r="D3621" s="3">
        <v>3621</v>
      </c>
    </row>
    <row r="3622" spans="4:4">
      <c r="D3622" s="3">
        <v>3622</v>
      </c>
    </row>
    <row r="3623" spans="4:4">
      <c r="D3623" s="3">
        <v>3623</v>
      </c>
    </row>
    <row r="3624" spans="4:4">
      <c r="D3624" s="3">
        <v>3624</v>
      </c>
    </row>
    <row r="3625" spans="4:4">
      <c r="D3625" s="3">
        <v>3625</v>
      </c>
    </row>
    <row r="3626" spans="4:4">
      <c r="D3626" s="3">
        <v>3626</v>
      </c>
    </row>
    <row r="3627" spans="4:4">
      <c r="D3627" s="3">
        <v>3627</v>
      </c>
    </row>
    <row r="3628" spans="4:4">
      <c r="D3628" s="3">
        <v>3628</v>
      </c>
    </row>
    <row r="3629" spans="4:4">
      <c r="D3629" s="3">
        <v>3629</v>
      </c>
    </row>
    <row r="3630" spans="4:4">
      <c r="D3630" s="3">
        <v>3630</v>
      </c>
    </row>
    <row r="3631" spans="4:4">
      <c r="D3631" s="3">
        <v>3631</v>
      </c>
    </row>
    <row r="3632" spans="4:4">
      <c r="D3632" s="3">
        <v>3632</v>
      </c>
    </row>
    <row r="3633" spans="4:4">
      <c r="D3633" s="3">
        <v>3633</v>
      </c>
    </row>
    <row r="3634" spans="4:4">
      <c r="D3634" s="3">
        <v>3634</v>
      </c>
    </row>
    <row r="3635" spans="4:4">
      <c r="D3635" s="3">
        <v>3635</v>
      </c>
    </row>
    <row r="3636" spans="4:4">
      <c r="D3636" s="3">
        <v>3636</v>
      </c>
    </row>
    <row r="3637" spans="4:4">
      <c r="D3637" s="3">
        <v>3637</v>
      </c>
    </row>
    <row r="3638" spans="4:4">
      <c r="D3638" s="3">
        <v>3638</v>
      </c>
    </row>
    <row r="3639" spans="4:4">
      <c r="D3639" s="3">
        <v>3639</v>
      </c>
    </row>
    <row r="3640" spans="4:4">
      <c r="D3640" s="3">
        <v>3640</v>
      </c>
    </row>
    <row r="3641" spans="4:4">
      <c r="D3641" s="3">
        <v>3641</v>
      </c>
    </row>
    <row r="3642" spans="4:4">
      <c r="D3642" s="3">
        <v>3642</v>
      </c>
    </row>
    <row r="3643" spans="4:4">
      <c r="D3643" s="3">
        <v>3643</v>
      </c>
    </row>
    <row r="3644" spans="4:4">
      <c r="D3644" s="3">
        <v>3644</v>
      </c>
    </row>
    <row r="3645" spans="4:4">
      <c r="D3645" s="3">
        <v>3645</v>
      </c>
    </row>
    <row r="3646" spans="4:4">
      <c r="D3646" s="3">
        <v>3646</v>
      </c>
    </row>
    <row r="3647" spans="4:4">
      <c r="D3647" s="3">
        <v>3647</v>
      </c>
    </row>
    <row r="3648" spans="4:4">
      <c r="D3648" s="3">
        <v>3648</v>
      </c>
    </row>
    <row r="3649" spans="4:4">
      <c r="D3649" s="3">
        <v>3649</v>
      </c>
    </row>
    <row r="3650" spans="4:4">
      <c r="D3650" s="3">
        <v>3650</v>
      </c>
    </row>
    <row r="3651" spans="4:4">
      <c r="D3651" s="3">
        <v>3651</v>
      </c>
    </row>
    <row r="3652" spans="4:4">
      <c r="D3652" s="3">
        <v>3652</v>
      </c>
    </row>
    <row r="3653" spans="4:4">
      <c r="D3653" s="3">
        <v>3653</v>
      </c>
    </row>
    <row r="3654" spans="4:4">
      <c r="D3654" s="3">
        <v>3654</v>
      </c>
    </row>
    <row r="3655" spans="4:4">
      <c r="D3655" s="3">
        <v>3655</v>
      </c>
    </row>
    <row r="3656" spans="4:4">
      <c r="D3656" s="3">
        <v>3656</v>
      </c>
    </row>
    <row r="3657" spans="4:4">
      <c r="D3657" s="3">
        <v>3657</v>
      </c>
    </row>
    <row r="3658" spans="4:4">
      <c r="D3658" s="3">
        <v>3658</v>
      </c>
    </row>
    <row r="3659" spans="4:4">
      <c r="D3659" s="3">
        <v>3659</v>
      </c>
    </row>
    <row r="3660" spans="4:4">
      <c r="D3660" s="3">
        <v>3660</v>
      </c>
    </row>
    <row r="3661" spans="4:4">
      <c r="D3661" s="3">
        <v>3661</v>
      </c>
    </row>
    <row r="3662" spans="4:4">
      <c r="D3662" s="3">
        <v>3662</v>
      </c>
    </row>
    <row r="3663" spans="4:4">
      <c r="D3663" s="3">
        <v>3663</v>
      </c>
    </row>
    <row r="3664" spans="4:4">
      <c r="D3664" s="3">
        <v>3664</v>
      </c>
    </row>
    <row r="3665" spans="4:4">
      <c r="D3665" s="3">
        <v>3665</v>
      </c>
    </row>
    <row r="3666" spans="4:4">
      <c r="D3666" s="3">
        <v>3666</v>
      </c>
    </row>
    <row r="3667" spans="4:4">
      <c r="D3667" s="3">
        <v>3667</v>
      </c>
    </row>
    <row r="3668" spans="4:4">
      <c r="D3668" s="3">
        <v>3668</v>
      </c>
    </row>
    <row r="3669" spans="4:4">
      <c r="D3669" s="3">
        <v>3669</v>
      </c>
    </row>
    <row r="3670" spans="4:4">
      <c r="D3670" s="3">
        <v>3670</v>
      </c>
    </row>
    <row r="3671" spans="4:4">
      <c r="D3671" s="3">
        <v>3671</v>
      </c>
    </row>
    <row r="3672" spans="4:4">
      <c r="D3672" s="3">
        <v>3672</v>
      </c>
    </row>
    <row r="3673" spans="4:4">
      <c r="D3673" s="3">
        <v>3673</v>
      </c>
    </row>
    <row r="3674" spans="4:4">
      <c r="D3674" s="3">
        <v>3674</v>
      </c>
    </row>
    <row r="3675" spans="4:4">
      <c r="D3675" s="3">
        <v>3675</v>
      </c>
    </row>
    <row r="3676" spans="4:4">
      <c r="D3676" s="3">
        <v>3676</v>
      </c>
    </row>
    <row r="3677" spans="4:4">
      <c r="D3677" s="3">
        <v>3677</v>
      </c>
    </row>
    <row r="3678" spans="4:4">
      <c r="D3678" s="3">
        <v>3678</v>
      </c>
    </row>
    <row r="3679" spans="4:4">
      <c r="D3679" s="3">
        <v>3679</v>
      </c>
    </row>
    <row r="3680" spans="4:4">
      <c r="D3680" s="3">
        <v>3680</v>
      </c>
    </row>
    <row r="3681" spans="4:4">
      <c r="D3681" s="3">
        <v>3681</v>
      </c>
    </row>
    <row r="3682" spans="4:4">
      <c r="D3682" s="3">
        <v>3682</v>
      </c>
    </row>
    <row r="3683" spans="4:4">
      <c r="D3683" s="3">
        <v>3683</v>
      </c>
    </row>
    <row r="3684" spans="4:4">
      <c r="D3684" s="3">
        <v>3684</v>
      </c>
    </row>
    <row r="3685" spans="4:4">
      <c r="D3685" s="3">
        <v>3685</v>
      </c>
    </row>
    <row r="3686" spans="4:4">
      <c r="D3686" s="3">
        <v>3686</v>
      </c>
    </row>
    <row r="3687" spans="4:4">
      <c r="D3687" s="3">
        <v>3687</v>
      </c>
    </row>
    <row r="3688" spans="4:4">
      <c r="D3688" s="3">
        <v>3688</v>
      </c>
    </row>
    <row r="3689" spans="4:4">
      <c r="D3689" s="3">
        <v>3689</v>
      </c>
    </row>
    <row r="3690" spans="4:4">
      <c r="D3690" s="3">
        <v>3690</v>
      </c>
    </row>
    <row r="3691" spans="4:4">
      <c r="D3691" s="3">
        <v>3691</v>
      </c>
    </row>
    <row r="3692" spans="4:4">
      <c r="D3692" s="3">
        <v>3692</v>
      </c>
    </row>
    <row r="3693" spans="4:4">
      <c r="D3693" s="3">
        <v>3693</v>
      </c>
    </row>
    <row r="3694" spans="4:4">
      <c r="D3694" s="3">
        <v>3694</v>
      </c>
    </row>
    <row r="3695" spans="4:4">
      <c r="D3695" s="3">
        <v>3695</v>
      </c>
    </row>
    <row r="3696" spans="4:4">
      <c r="D3696" s="3">
        <v>3696</v>
      </c>
    </row>
    <row r="3697" spans="4:4">
      <c r="D3697" s="3">
        <v>3697</v>
      </c>
    </row>
    <row r="3698" spans="4:4">
      <c r="D3698" s="3">
        <v>3698</v>
      </c>
    </row>
    <row r="3699" spans="4:4">
      <c r="D3699" s="3">
        <v>3699</v>
      </c>
    </row>
    <row r="3700" spans="4:4">
      <c r="D3700" s="3">
        <v>3700</v>
      </c>
    </row>
    <row r="3701" spans="4:4">
      <c r="D3701" s="3">
        <v>3701</v>
      </c>
    </row>
    <row r="3702" spans="4:4">
      <c r="D3702" s="3">
        <v>3702</v>
      </c>
    </row>
    <row r="3703" spans="4:4">
      <c r="D3703" s="3">
        <v>3703</v>
      </c>
    </row>
    <row r="3704" spans="4:4">
      <c r="D3704" s="3">
        <v>3704</v>
      </c>
    </row>
    <row r="3705" spans="4:4">
      <c r="D3705" s="3">
        <v>3705</v>
      </c>
    </row>
    <row r="3706" spans="4:4">
      <c r="D3706" s="3">
        <v>3706</v>
      </c>
    </row>
    <row r="3707" spans="4:4">
      <c r="D3707" s="3">
        <v>3707</v>
      </c>
    </row>
    <row r="3708" spans="4:4">
      <c r="D3708" s="3">
        <v>3708</v>
      </c>
    </row>
    <row r="3709" spans="4:4">
      <c r="D3709" s="3">
        <v>3709</v>
      </c>
    </row>
    <row r="3710" spans="4:4">
      <c r="D3710" s="3">
        <v>3710</v>
      </c>
    </row>
    <row r="3711" spans="4:4">
      <c r="D3711" s="3">
        <v>3711</v>
      </c>
    </row>
    <row r="3712" spans="4:4">
      <c r="D3712" s="3">
        <v>3712</v>
      </c>
    </row>
    <row r="3713" spans="4:4">
      <c r="D3713" s="3">
        <v>3713</v>
      </c>
    </row>
    <row r="3714" spans="4:4">
      <c r="D3714" s="3">
        <v>3714</v>
      </c>
    </row>
    <row r="3715" spans="4:4">
      <c r="D3715" s="3">
        <v>3715</v>
      </c>
    </row>
    <row r="3716" spans="4:4">
      <c r="D3716" s="3">
        <v>3716</v>
      </c>
    </row>
    <row r="3717" spans="4:4">
      <c r="D3717" s="3">
        <v>3717</v>
      </c>
    </row>
    <row r="3718" spans="4:4">
      <c r="D3718" s="3">
        <v>3718</v>
      </c>
    </row>
    <row r="3719" spans="4:4">
      <c r="D3719" s="3">
        <v>3719</v>
      </c>
    </row>
    <row r="3720" spans="4:4">
      <c r="D3720" s="3">
        <v>3720</v>
      </c>
    </row>
    <row r="3721" spans="4:4">
      <c r="D3721" s="3">
        <v>3721</v>
      </c>
    </row>
    <row r="3722" spans="4:4">
      <c r="D3722" s="3">
        <v>3722</v>
      </c>
    </row>
    <row r="3723" spans="4:4">
      <c r="D3723" s="3">
        <v>3723</v>
      </c>
    </row>
    <row r="3724" spans="4:4">
      <c r="D3724" s="3">
        <v>3724</v>
      </c>
    </row>
    <row r="3725" spans="4:4">
      <c r="D3725" s="3">
        <v>3725</v>
      </c>
    </row>
    <row r="3726" spans="4:4">
      <c r="D3726" s="3">
        <v>3726</v>
      </c>
    </row>
    <row r="3727" spans="4:4">
      <c r="D3727" s="3">
        <v>3727</v>
      </c>
    </row>
    <row r="3728" spans="4:4">
      <c r="D3728" s="3">
        <v>3728</v>
      </c>
    </row>
    <row r="3729" spans="4:4">
      <c r="D3729" s="3">
        <v>3729</v>
      </c>
    </row>
    <row r="3730" spans="4:4">
      <c r="D3730" s="3">
        <v>3730</v>
      </c>
    </row>
    <row r="3731" spans="4:4">
      <c r="D3731" s="3">
        <v>3731</v>
      </c>
    </row>
    <row r="3732" spans="4:4">
      <c r="D3732" s="3">
        <v>3732</v>
      </c>
    </row>
    <row r="3733" spans="4:4">
      <c r="D3733" s="3">
        <v>3733</v>
      </c>
    </row>
    <row r="3734" spans="4:4">
      <c r="D3734" s="3">
        <v>3734</v>
      </c>
    </row>
    <row r="3735" spans="4:4">
      <c r="D3735" s="3">
        <v>3735</v>
      </c>
    </row>
    <row r="3736" spans="4:4">
      <c r="D3736" s="3">
        <v>3736</v>
      </c>
    </row>
    <row r="3737" spans="4:4">
      <c r="D3737" s="3">
        <v>3737</v>
      </c>
    </row>
    <row r="3738" spans="4:4">
      <c r="D3738" s="3">
        <v>3738</v>
      </c>
    </row>
    <row r="3739" spans="4:4">
      <c r="D3739" s="3">
        <v>3739</v>
      </c>
    </row>
    <row r="3740" spans="4:4">
      <c r="D3740" s="3">
        <v>3740</v>
      </c>
    </row>
    <row r="3741" spans="4:4">
      <c r="D3741" s="3">
        <v>3741</v>
      </c>
    </row>
    <row r="3742" spans="4:4">
      <c r="D3742" s="3">
        <v>3742</v>
      </c>
    </row>
    <row r="3743" spans="4:4">
      <c r="D3743" s="3">
        <v>3743</v>
      </c>
    </row>
    <row r="3744" spans="4:4">
      <c r="D3744" s="3">
        <v>3744</v>
      </c>
    </row>
    <row r="3745" spans="4:4">
      <c r="D3745" s="3">
        <v>3745</v>
      </c>
    </row>
    <row r="3746" spans="4:4">
      <c r="D3746" s="3">
        <v>3746</v>
      </c>
    </row>
    <row r="3747" spans="4:4">
      <c r="D3747" s="3">
        <v>3747</v>
      </c>
    </row>
    <row r="3748" spans="4:4">
      <c r="D3748" s="3">
        <v>3748</v>
      </c>
    </row>
    <row r="3749" spans="4:4">
      <c r="D3749" s="3">
        <v>3749</v>
      </c>
    </row>
    <row r="3750" spans="4:4">
      <c r="D3750" s="3">
        <v>3750</v>
      </c>
    </row>
    <row r="3751" spans="4:4">
      <c r="D3751" s="3">
        <v>3751</v>
      </c>
    </row>
    <row r="3752" spans="4:4">
      <c r="D3752" s="3">
        <v>3752</v>
      </c>
    </row>
    <row r="3753" spans="4:4">
      <c r="D3753" s="3">
        <v>3753</v>
      </c>
    </row>
    <row r="3754" spans="4:4">
      <c r="D3754" s="3">
        <v>3754</v>
      </c>
    </row>
    <row r="3755" spans="4:4">
      <c r="D3755" s="3">
        <v>3755</v>
      </c>
    </row>
    <row r="3756" spans="4:4">
      <c r="D3756" s="3">
        <v>3756</v>
      </c>
    </row>
    <row r="3757" spans="4:4">
      <c r="D3757" s="3">
        <v>3757</v>
      </c>
    </row>
    <row r="3758" spans="4:4">
      <c r="D3758" s="3">
        <v>3758</v>
      </c>
    </row>
    <row r="3759" spans="4:4">
      <c r="D3759" s="3">
        <v>3759</v>
      </c>
    </row>
    <row r="3760" spans="4:4">
      <c r="D3760" s="3">
        <v>3760</v>
      </c>
    </row>
    <row r="3761" spans="4:4">
      <c r="D3761" s="3">
        <v>3761</v>
      </c>
    </row>
    <row r="3762" spans="4:4">
      <c r="D3762" s="3">
        <v>3762</v>
      </c>
    </row>
    <row r="3763" spans="4:4">
      <c r="D3763" s="3">
        <v>3763</v>
      </c>
    </row>
    <row r="3764" spans="4:4">
      <c r="D3764" s="3">
        <v>3764</v>
      </c>
    </row>
    <row r="3765" spans="4:4">
      <c r="D3765" s="3">
        <v>3765</v>
      </c>
    </row>
    <row r="3766" spans="4:4">
      <c r="D3766" s="3">
        <v>3766</v>
      </c>
    </row>
    <row r="3767" spans="4:4">
      <c r="D3767" s="3">
        <v>3767</v>
      </c>
    </row>
    <row r="3768" spans="4:4">
      <c r="D3768" s="3">
        <v>3768</v>
      </c>
    </row>
    <row r="3769" spans="4:4">
      <c r="D3769" s="3">
        <v>3769</v>
      </c>
    </row>
    <row r="3770" spans="4:4">
      <c r="D3770" s="3">
        <v>3770</v>
      </c>
    </row>
    <row r="3771" spans="4:4">
      <c r="D3771" s="3">
        <v>3771</v>
      </c>
    </row>
    <row r="3772" spans="4:4">
      <c r="D3772" s="3">
        <v>3772</v>
      </c>
    </row>
    <row r="3773" spans="4:4">
      <c r="D3773" s="3">
        <v>3773</v>
      </c>
    </row>
    <row r="3774" spans="4:4">
      <c r="D3774" s="3">
        <v>3774</v>
      </c>
    </row>
    <row r="3775" spans="4:4">
      <c r="D3775" s="3">
        <v>3775</v>
      </c>
    </row>
    <row r="3776" spans="4:4">
      <c r="D3776" s="3">
        <v>3776</v>
      </c>
    </row>
    <row r="3777" spans="4:4">
      <c r="D3777" s="3">
        <v>3777</v>
      </c>
    </row>
    <row r="3778" spans="4:4">
      <c r="D3778" s="3">
        <v>3778</v>
      </c>
    </row>
    <row r="3779" spans="4:4">
      <c r="D3779" s="3">
        <v>3779</v>
      </c>
    </row>
    <row r="3780" spans="4:4">
      <c r="D3780" s="3">
        <v>3780</v>
      </c>
    </row>
    <row r="3781" spans="4:4">
      <c r="D3781" s="3">
        <v>3781</v>
      </c>
    </row>
    <row r="3782" spans="4:4">
      <c r="D3782" s="3">
        <v>3782</v>
      </c>
    </row>
    <row r="3783" spans="4:4">
      <c r="D3783" s="3">
        <v>3783</v>
      </c>
    </row>
    <row r="3784" spans="4:4">
      <c r="D3784" s="3">
        <v>3784</v>
      </c>
    </row>
    <row r="3785" spans="4:4">
      <c r="D3785" s="3">
        <v>3785</v>
      </c>
    </row>
    <row r="3786" spans="4:4">
      <c r="D3786" s="3">
        <v>3786</v>
      </c>
    </row>
    <row r="3787" spans="4:4">
      <c r="D3787" s="3">
        <v>3787</v>
      </c>
    </row>
    <row r="3788" spans="4:4">
      <c r="D3788" s="3">
        <v>3788</v>
      </c>
    </row>
    <row r="3789" spans="4:4">
      <c r="D3789" s="3">
        <v>3789</v>
      </c>
    </row>
    <row r="3790" spans="4:4">
      <c r="D3790" s="3">
        <v>3790</v>
      </c>
    </row>
    <row r="3791" spans="4:4">
      <c r="D3791" s="3">
        <v>3791</v>
      </c>
    </row>
    <row r="3792" spans="4:4">
      <c r="D3792" s="3">
        <v>3792</v>
      </c>
    </row>
    <row r="3793" spans="4:4">
      <c r="D3793" s="3">
        <v>3793</v>
      </c>
    </row>
    <row r="3794" spans="4:4">
      <c r="D3794" s="3">
        <v>3794</v>
      </c>
    </row>
    <row r="3795" spans="4:4">
      <c r="D3795" s="3">
        <v>3795</v>
      </c>
    </row>
    <row r="3796" spans="4:4">
      <c r="D3796" s="3">
        <v>3796</v>
      </c>
    </row>
    <row r="3797" spans="4:4">
      <c r="D3797" s="3">
        <v>3797</v>
      </c>
    </row>
    <row r="3798" spans="4:4">
      <c r="D3798" s="3">
        <v>3798</v>
      </c>
    </row>
    <row r="3799" spans="4:4">
      <c r="D3799" s="3">
        <v>3799</v>
      </c>
    </row>
    <row r="3800" spans="4:4">
      <c r="D3800" s="3">
        <v>3800</v>
      </c>
    </row>
    <row r="3801" spans="4:4">
      <c r="D3801" s="3">
        <v>3801</v>
      </c>
    </row>
    <row r="3802" spans="4:4">
      <c r="D3802" s="3">
        <v>3802</v>
      </c>
    </row>
    <row r="3803" spans="4:4">
      <c r="D3803" s="3">
        <v>3803</v>
      </c>
    </row>
    <row r="3804" spans="4:4">
      <c r="D3804" s="3">
        <v>3804</v>
      </c>
    </row>
    <row r="3805" spans="4:4">
      <c r="D3805" s="3">
        <v>3805</v>
      </c>
    </row>
    <row r="3806" spans="4:4">
      <c r="D3806" s="3">
        <v>3806</v>
      </c>
    </row>
    <row r="3807" spans="4:4">
      <c r="D3807" s="3">
        <v>3807</v>
      </c>
    </row>
    <row r="3808" spans="4:4">
      <c r="D3808" s="3">
        <v>3808</v>
      </c>
    </row>
    <row r="3809" spans="4:4">
      <c r="D3809" s="3">
        <v>3809</v>
      </c>
    </row>
    <row r="3810" spans="4:4">
      <c r="D3810" s="3">
        <v>3810</v>
      </c>
    </row>
    <row r="3811" spans="4:4">
      <c r="D3811" s="3">
        <v>3811</v>
      </c>
    </row>
    <row r="3812" spans="4:4">
      <c r="D3812" s="3">
        <v>3812</v>
      </c>
    </row>
    <row r="3813" spans="4:4">
      <c r="D3813" s="3">
        <v>3813</v>
      </c>
    </row>
    <row r="3814" spans="4:4">
      <c r="D3814" s="3">
        <v>3814</v>
      </c>
    </row>
    <row r="3815" spans="4:4">
      <c r="D3815" s="3">
        <v>3815</v>
      </c>
    </row>
    <row r="3816" spans="4:4">
      <c r="D3816" s="3">
        <v>3816</v>
      </c>
    </row>
    <row r="3817" spans="4:4">
      <c r="D3817" s="3">
        <v>3817</v>
      </c>
    </row>
    <row r="3818" spans="4:4">
      <c r="D3818" s="3">
        <v>3818</v>
      </c>
    </row>
    <row r="3819" spans="4:4">
      <c r="D3819" s="3">
        <v>3819</v>
      </c>
    </row>
    <row r="3820" spans="4:4">
      <c r="D3820" s="3">
        <v>3820</v>
      </c>
    </row>
    <row r="3821" spans="4:4">
      <c r="D3821" s="3">
        <v>3821</v>
      </c>
    </row>
    <row r="3822" spans="4:4">
      <c r="D3822" s="3">
        <v>3822</v>
      </c>
    </row>
    <row r="3823" spans="4:4">
      <c r="D3823" s="3">
        <v>3823</v>
      </c>
    </row>
    <row r="3824" spans="4:4">
      <c r="D3824" s="3">
        <v>3824</v>
      </c>
    </row>
    <row r="3825" spans="4:4">
      <c r="D3825" s="3">
        <v>3825</v>
      </c>
    </row>
    <row r="3826" spans="4:4">
      <c r="D3826" s="3">
        <v>3826</v>
      </c>
    </row>
    <row r="3827" spans="4:4">
      <c r="D3827" s="3">
        <v>3827</v>
      </c>
    </row>
    <row r="3828" spans="4:4">
      <c r="D3828" s="3">
        <v>3828</v>
      </c>
    </row>
    <row r="3829" spans="4:4">
      <c r="D3829" s="3">
        <v>3829</v>
      </c>
    </row>
    <row r="3830" spans="4:4">
      <c r="D3830" s="3">
        <v>3830</v>
      </c>
    </row>
    <row r="3831" spans="4:4">
      <c r="D3831" s="3">
        <v>3831</v>
      </c>
    </row>
    <row r="3832" spans="4:4">
      <c r="D3832" s="3">
        <v>3832</v>
      </c>
    </row>
    <row r="3833" spans="4:4">
      <c r="D3833" s="3">
        <v>3833</v>
      </c>
    </row>
    <row r="3834" spans="4:4">
      <c r="D3834" s="3">
        <v>3834</v>
      </c>
    </row>
    <row r="3835" spans="4:4">
      <c r="D3835" s="3">
        <v>3835</v>
      </c>
    </row>
    <row r="3836" spans="4:4">
      <c r="D3836" s="3">
        <v>3836</v>
      </c>
    </row>
    <row r="3837" spans="4:4">
      <c r="D3837" s="3">
        <v>3837</v>
      </c>
    </row>
    <row r="3838" spans="4:4">
      <c r="D3838" s="3">
        <v>3838</v>
      </c>
    </row>
    <row r="3839" spans="4:4">
      <c r="D3839" s="3">
        <v>3839</v>
      </c>
    </row>
    <row r="3840" spans="4:4">
      <c r="D3840" s="3">
        <v>3840</v>
      </c>
    </row>
    <row r="3841" spans="4:4">
      <c r="D3841" s="3">
        <v>3841</v>
      </c>
    </row>
    <row r="3842" spans="4:4">
      <c r="D3842" s="3">
        <v>3842</v>
      </c>
    </row>
    <row r="3843" spans="4:4">
      <c r="D3843" s="3">
        <v>3843</v>
      </c>
    </row>
    <row r="3844" spans="4:4">
      <c r="D3844" s="3">
        <v>3844</v>
      </c>
    </row>
    <row r="3845" spans="4:4">
      <c r="D3845" s="3">
        <v>3845</v>
      </c>
    </row>
    <row r="3846" spans="4:4">
      <c r="D3846" s="3">
        <v>3846</v>
      </c>
    </row>
    <row r="3847" spans="4:4">
      <c r="D3847" s="3">
        <v>3847</v>
      </c>
    </row>
    <row r="3848" spans="4:4">
      <c r="D3848" s="3">
        <v>3848</v>
      </c>
    </row>
    <row r="3849" spans="4:4">
      <c r="D3849" s="3">
        <v>3849</v>
      </c>
    </row>
    <row r="3850" spans="4:4">
      <c r="D3850" s="3">
        <v>3850</v>
      </c>
    </row>
    <row r="3851" spans="4:4">
      <c r="D3851" s="3">
        <v>3851</v>
      </c>
    </row>
    <row r="3852" spans="4:4">
      <c r="D3852" s="3">
        <v>3852</v>
      </c>
    </row>
    <row r="3853" spans="4:4">
      <c r="D3853" s="3">
        <v>3853</v>
      </c>
    </row>
    <row r="3854" spans="4:4">
      <c r="D3854" s="3">
        <v>3854</v>
      </c>
    </row>
    <row r="3855" spans="4:4">
      <c r="D3855" s="3">
        <v>3855</v>
      </c>
    </row>
    <row r="3856" spans="4:4">
      <c r="D3856" s="3">
        <v>3856</v>
      </c>
    </row>
    <row r="3857" spans="4:4">
      <c r="D3857" s="3">
        <v>3857</v>
      </c>
    </row>
    <row r="3858" spans="4:4">
      <c r="D3858" s="3">
        <v>3858</v>
      </c>
    </row>
    <row r="3859" spans="4:4">
      <c r="D3859" s="3">
        <v>3859</v>
      </c>
    </row>
    <row r="3860" spans="4:4">
      <c r="D3860" s="3">
        <v>3860</v>
      </c>
    </row>
    <row r="3861" spans="4:4">
      <c r="D3861" s="3">
        <v>3861</v>
      </c>
    </row>
    <row r="3862" spans="4:4">
      <c r="D3862" s="3">
        <v>3862</v>
      </c>
    </row>
    <row r="3863" spans="4:4">
      <c r="D3863" s="3">
        <v>3863</v>
      </c>
    </row>
    <row r="3864" spans="4:4">
      <c r="D3864" s="3">
        <v>3864</v>
      </c>
    </row>
    <row r="3865" spans="4:4">
      <c r="D3865" s="3">
        <v>3865</v>
      </c>
    </row>
    <row r="3866" spans="4:4">
      <c r="D3866" s="3">
        <v>3866</v>
      </c>
    </row>
    <row r="3867" spans="4:4">
      <c r="D3867" s="3">
        <v>3867</v>
      </c>
    </row>
    <row r="3868" spans="4:4">
      <c r="D3868" s="3">
        <v>3868</v>
      </c>
    </row>
    <row r="3869" spans="4:4">
      <c r="D3869" s="3">
        <v>3869</v>
      </c>
    </row>
    <row r="3870" spans="4:4">
      <c r="D3870" s="3">
        <v>3870</v>
      </c>
    </row>
    <row r="3871" spans="4:4">
      <c r="D3871" s="3">
        <v>3871</v>
      </c>
    </row>
    <row r="3872" spans="4:4">
      <c r="D3872" s="3">
        <v>3872</v>
      </c>
    </row>
    <row r="3873" spans="4:4">
      <c r="D3873" s="3">
        <v>3873</v>
      </c>
    </row>
    <row r="3874" spans="4:4">
      <c r="D3874" s="3">
        <v>3874</v>
      </c>
    </row>
    <row r="3875" spans="4:4">
      <c r="D3875" s="3">
        <v>3875</v>
      </c>
    </row>
    <row r="3876" spans="4:4">
      <c r="D3876" s="3">
        <v>3876</v>
      </c>
    </row>
    <row r="3877" spans="4:4">
      <c r="D3877" s="3">
        <v>3877</v>
      </c>
    </row>
    <row r="3878" spans="4:4">
      <c r="D3878" s="3">
        <v>3878</v>
      </c>
    </row>
    <row r="3879" spans="4:4">
      <c r="D3879" s="3">
        <v>3879</v>
      </c>
    </row>
    <row r="3880" spans="4:4">
      <c r="D3880" s="3">
        <v>3880</v>
      </c>
    </row>
    <row r="3881" spans="4:4">
      <c r="D3881" s="3">
        <v>3881</v>
      </c>
    </row>
    <row r="3882" spans="4:4">
      <c r="D3882" s="3">
        <v>3882</v>
      </c>
    </row>
    <row r="3883" spans="4:4">
      <c r="D3883" s="3">
        <v>3883</v>
      </c>
    </row>
    <row r="3884" spans="4:4">
      <c r="D3884" s="3">
        <v>3884</v>
      </c>
    </row>
    <row r="3885" spans="4:4">
      <c r="D3885" s="3">
        <v>3885</v>
      </c>
    </row>
    <row r="3886" spans="4:4">
      <c r="D3886" s="3">
        <v>3886</v>
      </c>
    </row>
    <row r="3887" spans="4:4">
      <c r="D3887" s="3">
        <v>3887</v>
      </c>
    </row>
    <row r="3888" spans="4:4">
      <c r="D3888" s="3">
        <v>3888</v>
      </c>
    </row>
    <row r="3889" spans="4:4">
      <c r="D3889" s="3">
        <v>3889</v>
      </c>
    </row>
    <row r="3890" spans="4:4">
      <c r="D3890" s="3">
        <v>3890</v>
      </c>
    </row>
    <row r="3891" spans="4:4">
      <c r="D3891" s="3">
        <v>3891</v>
      </c>
    </row>
    <row r="3892" spans="4:4">
      <c r="D3892" s="3">
        <v>3892</v>
      </c>
    </row>
    <row r="3893" spans="4:4">
      <c r="D3893" s="3">
        <v>3893</v>
      </c>
    </row>
    <row r="3894" spans="4:4">
      <c r="D3894" s="3">
        <v>3894</v>
      </c>
    </row>
    <row r="3895" spans="4:4">
      <c r="D3895" s="3">
        <v>3895</v>
      </c>
    </row>
    <row r="3896" spans="4:4">
      <c r="D3896" s="3">
        <v>3896</v>
      </c>
    </row>
    <row r="3897" spans="4:4">
      <c r="D3897" s="3">
        <v>3897</v>
      </c>
    </row>
    <row r="3898" spans="4:4">
      <c r="D3898" s="3">
        <v>3898</v>
      </c>
    </row>
    <row r="3899" spans="4:4">
      <c r="D3899" s="3">
        <v>3899</v>
      </c>
    </row>
    <row r="3900" spans="4:4">
      <c r="D3900" s="3">
        <v>3900</v>
      </c>
    </row>
    <row r="3901" spans="4:4">
      <c r="D3901" s="3">
        <v>3901</v>
      </c>
    </row>
    <row r="3902" spans="4:4">
      <c r="D3902" s="3">
        <v>3902</v>
      </c>
    </row>
    <row r="3903" spans="4:4">
      <c r="D3903" s="3">
        <v>3903</v>
      </c>
    </row>
    <row r="3904" spans="4:4">
      <c r="D3904" s="3">
        <v>3904</v>
      </c>
    </row>
    <row r="3905" spans="4:4">
      <c r="D3905" s="3">
        <v>3905</v>
      </c>
    </row>
    <row r="3906" spans="4:4">
      <c r="D3906" s="3">
        <v>3906</v>
      </c>
    </row>
    <row r="3907" spans="4:4">
      <c r="D3907" s="3">
        <v>3907</v>
      </c>
    </row>
    <row r="3908" spans="4:4">
      <c r="D3908" s="3">
        <v>3908</v>
      </c>
    </row>
    <row r="3909" spans="4:4">
      <c r="D3909" s="3">
        <v>3909</v>
      </c>
    </row>
    <row r="3910" spans="4:4">
      <c r="D3910" s="3">
        <v>3910</v>
      </c>
    </row>
    <row r="3911" spans="4:4">
      <c r="D3911" s="3">
        <v>3911</v>
      </c>
    </row>
    <row r="3912" spans="4:4">
      <c r="D3912" s="3">
        <v>3912</v>
      </c>
    </row>
    <row r="3913" spans="4:4">
      <c r="D3913" s="3">
        <v>3913</v>
      </c>
    </row>
    <row r="3914" spans="4:4">
      <c r="D3914" s="3">
        <v>3914</v>
      </c>
    </row>
    <row r="3915" spans="4:4">
      <c r="D3915" s="3">
        <v>3915</v>
      </c>
    </row>
    <row r="3916" spans="4:4">
      <c r="D3916" s="3">
        <v>3916</v>
      </c>
    </row>
    <row r="3917" spans="4:4">
      <c r="D3917" s="3">
        <v>3917</v>
      </c>
    </row>
    <row r="3918" spans="4:4">
      <c r="D3918" s="3">
        <v>3918</v>
      </c>
    </row>
    <row r="3919" spans="4:4">
      <c r="D3919" s="3">
        <v>3919</v>
      </c>
    </row>
    <row r="3920" spans="4:4">
      <c r="D3920" s="3">
        <v>3920</v>
      </c>
    </row>
    <row r="3921" spans="4:4">
      <c r="D3921" s="3">
        <v>3921</v>
      </c>
    </row>
    <row r="3922" spans="4:4">
      <c r="D3922" s="3">
        <v>3922</v>
      </c>
    </row>
    <row r="3923" spans="4:4">
      <c r="D3923" s="3">
        <v>3923</v>
      </c>
    </row>
    <row r="3924" spans="4:4">
      <c r="D3924" s="3">
        <v>3924</v>
      </c>
    </row>
    <row r="3925" spans="4:4">
      <c r="D3925" s="3">
        <v>3925</v>
      </c>
    </row>
    <row r="3926" spans="4:4">
      <c r="D3926" s="3">
        <v>3926</v>
      </c>
    </row>
    <row r="3927" spans="4:4">
      <c r="D3927" s="3">
        <v>3927</v>
      </c>
    </row>
    <row r="3928" spans="4:4">
      <c r="D3928" s="3">
        <v>3928</v>
      </c>
    </row>
    <row r="3929" spans="4:4">
      <c r="D3929" s="3">
        <v>3929</v>
      </c>
    </row>
    <row r="3930" spans="4:4">
      <c r="D3930" s="3">
        <v>3930</v>
      </c>
    </row>
    <row r="3931" spans="4:4">
      <c r="D3931" s="3">
        <v>3931</v>
      </c>
    </row>
    <row r="3932" spans="4:4">
      <c r="D3932" s="3">
        <v>3932</v>
      </c>
    </row>
    <row r="3933" spans="4:4">
      <c r="D3933" s="3">
        <v>3933</v>
      </c>
    </row>
    <row r="3934" spans="4:4">
      <c r="D3934" s="3">
        <v>3934</v>
      </c>
    </row>
    <row r="3935" spans="4:4">
      <c r="D3935" s="3">
        <v>3935</v>
      </c>
    </row>
    <row r="3936" spans="4:4">
      <c r="D3936" s="3">
        <v>3936</v>
      </c>
    </row>
    <row r="3937" spans="4:4">
      <c r="D3937" s="3">
        <v>3937</v>
      </c>
    </row>
    <row r="3938" spans="4:4">
      <c r="D3938" s="3">
        <v>3938</v>
      </c>
    </row>
    <row r="3939" spans="4:4">
      <c r="D3939" s="3">
        <v>3939</v>
      </c>
    </row>
    <row r="3940" spans="4:4">
      <c r="D3940" s="3">
        <v>3940</v>
      </c>
    </row>
    <row r="3941" spans="4:4">
      <c r="D3941" s="3">
        <v>3941</v>
      </c>
    </row>
    <row r="3942" spans="4:4">
      <c r="D3942" s="3">
        <v>3942</v>
      </c>
    </row>
    <row r="3943" spans="4:4">
      <c r="D3943" s="3">
        <v>3943</v>
      </c>
    </row>
    <row r="3944" spans="4:4">
      <c r="D3944" s="3">
        <v>3944</v>
      </c>
    </row>
    <row r="3945" spans="4:4">
      <c r="D3945" s="3">
        <v>3945</v>
      </c>
    </row>
    <row r="3946" spans="4:4">
      <c r="D3946" s="3">
        <v>3946</v>
      </c>
    </row>
    <row r="3947" spans="4:4">
      <c r="D3947" s="3">
        <v>3947</v>
      </c>
    </row>
    <row r="3948" spans="4:4">
      <c r="D3948" s="3">
        <v>3948</v>
      </c>
    </row>
    <row r="3949" spans="4:4">
      <c r="D3949" s="3">
        <v>3949</v>
      </c>
    </row>
    <row r="3950" spans="4:4">
      <c r="D3950" s="3">
        <v>3950</v>
      </c>
    </row>
    <row r="3951" spans="4:4">
      <c r="D3951" s="3">
        <v>3951</v>
      </c>
    </row>
    <row r="3952" spans="4:4">
      <c r="D3952" s="3">
        <v>3952</v>
      </c>
    </row>
    <row r="3953" spans="4:4">
      <c r="D3953" s="3">
        <v>3953</v>
      </c>
    </row>
    <row r="3954" spans="4:4">
      <c r="D3954" s="3">
        <v>3954</v>
      </c>
    </row>
    <row r="3955" spans="4:4">
      <c r="D3955" s="3">
        <v>3955</v>
      </c>
    </row>
    <row r="3956" spans="4:4">
      <c r="D3956" s="3">
        <v>3956</v>
      </c>
    </row>
    <row r="3957" spans="4:4">
      <c r="D3957" s="3">
        <v>3957</v>
      </c>
    </row>
    <row r="3958" spans="4:4">
      <c r="D3958" s="3">
        <v>3958</v>
      </c>
    </row>
    <row r="3959" spans="4:4">
      <c r="D3959" s="3">
        <v>3959</v>
      </c>
    </row>
    <row r="3960" spans="4:4">
      <c r="D3960" s="3">
        <v>3960</v>
      </c>
    </row>
    <row r="3961" spans="4:4">
      <c r="D3961" s="3">
        <v>3961</v>
      </c>
    </row>
    <row r="3962" spans="4:4">
      <c r="D3962" s="3">
        <v>3962</v>
      </c>
    </row>
    <row r="3963" spans="4:4">
      <c r="D3963" s="3">
        <v>3963</v>
      </c>
    </row>
    <row r="3964" spans="4:4">
      <c r="D3964" s="3">
        <v>3964</v>
      </c>
    </row>
    <row r="3965" spans="4:4">
      <c r="D3965" s="3">
        <v>3965</v>
      </c>
    </row>
    <row r="3966" spans="4:4">
      <c r="D3966" s="3">
        <v>3966</v>
      </c>
    </row>
    <row r="3967" spans="4:4">
      <c r="D3967" s="3">
        <v>3967</v>
      </c>
    </row>
    <row r="3968" spans="4:4">
      <c r="D3968" s="3">
        <v>3968</v>
      </c>
    </row>
    <row r="3969" spans="4:4">
      <c r="D3969" s="3">
        <v>3969</v>
      </c>
    </row>
    <row r="3970" spans="4:4">
      <c r="D3970" s="3">
        <v>3970</v>
      </c>
    </row>
    <row r="3971" spans="4:4">
      <c r="D3971" s="3">
        <v>3971</v>
      </c>
    </row>
    <row r="3972" spans="4:4">
      <c r="D3972" s="3">
        <v>3972</v>
      </c>
    </row>
    <row r="3973" spans="4:4">
      <c r="D3973" s="3">
        <v>3973</v>
      </c>
    </row>
    <row r="3974" spans="4:4">
      <c r="D3974" s="3">
        <v>3974</v>
      </c>
    </row>
    <row r="3975" spans="4:4">
      <c r="D3975" s="3">
        <v>3975</v>
      </c>
    </row>
    <row r="3976" spans="4:4">
      <c r="D3976" s="3">
        <v>3976</v>
      </c>
    </row>
    <row r="3977" spans="4:4">
      <c r="D3977" s="3">
        <v>3977</v>
      </c>
    </row>
    <row r="3978" spans="4:4">
      <c r="D3978" s="3">
        <v>3978</v>
      </c>
    </row>
    <row r="3979" spans="4:4">
      <c r="D3979" s="3">
        <v>3979</v>
      </c>
    </row>
    <row r="3980" spans="4:4">
      <c r="D3980" s="3">
        <v>3980</v>
      </c>
    </row>
    <row r="3981" spans="4:4">
      <c r="D3981" s="3">
        <v>3981</v>
      </c>
    </row>
    <row r="3982" spans="4:4">
      <c r="D3982" s="3">
        <v>3982</v>
      </c>
    </row>
    <row r="3983" spans="4:4">
      <c r="D3983" s="3">
        <v>3983</v>
      </c>
    </row>
    <row r="3984" spans="4:4">
      <c r="D3984" s="3">
        <v>3984</v>
      </c>
    </row>
    <row r="3985" spans="4:4">
      <c r="D3985" s="3">
        <v>3985</v>
      </c>
    </row>
    <row r="3986" spans="4:4">
      <c r="D3986" s="3">
        <v>3986</v>
      </c>
    </row>
    <row r="3987" spans="4:4">
      <c r="D3987" s="3">
        <v>3987</v>
      </c>
    </row>
    <row r="3988" spans="4:4">
      <c r="D3988" s="3">
        <v>3988</v>
      </c>
    </row>
    <row r="3989" spans="4:4">
      <c r="D3989" s="3">
        <v>3989</v>
      </c>
    </row>
    <row r="3990" spans="4:4">
      <c r="D3990" s="3">
        <v>3990</v>
      </c>
    </row>
    <row r="3991" spans="4:4">
      <c r="D3991" s="3">
        <v>3991</v>
      </c>
    </row>
    <row r="3992" spans="4:4">
      <c r="D3992" s="3">
        <v>3992</v>
      </c>
    </row>
    <row r="3993" spans="4:4">
      <c r="D3993" s="3">
        <v>3993</v>
      </c>
    </row>
    <row r="3994" spans="4:4">
      <c r="D3994" s="3">
        <v>3994</v>
      </c>
    </row>
    <row r="3995" spans="4:4">
      <c r="D3995" s="3">
        <v>3995</v>
      </c>
    </row>
    <row r="3996" spans="4:4">
      <c r="D3996" s="3">
        <v>3996</v>
      </c>
    </row>
    <row r="3997" spans="4:4">
      <c r="D3997" s="3">
        <v>3997</v>
      </c>
    </row>
    <row r="3998" spans="4:4">
      <c r="D3998" s="3">
        <v>3998</v>
      </c>
    </row>
    <row r="3999" spans="4:4">
      <c r="D3999" s="3">
        <v>3999</v>
      </c>
    </row>
    <row r="4000" spans="4:4">
      <c r="D4000" s="3">
        <v>4000</v>
      </c>
    </row>
    <row r="4001" spans="4:4">
      <c r="D4001" s="3">
        <v>4001</v>
      </c>
    </row>
    <row r="4002" spans="4:4">
      <c r="D4002" s="3">
        <v>4002</v>
      </c>
    </row>
    <row r="4003" spans="4:4">
      <c r="D4003" s="3">
        <v>4003</v>
      </c>
    </row>
    <row r="4004" spans="4:4">
      <c r="D4004" s="3">
        <v>4004</v>
      </c>
    </row>
    <row r="4005" spans="4:4">
      <c r="D4005" s="3">
        <v>4005</v>
      </c>
    </row>
    <row r="4006" spans="4:4">
      <c r="D4006" s="3">
        <v>4006</v>
      </c>
    </row>
    <row r="4007" spans="4:4">
      <c r="D4007" s="3">
        <v>4007</v>
      </c>
    </row>
    <row r="4008" spans="4:4">
      <c r="D4008" s="3">
        <v>4008</v>
      </c>
    </row>
    <row r="4009" spans="4:4">
      <c r="D4009" s="3">
        <v>4009</v>
      </c>
    </row>
    <row r="4010" spans="4:4">
      <c r="D4010" s="3">
        <v>4010</v>
      </c>
    </row>
    <row r="4011" spans="4:4">
      <c r="D4011" s="3">
        <v>4011</v>
      </c>
    </row>
    <row r="4012" spans="4:4">
      <c r="D4012" s="3">
        <v>4012</v>
      </c>
    </row>
    <row r="4013" spans="4:4">
      <c r="D4013" s="3">
        <v>4013</v>
      </c>
    </row>
    <row r="4014" spans="4:4">
      <c r="D4014" s="3">
        <v>4014</v>
      </c>
    </row>
    <row r="4015" spans="4:4">
      <c r="D4015" s="3">
        <v>4015</v>
      </c>
    </row>
    <row r="4016" spans="4:4">
      <c r="D4016" s="3">
        <v>4016</v>
      </c>
    </row>
    <row r="4017" spans="4:4">
      <c r="D4017" s="3">
        <v>4017</v>
      </c>
    </row>
    <row r="4018" spans="4:4">
      <c r="D4018" s="3">
        <v>4018</v>
      </c>
    </row>
    <row r="4019" spans="4:4">
      <c r="D4019" s="3">
        <v>4019</v>
      </c>
    </row>
    <row r="4020" spans="4:4">
      <c r="D4020" s="3">
        <v>4020</v>
      </c>
    </row>
    <row r="4021" spans="4:4">
      <c r="D4021" s="3">
        <v>4021</v>
      </c>
    </row>
    <row r="4022" spans="4:4">
      <c r="D4022" s="3">
        <v>4022</v>
      </c>
    </row>
    <row r="4023" spans="4:4">
      <c r="D4023" s="3">
        <v>4023</v>
      </c>
    </row>
    <row r="4024" spans="4:4">
      <c r="D4024" s="3">
        <v>4024</v>
      </c>
    </row>
    <row r="4025" spans="4:4">
      <c r="D4025" s="3">
        <v>4025</v>
      </c>
    </row>
    <row r="4026" spans="4:4">
      <c r="D4026" s="3">
        <v>4026</v>
      </c>
    </row>
    <row r="4027" spans="4:4">
      <c r="D4027" s="3">
        <v>4027</v>
      </c>
    </row>
    <row r="4028" spans="4:4">
      <c r="D4028" s="3">
        <v>4028</v>
      </c>
    </row>
    <row r="4029" spans="4:4">
      <c r="D4029" s="3">
        <v>4029</v>
      </c>
    </row>
    <row r="4030" spans="4:4">
      <c r="D4030" s="3">
        <v>4030</v>
      </c>
    </row>
    <row r="4031" spans="4:4">
      <c r="D4031" s="3">
        <v>4031</v>
      </c>
    </row>
    <row r="4032" spans="4:4">
      <c r="D4032" s="3">
        <v>4032</v>
      </c>
    </row>
    <row r="4033" spans="4:4">
      <c r="D4033" s="3">
        <v>4033</v>
      </c>
    </row>
    <row r="4034" spans="4:4">
      <c r="D4034" s="3">
        <v>4034</v>
      </c>
    </row>
    <row r="4035" spans="4:4">
      <c r="D4035" s="3">
        <v>4035</v>
      </c>
    </row>
    <row r="4036" spans="4:4">
      <c r="D4036" s="3">
        <v>4036</v>
      </c>
    </row>
    <row r="4037" spans="4:4">
      <c r="D4037" s="3">
        <v>4037</v>
      </c>
    </row>
    <row r="4038" spans="4:4">
      <c r="D4038" s="3">
        <v>4038</v>
      </c>
    </row>
    <row r="4039" spans="4:4">
      <c r="D4039" s="3">
        <v>4039</v>
      </c>
    </row>
    <row r="4040" spans="4:4">
      <c r="D4040" s="3">
        <v>4040</v>
      </c>
    </row>
    <row r="4041" spans="4:4">
      <c r="D4041" s="3">
        <v>4041</v>
      </c>
    </row>
    <row r="4042" spans="4:4">
      <c r="D4042" s="3">
        <v>4042</v>
      </c>
    </row>
    <row r="4043" spans="4:4">
      <c r="D4043" s="3">
        <v>4043</v>
      </c>
    </row>
    <row r="4044" spans="4:4">
      <c r="D4044" s="3">
        <v>4044</v>
      </c>
    </row>
    <row r="4045" spans="4:4">
      <c r="D4045" s="3">
        <v>4045</v>
      </c>
    </row>
    <row r="4046" spans="4:4">
      <c r="D4046" s="3">
        <v>4046</v>
      </c>
    </row>
    <row r="4047" spans="4:4">
      <c r="D4047" s="3">
        <v>4047</v>
      </c>
    </row>
    <row r="4048" spans="4:4">
      <c r="D4048" s="3">
        <v>4048</v>
      </c>
    </row>
    <row r="4049" spans="4:4">
      <c r="D4049" s="3">
        <v>4049</v>
      </c>
    </row>
    <row r="4050" spans="4:4">
      <c r="D4050" s="3">
        <v>4050</v>
      </c>
    </row>
    <row r="4051" spans="4:4">
      <c r="D4051" s="3">
        <v>4051</v>
      </c>
    </row>
    <row r="4052" spans="4:4">
      <c r="D4052" s="3">
        <v>4052</v>
      </c>
    </row>
    <row r="4053" spans="4:4">
      <c r="D4053" s="3">
        <v>4053</v>
      </c>
    </row>
    <row r="4054" spans="4:4">
      <c r="D4054" s="3">
        <v>4054</v>
      </c>
    </row>
    <row r="4055" spans="4:4">
      <c r="D4055" s="3">
        <v>4055</v>
      </c>
    </row>
    <row r="4056" spans="4:4">
      <c r="D4056" s="3">
        <v>4056</v>
      </c>
    </row>
    <row r="4057" spans="4:4">
      <c r="D4057" s="3">
        <v>4057</v>
      </c>
    </row>
    <row r="4058" spans="4:4">
      <c r="D4058" s="3">
        <v>4058</v>
      </c>
    </row>
    <row r="4059" spans="4:4">
      <c r="D4059" s="3">
        <v>4059</v>
      </c>
    </row>
    <row r="4060" spans="4:4">
      <c r="D4060" s="3">
        <v>4060</v>
      </c>
    </row>
    <row r="4061" spans="4:4">
      <c r="D4061" s="3">
        <v>4061</v>
      </c>
    </row>
    <row r="4062" spans="4:4">
      <c r="D4062" s="3">
        <v>4062</v>
      </c>
    </row>
    <row r="4063" spans="4:4">
      <c r="D4063" s="3">
        <v>4063</v>
      </c>
    </row>
    <row r="4064" spans="4:4">
      <c r="D4064" s="3">
        <v>4064</v>
      </c>
    </row>
    <row r="4065" spans="4:4">
      <c r="D4065" s="3">
        <v>4065</v>
      </c>
    </row>
    <row r="4066" spans="4:4">
      <c r="D4066" s="3">
        <v>4066</v>
      </c>
    </row>
    <row r="4067" spans="4:4">
      <c r="D4067" s="3">
        <v>4067</v>
      </c>
    </row>
    <row r="4068" spans="4:4">
      <c r="D4068" s="3">
        <v>4068</v>
      </c>
    </row>
    <row r="4069" spans="4:4">
      <c r="D4069" s="3">
        <v>4069</v>
      </c>
    </row>
    <row r="4070" spans="4:4">
      <c r="D4070" s="3">
        <v>4070</v>
      </c>
    </row>
    <row r="4071" spans="4:4">
      <c r="D4071" s="3">
        <v>4071</v>
      </c>
    </row>
    <row r="4072" spans="4:4">
      <c r="D4072" s="3">
        <v>4072</v>
      </c>
    </row>
    <row r="4073" spans="4:4">
      <c r="D4073" s="3">
        <v>4073</v>
      </c>
    </row>
    <row r="4074" spans="4:4">
      <c r="D4074" s="3">
        <v>4074</v>
      </c>
    </row>
    <row r="4075" spans="4:4">
      <c r="D4075" s="3">
        <v>4075</v>
      </c>
    </row>
    <row r="4076" spans="4:4">
      <c r="D4076" s="3">
        <v>4076</v>
      </c>
    </row>
    <row r="4077" spans="4:4">
      <c r="D4077" s="3">
        <v>4077</v>
      </c>
    </row>
    <row r="4078" spans="4:4">
      <c r="D4078" s="3">
        <v>4078</v>
      </c>
    </row>
    <row r="4079" spans="4:4">
      <c r="D4079" s="3">
        <v>4079</v>
      </c>
    </row>
    <row r="4080" spans="4:4">
      <c r="D4080" s="3">
        <v>4080</v>
      </c>
    </row>
    <row r="4081" spans="4:4">
      <c r="D4081" s="3">
        <v>4081</v>
      </c>
    </row>
    <row r="4082" spans="4:4">
      <c r="D4082" s="3">
        <v>4082</v>
      </c>
    </row>
    <row r="4083" spans="4:4">
      <c r="D4083" s="3">
        <v>4083</v>
      </c>
    </row>
    <row r="4084" spans="4:4">
      <c r="D4084" s="3">
        <v>4084</v>
      </c>
    </row>
    <row r="4085" spans="4:4">
      <c r="D4085" s="3">
        <v>4085</v>
      </c>
    </row>
    <row r="4086" spans="4:4">
      <c r="D4086" s="3">
        <v>4086</v>
      </c>
    </row>
    <row r="4087" spans="4:4">
      <c r="D4087" s="3">
        <v>4087</v>
      </c>
    </row>
    <row r="4088" spans="4:4">
      <c r="D4088" s="3">
        <v>4088</v>
      </c>
    </row>
    <row r="4089" spans="4:4">
      <c r="D4089" s="3">
        <v>4089</v>
      </c>
    </row>
    <row r="4090" spans="4:4">
      <c r="D4090" s="3">
        <v>4090</v>
      </c>
    </row>
    <row r="4091" spans="4:4">
      <c r="D4091" s="3">
        <v>4091</v>
      </c>
    </row>
    <row r="4092" spans="4:4">
      <c r="D4092" s="3">
        <v>4092</v>
      </c>
    </row>
    <row r="4093" spans="4:4">
      <c r="D4093" s="3">
        <v>4093</v>
      </c>
    </row>
    <row r="4094" spans="4:4">
      <c r="D4094" s="3">
        <v>4094</v>
      </c>
    </row>
    <row r="4095" spans="4:4">
      <c r="D4095" s="3">
        <v>4095</v>
      </c>
    </row>
    <row r="4096" spans="4:4">
      <c r="D4096" s="3">
        <v>4096</v>
      </c>
    </row>
    <row r="4097" spans="4:4">
      <c r="D4097" s="3">
        <v>4097</v>
      </c>
    </row>
    <row r="4098" spans="4:4">
      <c r="D4098" s="3">
        <v>4098</v>
      </c>
    </row>
    <row r="4099" spans="4:4">
      <c r="D4099" s="3">
        <v>4099</v>
      </c>
    </row>
    <row r="4100" spans="4:4">
      <c r="D4100" s="3">
        <v>4100</v>
      </c>
    </row>
    <row r="4101" spans="4:4">
      <c r="D4101" s="3">
        <v>4101</v>
      </c>
    </row>
    <row r="4102" spans="4:4">
      <c r="D4102" s="3">
        <v>4102</v>
      </c>
    </row>
    <row r="4103" spans="4:4">
      <c r="D4103" s="3">
        <v>4103</v>
      </c>
    </row>
    <row r="4104" spans="4:4">
      <c r="D4104" s="3">
        <v>4104</v>
      </c>
    </row>
    <row r="4105" spans="4:4">
      <c r="D4105" s="3">
        <v>4105</v>
      </c>
    </row>
    <row r="4106" spans="4:4">
      <c r="D4106" s="3">
        <v>4106</v>
      </c>
    </row>
    <row r="4107" spans="4:4">
      <c r="D4107" s="3">
        <v>4107</v>
      </c>
    </row>
    <row r="4108" spans="4:4">
      <c r="D4108" s="3">
        <v>4108</v>
      </c>
    </row>
    <row r="4109" spans="4:4">
      <c r="D4109" s="3">
        <v>4109</v>
      </c>
    </row>
    <row r="4110" spans="4:4">
      <c r="D4110" s="3">
        <v>4110</v>
      </c>
    </row>
    <row r="4111" spans="4:4">
      <c r="D4111" s="3">
        <v>4111</v>
      </c>
    </row>
    <row r="4112" spans="4:4">
      <c r="D4112" s="3">
        <v>4112</v>
      </c>
    </row>
    <row r="4113" spans="4:4">
      <c r="D4113" s="3">
        <v>4113</v>
      </c>
    </row>
    <row r="4114" spans="4:4">
      <c r="D4114" s="3">
        <v>4114</v>
      </c>
    </row>
    <row r="4115" spans="4:4">
      <c r="D4115" s="3">
        <v>4115</v>
      </c>
    </row>
    <row r="4116" spans="4:4">
      <c r="D4116" s="3">
        <v>4116</v>
      </c>
    </row>
    <row r="4117" spans="4:4">
      <c r="D4117" s="3">
        <v>4117</v>
      </c>
    </row>
    <row r="4118" spans="4:4">
      <c r="D4118" s="3">
        <v>4118</v>
      </c>
    </row>
    <row r="4119" spans="4:4">
      <c r="D4119" s="3">
        <v>4119</v>
      </c>
    </row>
    <row r="4120" spans="4:4">
      <c r="D4120" s="3">
        <v>4120</v>
      </c>
    </row>
    <row r="4121" spans="4:4">
      <c r="D4121" s="3">
        <v>4121</v>
      </c>
    </row>
    <row r="4122" spans="4:4">
      <c r="D4122" s="3">
        <v>4122</v>
      </c>
    </row>
    <row r="4123" spans="4:4">
      <c r="D4123" s="3">
        <v>4123</v>
      </c>
    </row>
    <row r="4124" spans="4:4">
      <c r="D4124" s="3">
        <v>4124</v>
      </c>
    </row>
    <row r="4125" spans="4:4">
      <c r="D4125" s="3">
        <v>4125</v>
      </c>
    </row>
    <row r="4126" spans="4:4">
      <c r="D4126" s="3">
        <v>4126</v>
      </c>
    </row>
    <row r="4127" spans="4:4">
      <c r="D4127" s="3">
        <v>4127</v>
      </c>
    </row>
    <row r="4128" spans="4:4">
      <c r="D4128" s="3">
        <v>4128</v>
      </c>
    </row>
    <row r="4129" spans="4:4">
      <c r="D4129" s="3">
        <v>4129</v>
      </c>
    </row>
    <row r="4130" spans="4:4">
      <c r="D4130" s="3">
        <v>4130</v>
      </c>
    </row>
    <row r="4131" spans="4:4">
      <c r="D4131" s="3">
        <v>4131</v>
      </c>
    </row>
    <row r="4132" spans="4:4">
      <c r="D4132" s="3">
        <v>4132</v>
      </c>
    </row>
    <row r="4133" spans="4:4">
      <c r="D4133" s="3">
        <v>4133</v>
      </c>
    </row>
    <row r="4134" spans="4:4">
      <c r="D4134" s="3">
        <v>4134</v>
      </c>
    </row>
    <row r="4135" spans="4:4">
      <c r="D4135" s="3">
        <v>4135</v>
      </c>
    </row>
    <row r="4136" spans="4:4">
      <c r="D4136" s="3">
        <v>4136</v>
      </c>
    </row>
    <row r="4137" spans="4:4">
      <c r="D4137" s="3">
        <v>4137</v>
      </c>
    </row>
    <row r="4138" spans="4:4">
      <c r="D4138" s="3">
        <v>4138</v>
      </c>
    </row>
    <row r="4139" spans="4:4">
      <c r="D4139" s="3">
        <v>4139</v>
      </c>
    </row>
    <row r="4140" spans="4:4">
      <c r="D4140" s="3">
        <v>4140</v>
      </c>
    </row>
    <row r="4141" spans="4:4">
      <c r="D4141" s="3">
        <v>4141</v>
      </c>
    </row>
    <row r="4142" spans="4:4">
      <c r="D4142" s="3">
        <v>4142</v>
      </c>
    </row>
    <row r="4143" spans="4:4">
      <c r="D4143" s="3">
        <v>4143</v>
      </c>
    </row>
    <row r="4144" spans="4:4">
      <c r="D4144" s="3">
        <v>4144</v>
      </c>
    </row>
    <row r="4145" spans="4:4">
      <c r="D4145" s="3">
        <v>4145</v>
      </c>
    </row>
    <row r="4146" spans="4:4">
      <c r="D4146" s="3">
        <v>4146</v>
      </c>
    </row>
    <row r="4147" spans="4:4">
      <c r="D4147" s="3">
        <v>4147</v>
      </c>
    </row>
    <row r="4148" spans="4:4">
      <c r="D4148" s="3">
        <v>4148</v>
      </c>
    </row>
    <row r="4149" spans="4:4">
      <c r="D4149" s="3">
        <v>4149</v>
      </c>
    </row>
    <row r="4150" spans="4:4">
      <c r="D4150" s="3">
        <v>4150</v>
      </c>
    </row>
    <row r="4151" spans="4:4">
      <c r="D4151" s="3">
        <v>4151</v>
      </c>
    </row>
    <row r="4152" spans="4:4">
      <c r="D4152" s="3">
        <v>4152</v>
      </c>
    </row>
    <row r="4153" spans="4:4">
      <c r="D4153" s="3">
        <v>4153</v>
      </c>
    </row>
    <row r="4154" spans="4:4">
      <c r="D4154" s="3">
        <v>4154</v>
      </c>
    </row>
    <row r="4155" spans="4:4">
      <c r="D4155" s="3">
        <v>4155</v>
      </c>
    </row>
    <row r="4156" spans="4:4">
      <c r="D4156" s="3">
        <v>4156</v>
      </c>
    </row>
    <row r="4157" spans="4:4">
      <c r="D4157" s="3">
        <v>4157</v>
      </c>
    </row>
    <row r="4158" spans="4:4">
      <c r="D4158" s="3">
        <v>4158</v>
      </c>
    </row>
    <row r="4159" spans="4:4">
      <c r="D4159" s="3">
        <v>4159</v>
      </c>
    </row>
    <row r="4160" spans="4:4">
      <c r="D4160" s="3">
        <v>4160</v>
      </c>
    </row>
    <row r="4161" spans="4:4">
      <c r="D4161" s="3">
        <v>4161</v>
      </c>
    </row>
    <row r="4162" spans="4:4">
      <c r="D4162" s="3">
        <v>4162</v>
      </c>
    </row>
    <row r="4163" spans="4:4">
      <c r="D4163" s="3">
        <v>4163</v>
      </c>
    </row>
    <row r="4164" spans="4:4">
      <c r="D4164" s="3">
        <v>4164</v>
      </c>
    </row>
    <row r="4165" spans="4:4">
      <c r="D4165" s="3">
        <v>4165</v>
      </c>
    </row>
    <row r="4166" spans="4:4">
      <c r="D4166" s="3">
        <v>4166</v>
      </c>
    </row>
    <row r="4167" spans="4:4">
      <c r="D4167" s="3">
        <v>4167</v>
      </c>
    </row>
    <row r="4168" spans="4:4">
      <c r="D4168" s="3">
        <v>4168</v>
      </c>
    </row>
    <row r="4169" spans="4:4">
      <c r="D4169" s="3">
        <v>4169</v>
      </c>
    </row>
    <row r="4170" spans="4:4">
      <c r="D4170" s="3">
        <v>4170</v>
      </c>
    </row>
    <row r="4171" spans="4:4">
      <c r="D4171" s="3">
        <v>4171</v>
      </c>
    </row>
    <row r="4172" spans="4:4">
      <c r="D4172" s="3">
        <v>4172</v>
      </c>
    </row>
    <row r="4173" spans="4:4">
      <c r="D4173" s="3">
        <v>4173</v>
      </c>
    </row>
    <row r="4174" spans="4:4">
      <c r="D4174" s="3">
        <v>4174</v>
      </c>
    </row>
    <row r="4175" spans="4:4">
      <c r="D4175" s="3">
        <v>4175</v>
      </c>
    </row>
    <row r="4176" spans="4:4">
      <c r="D4176" s="3">
        <v>4176</v>
      </c>
    </row>
    <row r="4177" spans="4:4">
      <c r="D4177" s="3">
        <v>4177</v>
      </c>
    </row>
    <row r="4178" spans="4:4">
      <c r="D4178" s="3">
        <v>4178</v>
      </c>
    </row>
    <row r="4179" spans="4:4">
      <c r="D4179" s="3">
        <v>4179</v>
      </c>
    </row>
    <row r="4180" spans="4:4">
      <c r="D4180" s="3">
        <v>4180</v>
      </c>
    </row>
    <row r="4181" spans="4:4">
      <c r="D4181" s="3">
        <v>4181</v>
      </c>
    </row>
    <row r="4182" spans="4:4">
      <c r="D4182" s="3">
        <v>4182</v>
      </c>
    </row>
    <row r="4183" spans="4:4">
      <c r="D4183" s="3">
        <v>4183</v>
      </c>
    </row>
    <row r="4184" spans="4:4">
      <c r="D4184" s="3">
        <v>4184</v>
      </c>
    </row>
    <row r="4185" spans="4:4">
      <c r="D4185" s="3">
        <v>4185</v>
      </c>
    </row>
    <row r="4186" spans="4:4">
      <c r="D4186" s="3">
        <v>4186</v>
      </c>
    </row>
    <row r="4187" spans="4:4">
      <c r="D4187" s="3">
        <v>4187</v>
      </c>
    </row>
    <row r="4188" spans="4:4">
      <c r="D4188" s="3">
        <v>4188</v>
      </c>
    </row>
    <row r="4189" spans="4:4">
      <c r="D4189" s="3">
        <v>4189</v>
      </c>
    </row>
    <row r="4190" spans="4:4">
      <c r="D4190" s="3">
        <v>4190</v>
      </c>
    </row>
    <row r="4191" spans="4:4">
      <c r="D4191" s="3">
        <v>4191</v>
      </c>
    </row>
    <row r="4192" spans="4:4">
      <c r="D4192" s="3">
        <v>4192</v>
      </c>
    </row>
    <row r="4193" spans="4:4">
      <c r="D4193" s="3">
        <v>4193</v>
      </c>
    </row>
    <row r="4194" spans="4:4">
      <c r="D4194" s="3">
        <v>4194</v>
      </c>
    </row>
    <row r="4195" spans="4:4">
      <c r="D4195" s="3">
        <v>4195</v>
      </c>
    </row>
    <row r="4196" spans="4:4">
      <c r="D4196" s="3">
        <v>4196</v>
      </c>
    </row>
    <row r="4197" spans="4:4">
      <c r="D4197" s="3">
        <v>4197</v>
      </c>
    </row>
    <row r="4198" spans="4:4">
      <c r="D4198" s="3">
        <v>4198</v>
      </c>
    </row>
    <row r="4199" spans="4:4">
      <c r="D4199" s="3">
        <v>4199</v>
      </c>
    </row>
    <row r="4200" spans="4:4">
      <c r="D4200" s="3">
        <v>4200</v>
      </c>
    </row>
    <row r="4201" spans="4:4">
      <c r="D4201" s="3">
        <v>4201</v>
      </c>
    </row>
    <row r="4202" spans="4:4">
      <c r="D4202" s="3">
        <v>4202</v>
      </c>
    </row>
    <row r="4203" spans="4:4">
      <c r="D4203" s="3">
        <v>4203</v>
      </c>
    </row>
    <row r="4204" spans="4:4">
      <c r="D4204" s="3">
        <v>4204</v>
      </c>
    </row>
    <row r="4205" spans="4:4">
      <c r="D4205" s="3">
        <v>4205</v>
      </c>
    </row>
    <row r="4206" spans="4:4">
      <c r="D4206" s="3">
        <v>4206</v>
      </c>
    </row>
    <row r="4207" spans="4:4">
      <c r="D4207" s="3">
        <v>4207</v>
      </c>
    </row>
    <row r="4208" spans="4:4">
      <c r="D4208" s="3">
        <v>4208</v>
      </c>
    </row>
    <row r="4209" spans="4:4">
      <c r="D4209" s="3">
        <v>4209</v>
      </c>
    </row>
    <row r="4210" spans="4:4">
      <c r="D4210" s="3">
        <v>4210</v>
      </c>
    </row>
    <row r="4211" spans="4:4">
      <c r="D4211" s="3">
        <v>4211</v>
      </c>
    </row>
    <row r="4212" spans="4:4">
      <c r="D4212" s="3">
        <v>4212</v>
      </c>
    </row>
    <row r="4213" spans="4:4">
      <c r="D4213" s="3">
        <v>4213</v>
      </c>
    </row>
    <row r="4214" spans="4:4">
      <c r="D4214" s="3">
        <v>4214</v>
      </c>
    </row>
    <row r="4215" spans="4:4">
      <c r="D4215" s="3">
        <v>4215</v>
      </c>
    </row>
    <row r="4216" spans="4:4">
      <c r="D4216" s="3">
        <v>4216</v>
      </c>
    </row>
    <row r="4217" spans="4:4">
      <c r="D4217" s="3">
        <v>4217</v>
      </c>
    </row>
    <row r="4218" spans="4:4">
      <c r="D4218" s="3">
        <v>4218</v>
      </c>
    </row>
    <row r="4219" spans="4:4">
      <c r="D4219" s="3">
        <v>4219</v>
      </c>
    </row>
    <row r="4220" spans="4:4">
      <c r="D4220" s="3">
        <v>4220</v>
      </c>
    </row>
    <row r="4221" spans="4:4">
      <c r="D4221" s="3">
        <v>4221</v>
      </c>
    </row>
    <row r="4222" spans="4:4">
      <c r="D4222" s="3">
        <v>4222</v>
      </c>
    </row>
    <row r="4223" spans="4:4">
      <c r="D4223" s="3">
        <v>4223</v>
      </c>
    </row>
    <row r="4224" spans="4:4">
      <c r="D4224" s="3">
        <v>4224</v>
      </c>
    </row>
    <row r="4225" spans="4:4">
      <c r="D4225" s="3">
        <v>4225</v>
      </c>
    </row>
    <row r="4226" spans="4:4">
      <c r="D4226" s="3">
        <v>4226</v>
      </c>
    </row>
    <row r="4227" spans="4:4">
      <c r="D4227" s="3">
        <v>4227</v>
      </c>
    </row>
    <row r="4228" spans="4:4">
      <c r="D4228" s="3">
        <v>4228</v>
      </c>
    </row>
    <row r="4229" spans="4:4">
      <c r="D4229" s="3">
        <v>4229</v>
      </c>
    </row>
    <row r="4230" spans="4:4">
      <c r="D4230" s="3">
        <v>4230</v>
      </c>
    </row>
    <row r="4231" spans="4:4">
      <c r="D4231" s="3">
        <v>4231</v>
      </c>
    </row>
    <row r="4232" spans="4:4">
      <c r="D4232" s="3">
        <v>4232</v>
      </c>
    </row>
    <row r="4233" spans="4:4">
      <c r="D4233" s="3">
        <v>4233</v>
      </c>
    </row>
    <row r="4234" spans="4:4">
      <c r="D4234" s="3">
        <v>4234</v>
      </c>
    </row>
    <row r="4235" spans="4:4">
      <c r="D4235" s="3">
        <v>4235</v>
      </c>
    </row>
    <row r="4236" spans="4:4">
      <c r="D4236" s="3">
        <v>4236</v>
      </c>
    </row>
    <row r="4237" spans="4:4">
      <c r="D4237" s="3">
        <v>4237</v>
      </c>
    </row>
    <row r="4238" spans="4:4">
      <c r="D4238" s="3">
        <v>4238</v>
      </c>
    </row>
    <row r="4239" spans="4:4">
      <c r="D4239" s="3">
        <v>4239</v>
      </c>
    </row>
    <row r="4240" spans="4:4">
      <c r="D4240" s="3">
        <v>4240</v>
      </c>
    </row>
    <row r="4241" spans="4:4">
      <c r="D4241" s="3">
        <v>4241</v>
      </c>
    </row>
    <row r="4242" spans="4:4">
      <c r="D4242" s="3">
        <v>4242</v>
      </c>
    </row>
    <row r="4243" spans="4:4">
      <c r="D4243" s="3">
        <v>4243</v>
      </c>
    </row>
    <row r="4244" spans="4:4">
      <c r="D4244" s="3">
        <v>4244</v>
      </c>
    </row>
    <row r="4245" spans="4:4">
      <c r="D4245" s="3">
        <v>4245</v>
      </c>
    </row>
    <row r="4246" spans="4:4">
      <c r="D4246" s="3">
        <v>4246</v>
      </c>
    </row>
    <row r="4247" spans="4:4">
      <c r="D4247" s="3">
        <v>4247</v>
      </c>
    </row>
    <row r="4248" spans="4:4">
      <c r="D4248" s="3">
        <v>4248</v>
      </c>
    </row>
    <row r="4249" spans="4:4">
      <c r="D4249" s="3">
        <v>4249</v>
      </c>
    </row>
    <row r="4250" spans="4:4">
      <c r="D4250" s="3">
        <v>4250</v>
      </c>
    </row>
    <row r="4251" spans="4:4">
      <c r="D4251" s="3">
        <v>4251</v>
      </c>
    </row>
    <row r="4252" spans="4:4">
      <c r="D4252" s="3">
        <v>4252</v>
      </c>
    </row>
    <row r="4253" spans="4:4">
      <c r="D4253" s="3">
        <v>4253</v>
      </c>
    </row>
    <row r="4254" spans="4:4">
      <c r="D4254" s="3">
        <v>4254</v>
      </c>
    </row>
    <row r="4255" spans="4:4">
      <c r="D4255" s="3">
        <v>4255</v>
      </c>
    </row>
    <row r="4256" spans="4:4">
      <c r="D4256" s="3">
        <v>4256</v>
      </c>
    </row>
    <row r="4257" spans="4:4">
      <c r="D4257" s="3">
        <v>4257</v>
      </c>
    </row>
    <row r="4258" spans="4:4">
      <c r="D4258" s="3">
        <v>4258</v>
      </c>
    </row>
    <row r="4259" spans="4:4">
      <c r="D4259" s="3">
        <v>4259</v>
      </c>
    </row>
    <row r="4260" spans="4:4">
      <c r="D4260" s="3">
        <v>4260</v>
      </c>
    </row>
    <row r="4261" spans="4:4">
      <c r="D4261" s="3">
        <v>4261</v>
      </c>
    </row>
    <row r="4262" spans="4:4">
      <c r="D4262" s="3">
        <v>4262</v>
      </c>
    </row>
    <row r="4263" spans="4:4">
      <c r="D4263" s="3">
        <v>4263</v>
      </c>
    </row>
    <row r="4264" spans="4:4">
      <c r="D4264" s="3">
        <v>4264</v>
      </c>
    </row>
    <row r="4265" spans="4:4">
      <c r="D4265" s="3">
        <v>4265</v>
      </c>
    </row>
    <row r="4266" spans="4:4">
      <c r="D4266" s="3">
        <v>4266</v>
      </c>
    </row>
    <row r="4267" spans="4:4">
      <c r="D4267" s="3">
        <v>4267</v>
      </c>
    </row>
    <row r="4268" spans="4:4">
      <c r="D4268" s="3">
        <v>4268</v>
      </c>
    </row>
    <row r="4269" spans="4:4">
      <c r="D4269" s="3">
        <v>4269</v>
      </c>
    </row>
    <row r="4270" spans="4:4">
      <c r="D4270" s="3">
        <v>4270</v>
      </c>
    </row>
    <row r="4271" spans="4:4">
      <c r="D4271" s="3">
        <v>4271</v>
      </c>
    </row>
    <row r="4272" spans="4:4">
      <c r="D4272" s="3">
        <v>4272</v>
      </c>
    </row>
    <row r="4273" spans="4:4">
      <c r="D4273" s="3">
        <v>4273</v>
      </c>
    </row>
    <row r="4274" spans="4:4">
      <c r="D4274" s="3">
        <v>4274</v>
      </c>
    </row>
    <row r="4275" spans="4:4">
      <c r="D4275" s="3">
        <v>4275</v>
      </c>
    </row>
    <row r="4276" spans="4:4">
      <c r="D4276" s="3">
        <v>4276</v>
      </c>
    </row>
    <row r="4277" spans="4:4">
      <c r="D4277" s="3">
        <v>4277</v>
      </c>
    </row>
    <row r="4278" spans="4:4">
      <c r="D4278" s="3">
        <v>4278</v>
      </c>
    </row>
    <row r="4279" spans="4:4">
      <c r="D4279" s="3">
        <v>4279</v>
      </c>
    </row>
    <row r="4280" spans="4:4">
      <c r="D4280" s="3">
        <v>4280</v>
      </c>
    </row>
    <row r="4281" spans="4:4">
      <c r="D4281" s="3">
        <v>4281</v>
      </c>
    </row>
    <row r="4282" spans="4:4">
      <c r="D4282" s="3">
        <v>4282</v>
      </c>
    </row>
    <row r="4283" spans="4:4">
      <c r="D4283" s="3">
        <v>4283</v>
      </c>
    </row>
    <row r="4284" spans="4:4">
      <c r="D4284" s="3">
        <v>4284</v>
      </c>
    </row>
    <row r="4285" spans="4:4">
      <c r="D4285" s="3">
        <v>4285</v>
      </c>
    </row>
    <row r="4286" spans="4:4">
      <c r="D4286" s="3">
        <v>4286</v>
      </c>
    </row>
    <row r="4287" spans="4:4">
      <c r="D4287" s="3">
        <v>4287</v>
      </c>
    </row>
    <row r="4288" spans="4:4">
      <c r="D4288" s="3">
        <v>4288</v>
      </c>
    </row>
    <row r="4289" spans="4:4">
      <c r="D4289" s="3">
        <v>4289</v>
      </c>
    </row>
    <row r="4290" spans="4:4">
      <c r="D4290" s="3">
        <v>4290</v>
      </c>
    </row>
    <row r="4291" spans="4:4">
      <c r="D4291" s="3">
        <v>4291</v>
      </c>
    </row>
    <row r="4292" spans="4:4">
      <c r="D4292" s="3">
        <v>4292</v>
      </c>
    </row>
    <row r="4293" spans="4:4">
      <c r="D4293" s="3">
        <v>4293</v>
      </c>
    </row>
    <row r="4294" spans="4:4">
      <c r="D4294" s="3">
        <v>4294</v>
      </c>
    </row>
    <row r="4295" spans="4:4">
      <c r="D4295" s="3">
        <v>4295</v>
      </c>
    </row>
    <row r="4296" spans="4:4">
      <c r="D4296" s="3">
        <v>4296</v>
      </c>
    </row>
    <row r="4297" spans="4:4">
      <c r="D4297" s="3">
        <v>4297</v>
      </c>
    </row>
    <row r="4298" spans="4:4">
      <c r="D4298" s="3">
        <v>4298</v>
      </c>
    </row>
    <row r="4299" spans="4:4">
      <c r="D4299" s="3">
        <v>4299</v>
      </c>
    </row>
    <row r="4300" spans="4:4">
      <c r="D4300" s="3">
        <v>4300</v>
      </c>
    </row>
    <row r="4301" spans="4:4">
      <c r="D4301" s="3">
        <v>4301</v>
      </c>
    </row>
    <row r="4302" spans="4:4">
      <c r="D4302" s="3">
        <v>4302</v>
      </c>
    </row>
    <row r="4303" spans="4:4">
      <c r="D4303" s="3">
        <v>4303</v>
      </c>
    </row>
    <row r="4304" spans="4:4">
      <c r="D4304" s="3">
        <v>4304</v>
      </c>
    </row>
    <row r="4305" spans="4:4">
      <c r="D4305" s="3">
        <v>4305</v>
      </c>
    </row>
    <row r="4306" spans="4:4">
      <c r="D4306" s="3">
        <v>4306</v>
      </c>
    </row>
    <row r="4307" spans="4:4">
      <c r="D4307" s="3">
        <v>4307</v>
      </c>
    </row>
    <row r="4308" spans="4:4">
      <c r="D4308" s="3">
        <v>4308</v>
      </c>
    </row>
    <row r="4309" spans="4:4">
      <c r="D4309" s="3">
        <v>4309</v>
      </c>
    </row>
    <row r="4310" spans="4:4">
      <c r="D4310" s="3">
        <v>4310</v>
      </c>
    </row>
    <row r="4311" spans="4:4">
      <c r="D4311" s="3">
        <v>4311</v>
      </c>
    </row>
    <row r="4312" spans="4:4">
      <c r="D4312" s="3">
        <v>4312</v>
      </c>
    </row>
    <row r="4313" spans="4:4">
      <c r="D4313" s="3">
        <v>4313</v>
      </c>
    </row>
    <row r="4314" spans="4:4">
      <c r="D4314" s="3">
        <v>4314</v>
      </c>
    </row>
    <row r="4315" spans="4:4">
      <c r="D4315" s="3">
        <v>4315</v>
      </c>
    </row>
    <row r="4316" spans="4:4">
      <c r="D4316" s="3">
        <v>4316</v>
      </c>
    </row>
    <row r="4317" spans="4:4">
      <c r="D4317" s="3">
        <v>4317</v>
      </c>
    </row>
    <row r="4318" spans="4:4">
      <c r="D4318" s="3">
        <v>4318</v>
      </c>
    </row>
    <row r="4319" spans="4:4">
      <c r="D4319" s="3">
        <v>4319</v>
      </c>
    </row>
    <row r="4320" spans="4:4">
      <c r="D4320" s="3">
        <v>4320</v>
      </c>
    </row>
    <row r="4321" spans="4:4">
      <c r="D4321" s="3">
        <v>4321</v>
      </c>
    </row>
    <row r="4322" spans="4:4">
      <c r="D4322" s="3">
        <v>4322</v>
      </c>
    </row>
    <row r="4323" spans="4:4">
      <c r="D4323" s="3">
        <v>4323</v>
      </c>
    </row>
    <row r="4324" spans="4:4">
      <c r="D4324" s="3">
        <v>4324</v>
      </c>
    </row>
    <row r="4325" spans="4:4">
      <c r="D4325" s="3">
        <v>4325</v>
      </c>
    </row>
    <row r="4326" spans="4:4">
      <c r="D4326" s="3">
        <v>4326</v>
      </c>
    </row>
    <row r="4327" spans="4:4">
      <c r="D4327" s="3">
        <v>4327</v>
      </c>
    </row>
    <row r="4328" spans="4:4">
      <c r="D4328" s="3">
        <v>4328</v>
      </c>
    </row>
    <row r="4329" spans="4:4">
      <c r="D4329" s="3">
        <v>4329</v>
      </c>
    </row>
    <row r="4330" spans="4:4">
      <c r="D4330" s="3">
        <v>4330</v>
      </c>
    </row>
    <row r="4331" spans="4:4">
      <c r="D4331" s="3">
        <v>4331</v>
      </c>
    </row>
    <row r="4332" spans="4:4">
      <c r="D4332" s="3">
        <v>4332</v>
      </c>
    </row>
    <row r="4333" spans="4:4">
      <c r="D4333" s="3">
        <v>4333</v>
      </c>
    </row>
    <row r="4334" spans="4:4">
      <c r="D4334" s="3">
        <v>4334</v>
      </c>
    </row>
    <row r="4335" spans="4:4">
      <c r="D4335" s="3">
        <v>4335</v>
      </c>
    </row>
    <row r="4336" spans="4:4">
      <c r="D4336" s="3">
        <v>4336</v>
      </c>
    </row>
    <row r="4337" spans="4:4">
      <c r="D4337" s="3">
        <v>4337</v>
      </c>
    </row>
    <row r="4338" spans="4:4">
      <c r="D4338" s="3">
        <v>4338</v>
      </c>
    </row>
    <row r="4339" spans="4:4">
      <c r="D4339" s="3">
        <v>4339</v>
      </c>
    </row>
    <row r="4340" spans="4:4">
      <c r="D4340" s="3">
        <v>4340</v>
      </c>
    </row>
    <row r="4341" spans="4:4">
      <c r="D4341" s="3">
        <v>4341</v>
      </c>
    </row>
    <row r="4342" spans="4:4">
      <c r="D4342" s="3">
        <v>4342</v>
      </c>
    </row>
    <row r="4343" spans="4:4">
      <c r="D4343" s="3">
        <v>4343</v>
      </c>
    </row>
    <row r="4344" spans="4:4">
      <c r="D4344" s="3">
        <v>4344</v>
      </c>
    </row>
    <row r="4345" spans="4:4">
      <c r="D4345" s="3">
        <v>4345</v>
      </c>
    </row>
    <row r="4346" spans="4:4">
      <c r="D4346" s="3">
        <v>4346</v>
      </c>
    </row>
    <row r="4347" spans="4:4">
      <c r="D4347" s="3">
        <v>4347</v>
      </c>
    </row>
    <row r="4348" spans="4:4">
      <c r="D4348" s="3">
        <v>4348</v>
      </c>
    </row>
    <row r="4349" spans="4:4">
      <c r="D4349" s="3">
        <v>4349</v>
      </c>
    </row>
    <row r="4350" spans="4:4">
      <c r="D4350" s="3">
        <v>4350</v>
      </c>
    </row>
    <row r="4351" spans="4:4">
      <c r="D4351" s="3">
        <v>4351</v>
      </c>
    </row>
    <row r="4352" spans="4:4">
      <c r="D4352" s="3">
        <v>4352</v>
      </c>
    </row>
    <row r="4353" spans="4:4">
      <c r="D4353" s="3">
        <v>4353</v>
      </c>
    </row>
    <row r="4354" spans="4:4">
      <c r="D4354" s="3">
        <v>4354</v>
      </c>
    </row>
    <row r="4355" spans="4:4">
      <c r="D4355" s="3">
        <v>4355</v>
      </c>
    </row>
    <row r="4356" spans="4:4">
      <c r="D4356" s="3">
        <v>4356</v>
      </c>
    </row>
    <row r="4357" spans="4:4">
      <c r="D4357" s="3">
        <v>4357</v>
      </c>
    </row>
    <row r="4358" spans="4:4">
      <c r="D4358" s="3">
        <v>4358</v>
      </c>
    </row>
    <row r="4359" spans="4:4">
      <c r="D4359" s="3">
        <v>4359</v>
      </c>
    </row>
    <row r="4360" spans="4:4">
      <c r="D4360" s="3">
        <v>4360</v>
      </c>
    </row>
    <row r="4361" spans="4:4">
      <c r="D4361" s="3">
        <v>4361</v>
      </c>
    </row>
    <row r="4362" spans="4:4">
      <c r="D4362" s="3">
        <v>4362</v>
      </c>
    </row>
    <row r="4363" spans="4:4">
      <c r="D4363" s="3">
        <v>4363</v>
      </c>
    </row>
    <row r="4364" spans="4:4">
      <c r="D4364" s="3">
        <v>4364</v>
      </c>
    </row>
    <row r="4365" spans="4:4">
      <c r="D4365" s="3">
        <v>4365</v>
      </c>
    </row>
    <row r="4366" spans="4:4">
      <c r="D4366" s="3">
        <v>4366</v>
      </c>
    </row>
    <row r="4367" spans="4:4">
      <c r="D4367" s="3">
        <v>4367</v>
      </c>
    </row>
    <row r="4368" spans="4:4">
      <c r="D4368" s="3">
        <v>4368</v>
      </c>
    </row>
    <row r="4369" spans="4:4">
      <c r="D4369" s="3">
        <v>4369</v>
      </c>
    </row>
    <row r="4370" spans="4:4">
      <c r="D4370" s="3">
        <v>4370</v>
      </c>
    </row>
    <row r="4371" spans="4:4">
      <c r="D4371" s="3">
        <v>4371</v>
      </c>
    </row>
    <row r="4372" spans="4:4">
      <c r="D4372" s="3">
        <v>4372</v>
      </c>
    </row>
    <row r="4373" spans="4:4">
      <c r="D4373" s="3">
        <v>4373</v>
      </c>
    </row>
    <row r="4374" spans="4:4">
      <c r="D4374" s="3">
        <v>4374</v>
      </c>
    </row>
    <row r="4375" spans="4:4">
      <c r="D4375" s="3">
        <v>4375</v>
      </c>
    </row>
    <row r="4376" spans="4:4">
      <c r="D4376" s="3">
        <v>4376</v>
      </c>
    </row>
    <row r="4377" spans="4:4">
      <c r="D4377" s="3">
        <v>4377</v>
      </c>
    </row>
    <row r="4378" spans="4:4">
      <c r="D4378" s="3">
        <v>4378</v>
      </c>
    </row>
    <row r="4379" spans="4:4">
      <c r="D4379" s="3">
        <v>4379</v>
      </c>
    </row>
    <row r="4380" spans="4:4">
      <c r="D4380" s="3">
        <v>4380</v>
      </c>
    </row>
    <row r="4381" spans="4:4">
      <c r="D4381" s="3">
        <v>4381</v>
      </c>
    </row>
    <row r="4382" spans="4:4">
      <c r="D4382" s="3">
        <v>4382</v>
      </c>
    </row>
    <row r="4383" spans="4:4">
      <c r="D4383" s="3">
        <v>4383</v>
      </c>
    </row>
    <row r="4384" spans="4:4">
      <c r="D4384" s="3">
        <v>4384</v>
      </c>
    </row>
    <row r="4385" spans="4:4">
      <c r="D4385" s="3">
        <v>4385</v>
      </c>
    </row>
    <row r="4386" spans="4:4">
      <c r="D4386" s="3">
        <v>4386</v>
      </c>
    </row>
    <row r="4387" spans="4:4">
      <c r="D4387" s="3">
        <v>4387</v>
      </c>
    </row>
    <row r="4388" spans="4:4">
      <c r="D4388" s="3">
        <v>4388</v>
      </c>
    </row>
    <row r="4389" spans="4:4">
      <c r="D4389" s="3">
        <v>4389</v>
      </c>
    </row>
    <row r="4390" spans="4:4">
      <c r="D4390" s="3">
        <v>4390</v>
      </c>
    </row>
    <row r="4391" spans="4:4">
      <c r="D4391" s="3">
        <v>4391</v>
      </c>
    </row>
    <row r="4392" spans="4:4">
      <c r="D4392" s="3">
        <v>4392</v>
      </c>
    </row>
    <row r="4393" spans="4:4">
      <c r="D4393" s="3">
        <v>4393</v>
      </c>
    </row>
    <row r="4394" spans="4:4">
      <c r="D4394" s="3">
        <v>4394</v>
      </c>
    </row>
    <row r="4395" spans="4:4">
      <c r="D4395" s="3">
        <v>4395</v>
      </c>
    </row>
    <row r="4396" spans="4:4">
      <c r="D4396" s="3">
        <v>4396</v>
      </c>
    </row>
    <row r="4397" spans="4:4">
      <c r="D4397" s="3">
        <v>4397</v>
      </c>
    </row>
    <row r="4398" spans="4:4">
      <c r="D4398" s="3">
        <v>4398</v>
      </c>
    </row>
    <row r="4399" spans="4:4">
      <c r="D4399" s="3">
        <v>4399</v>
      </c>
    </row>
    <row r="4400" spans="4:4">
      <c r="D4400" s="3">
        <v>4400</v>
      </c>
    </row>
    <row r="4401" spans="4:4">
      <c r="D4401" s="3">
        <v>4401</v>
      </c>
    </row>
    <row r="4402" spans="4:4">
      <c r="D4402" s="3">
        <v>4402</v>
      </c>
    </row>
    <row r="4403" spans="4:4">
      <c r="D4403" s="3">
        <v>4403</v>
      </c>
    </row>
    <row r="4404" spans="4:4">
      <c r="D4404" s="3">
        <v>4404</v>
      </c>
    </row>
    <row r="4405" spans="4:4">
      <c r="D4405" s="3">
        <v>4405</v>
      </c>
    </row>
    <row r="4406" spans="4:4">
      <c r="D4406" s="3">
        <v>4406</v>
      </c>
    </row>
    <row r="4407" spans="4:4">
      <c r="D4407" s="3">
        <v>4407</v>
      </c>
    </row>
    <row r="4408" spans="4:4">
      <c r="D4408" s="3">
        <v>4408</v>
      </c>
    </row>
    <row r="4409" spans="4:4">
      <c r="D4409" s="3">
        <v>4409</v>
      </c>
    </row>
    <row r="4410" spans="4:4">
      <c r="D4410" s="3">
        <v>4410</v>
      </c>
    </row>
    <row r="4411" spans="4:4">
      <c r="D4411" s="3">
        <v>4411</v>
      </c>
    </row>
    <row r="4412" spans="4:4">
      <c r="D4412" s="3">
        <v>4412</v>
      </c>
    </row>
    <row r="4413" spans="4:4">
      <c r="D4413" s="3">
        <v>4413</v>
      </c>
    </row>
    <row r="4414" spans="4:4">
      <c r="D4414" s="3">
        <v>4414</v>
      </c>
    </row>
    <row r="4415" spans="4:4">
      <c r="D4415" s="3">
        <v>4415</v>
      </c>
    </row>
    <row r="4416" spans="4:4">
      <c r="D4416" s="3">
        <v>4416</v>
      </c>
    </row>
    <row r="4417" spans="4:4">
      <c r="D4417" s="3">
        <v>4417</v>
      </c>
    </row>
    <row r="4418" spans="4:4">
      <c r="D4418" s="3">
        <v>4418</v>
      </c>
    </row>
    <row r="4419" spans="4:4">
      <c r="D4419" s="3">
        <v>4419</v>
      </c>
    </row>
    <row r="4420" spans="4:4">
      <c r="D4420" s="3">
        <v>4420</v>
      </c>
    </row>
    <row r="4421" spans="4:4">
      <c r="D4421" s="3">
        <v>4421</v>
      </c>
    </row>
    <row r="4422" spans="4:4">
      <c r="D4422" s="3">
        <v>4422</v>
      </c>
    </row>
    <row r="4423" spans="4:4">
      <c r="D4423" s="3">
        <v>4423</v>
      </c>
    </row>
    <row r="4424" spans="4:4">
      <c r="D4424" s="3">
        <v>4424</v>
      </c>
    </row>
    <row r="4425" spans="4:4">
      <c r="D4425" s="3">
        <v>4425</v>
      </c>
    </row>
    <row r="4426" spans="4:4">
      <c r="D4426" s="3">
        <v>4426</v>
      </c>
    </row>
    <row r="4427" spans="4:4">
      <c r="D4427" s="3">
        <v>4427</v>
      </c>
    </row>
    <row r="4428" spans="4:4">
      <c r="D4428" s="3">
        <v>4428</v>
      </c>
    </row>
    <row r="4429" spans="4:4">
      <c r="D4429" s="3">
        <v>4429</v>
      </c>
    </row>
    <row r="4430" spans="4:4">
      <c r="D4430" s="3">
        <v>4430</v>
      </c>
    </row>
    <row r="4431" spans="4:4">
      <c r="D4431" s="3">
        <v>4431</v>
      </c>
    </row>
    <row r="4432" spans="4:4">
      <c r="D4432" s="3">
        <v>4432</v>
      </c>
    </row>
    <row r="4433" spans="4:4">
      <c r="D4433" s="3">
        <v>4433</v>
      </c>
    </row>
    <row r="4434" spans="4:4">
      <c r="D4434" s="3">
        <v>4434</v>
      </c>
    </row>
    <row r="4435" spans="4:4">
      <c r="D4435" s="3">
        <v>4435</v>
      </c>
    </row>
    <row r="4436" spans="4:4">
      <c r="D4436" s="3">
        <v>4436</v>
      </c>
    </row>
    <row r="4437" spans="4:4">
      <c r="D4437" s="3">
        <v>4437</v>
      </c>
    </row>
    <row r="4438" spans="4:4">
      <c r="D4438" s="3">
        <v>4438</v>
      </c>
    </row>
    <row r="4439" spans="4:4">
      <c r="D4439" s="3">
        <v>4439</v>
      </c>
    </row>
    <row r="4440" spans="4:4">
      <c r="D4440" s="3">
        <v>4440</v>
      </c>
    </row>
    <row r="4441" spans="4:4">
      <c r="D4441" s="3">
        <v>4441</v>
      </c>
    </row>
    <row r="4442" spans="4:4">
      <c r="D4442" s="3">
        <v>4442</v>
      </c>
    </row>
    <row r="4443" spans="4:4">
      <c r="D4443" s="3">
        <v>4443</v>
      </c>
    </row>
    <row r="4444" spans="4:4">
      <c r="D4444" s="3">
        <v>4444</v>
      </c>
    </row>
    <row r="4445" spans="4:4">
      <c r="D4445" s="3">
        <v>4445</v>
      </c>
    </row>
    <row r="4446" spans="4:4">
      <c r="D4446" s="3">
        <v>4446</v>
      </c>
    </row>
    <row r="4447" spans="4:4">
      <c r="D4447" s="3">
        <v>4447</v>
      </c>
    </row>
    <row r="4448" spans="4:4">
      <c r="D4448" s="3">
        <v>4448</v>
      </c>
    </row>
    <row r="4449" spans="4:4">
      <c r="D4449" s="3">
        <v>4449</v>
      </c>
    </row>
    <row r="4450" spans="4:4">
      <c r="D4450" s="3">
        <v>4450</v>
      </c>
    </row>
    <row r="4451" spans="4:4">
      <c r="D4451" s="3">
        <v>4451</v>
      </c>
    </row>
    <row r="4452" spans="4:4">
      <c r="D4452" s="3">
        <v>4452</v>
      </c>
    </row>
    <row r="4453" spans="4:4">
      <c r="D4453" s="3">
        <v>4453</v>
      </c>
    </row>
    <row r="4454" spans="4:4">
      <c r="D4454" s="3">
        <v>4454</v>
      </c>
    </row>
    <row r="4455" spans="4:4">
      <c r="D4455" s="3">
        <v>4455</v>
      </c>
    </row>
    <row r="4456" spans="4:4">
      <c r="D4456" s="3">
        <v>4456</v>
      </c>
    </row>
    <row r="4457" spans="4:4">
      <c r="D4457" s="3">
        <v>4457</v>
      </c>
    </row>
    <row r="4458" spans="4:4">
      <c r="D4458" s="3">
        <v>4458</v>
      </c>
    </row>
    <row r="4459" spans="4:4">
      <c r="D4459" s="3">
        <v>4459</v>
      </c>
    </row>
    <row r="4460" spans="4:4">
      <c r="D4460" s="3">
        <v>4460</v>
      </c>
    </row>
    <row r="4461" spans="4:4">
      <c r="D4461" s="3">
        <v>4461</v>
      </c>
    </row>
    <row r="4462" spans="4:4">
      <c r="D4462" s="3">
        <v>4462</v>
      </c>
    </row>
    <row r="4463" spans="4:4">
      <c r="D4463" s="3">
        <v>4463</v>
      </c>
    </row>
    <row r="4464" spans="4:4">
      <c r="D4464" s="3">
        <v>4464</v>
      </c>
    </row>
    <row r="4465" spans="4:4">
      <c r="D4465" s="3">
        <v>4465</v>
      </c>
    </row>
    <row r="4466" spans="4:4">
      <c r="D4466" s="3">
        <v>4466</v>
      </c>
    </row>
    <row r="4467" spans="4:4">
      <c r="D4467" s="3">
        <v>4467</v>
      </c>
    </row>
    <row r="4468" spans="4:4">
      <c r="D4468" s="3">
        <v>4468</v>
      </c>
    </row>
    <row r="4469" spans="4:4">
      <c r="D4469" s="3">
        <v>4469</v>
      </c>
    </row>
    <row r="4470" spans="4:4">
      <c r="D4470" s="3">
        <v>4470</v>
      </c>
    </row>
    <row r="4471" spans="4:4">
      <c r="D4471" s="3">
        <v>4471</v>
      </c>
    </row>
    <row r="4472" spans="4:4">
      <c r="D4472" s="3">
        <v>4472</v>
      </c>
    </row>
    <row r="4473" spans="4:4">
      <c r="D4473" s="3">
        <v>4473</v>
      </c>
    </row>
    <row r="4474" spans="4:4">
      <c r="D4474" s="3">
        <v>4474</v>
      </c>
    </row>
    <row r="4475" spans="4:4">
      <c r="D4475" s="3">
        <v>4475</v>
      </c>
    </row>
    <row r="4476" spans="4:4">
      <c r="D4476" s="3">
        <v>4476</v>
      </c>
    </row>
    <row r="4477" spans="4:4">
      <c r="D4477" s="3">
        <v>4477</v>
      </c>
    </row>
    <row r="4478" spans="4:4">
      <c r="D4478" s="3">
        <v>4478</v>
      </c>
    </row>
    <row r="4479" spans="4:4">
      <c r="D4479" s="3">
        <v>4479</v>
      </c>
    </row>
    <row r="4480" spans="4:4">
      <c r="D4480" s="3">
        <v>4480</v>
      </c>
    </row>
    <row r="4481" spans="4:4">
      <c r="D4481" s="3">
        <v>4481</v>
      </c>
    </row>
    <row r="4482" spans="4:4">
      <c r="D4482" s="3">
        <v>4482</v>
      </c>
    </row>
    <row r="4483" spans="4:4">
      <c r="D4483" s="3">
        <v>4483</v>
      </c>
    </row>
    <row r="4484" spans="4:4">
      <c r="D4484" s="3">
        <v>4484</v>
      </c>
    </row>
    <row r="4485" spans="4:4">
      <c r="D4485" s="3">
        <v>4485</v>
      </c>
    </row>
    <row r="4486" spans="4:4">
      <c r="D4486" s="3">
        <v>4486</v>
      </c>
    </row>
    <row r="4487" spans="4:4">
      <c r="D4487" s="3">
        <v>4487</v>
      </c>
    </row>
    <row r="4488" spans="4:4">
      <c r="D4488" s="3">
        <v>4488</v>
      </c>
    </row>
    <row r="4489" spans="4:4">
      <c r="D4489" s="3">
        <v>4489</v>
      </c>
    </row>
    <row r="4490" spans="4:4">
      <c r="D4490" s="3">
        <v>4490</v>
      </c>
    </row>
    <row r="4491" spans="4:4">
      <c r="D4491" s="3">
        <v>4491</v>
      </c>
    </row>
    <row r="4492" spans="4:4">
      <c r="D4492" s="3">
        <v>4492</v>
      </c>
    </row>
    <row r="4493" spans="4:4">
      <c r="D4493" s="3">
        <v>4493</v>
      </c>
    </row>
    <row r="4494" spans="4:4">
      <c r="D4494" s="3">
        <v>4494</v>
      </c>
    </row>
    <row r="4495" spans="4:4">
      <c r="D4495" s="3">
        <v>4495</v>
      </c>
    </row>
    <row r="4496" spans="4:4">
      <c r="D4496" s="3">
        <v>4496</v>
      </c>
    </row>
    <row r="4497" spans="4:4">
      <c r="D4497" s="3">
        <v>4497</v>
      </c>
    </row>
    <row r="4498" spans="4:4">
      <c r="D4498" s="3">
        <v>4498</v>
      </c>
    </row>
    <row r="4499" spans="4:4">
      <c r="D4499" s="3">
        <v>4499</v>
      </c>
    </row>
    <row r="4500" spans="4:4">
      <c r="D4500" s="3">
        <v>4500</v>
      </c>
    </row>
    <row r="4501" spans="4:4">
      <c r="D4501" s="3">
        <v>4501</v>
      </c>
    </row>
    <row r="4502" spans="4:4">
      <c r="D4502" s="3">
        <v>4502</v>
      </c>
    </row>
    <row r="4503" spans="4:4">
      <c r="D4503" s="3">
        <v>4503</v>
      </c>
    </row>
    <row r="4504" spans="4:4">
      <c r="D4504" s="3">
        <v>4504</v>
      </c>
    </row>
    <row r="4505" spans="4:4">
      <c r="D4505" s="3">
        <v>4505</v>
      </c>
    </row>
    <row r="4506" spans="4:4">
      <c r="D4506" s="3">
        <v>4506</v>
      </c>
    </row>
    <row r="4507" spans="4:4">
      <c r="D4507" s="3">
        <v>4507</v>
      </c>
    </row>
    <row r="4508" spans="4:4">
      <c r="D4508" s="3">
        <v>4508</v>
      </c>
    </row>
    <row r="4509" spans="4:4">
      <c r="D4509" s="3">
        <v>4509</v>
      </c>
    </row>
    <row r="4510" spans="4:4">
      <c r="D4510" s="3">
        <v>4510</v>
      </c>
    </row>
    <row r="4511" spans="4:4">
      <c r="D4511" s="3">
        <v>4511</v>
      </c>
    </row>
    <row r="4512" spans="4:4">
      <c r="D4512" s="3">
        <v>4512</v>
      </c>
    </row>
    <row r="4513" spans="4:4">
      <c r="D4513" s="3">
        <v>4513</v>
      </c>
    </row>
    <row r="4514" spans="4:4">
      <c r="D4514" s="3">
        <v>4514</v>
      </c>
    </row>
    <row r="4515" spans="4:4">
      <c r="D4515" s="3">
        <v>4515</v>
      </c>
    </row>
    <row r="4516" spans="4:4">
      <c r="D4516" s="3">
        <v>4516</v>
      </c>
    </row>
    <row r="4517" spans="4:4">
      <c r="D4517" s="3">
        <v>4517</v>
      </c>
    </row>
    <row r="4518" spans="4:4">
      <c r="D4518" s="3">
        <v>4518</v>
      </c>
    </row>
    <row r="4519" spans="4:4">
      <c r="D4519" s="3">
        <v>4519</v>
      </c>
    </row>
    <row r="4520" spans="4:4">
      <c r="D4520" s="3">
        <v>4520</v>
      </c>
    </row>
    <row r="4521" spans="4:4">
      <c r="D4521" s="3">
        <v>4521</v>
      </c>
    </row>
    <row r="4522" spans="4:4">
      <c r="D4522" s="3">
        <v>4522</v>
      </c>
    </row>
    <row r="4523" spans="4:4">
      <c r="D4523" s="3">
        <v>4523</v>
      </c>
    </row>
    <row r="4524" spans="4:4">
      <c r="D4524" s="3">
        <v>4524</v>
      </c>
    </row>
    <row r="4525" spans="4:4">
      <c r="D4525" s="3">
        <v>4525</v>
      </c>
    </row>
    <row r="4526" spans="4:4">
      <c r="D4526" s="3">
        <v>4526</v>
      </c>
    </row>
    <row r="4527" spans="4:4">
      <c r="D4527" s="3">
        <v>4527</v>
      </c>
    </row>
    <row r="4528" spans="4:4">
      <c r="D4528" s="3">
        <v>4528</v>
      </c>
    </row>
    <row r="4529" spans="4:4">
      <c r="D4529" s="3">
        <v>4529</v>
      </c>
    </row>
    <row r="4530" spans="4:4">
      <c r="D4530" s="3">
        <v>4530</v>
      </c>
    </row>
    <row r="4531" spans="4:4">
      <c r="D4531" s="3">
        <v>4531</v>
      </c>
    </row>
    <row r="4532" spans="4:4">
      <c r="D4532" s="3">
        <v>4532</v>
      </c>
    </row>
    <row r="4533" spans="4:4">
      <c r="D4533" s="3">
        <v>4533</v>
      </c>
    </row>
    <row r="4534" spans="4:4">
      <c r="D4534" s="3">
        <v>4534</v>
      </c>
    </row>
    <row r="4535" spans="4:4">
      <c r="D4535" s="3">
        <v>4535</v>
      </c>
    </row>
    <row r="4536" spans="4:4">
      <c r="D4536" s="3">
        <v>4536</v>
      </c>
    </row>
    <row r="4537" spans="4:4">
      <c r="D4537" s="3">
        <v>4537</v>
      </c>
    </row>
    <row r="4538" spans="4:4">
      <c r="D4538" s="3">
        <v>4538</v>
      </c>
    </row>
    <row r="4539" spans="4:4">
      <c r="D4539" s="3">
        <v>4539</v>
      </c>
    </row>
    <row r="4540" spans="4:4">
      <c r="D4540" s="3">
        <v>4540</v>
      </c>
    </row>
    <row r="4541" spans="4:4">
      <c r="D4541" s="3">
        <v>4541</v>
      </c>
    </row>
    <row r="4542" spans="4:4">
      <c r="D4542" s="3">
        <v>4542</v>
      </c>
    </row>
    <row r="4543" spans="4:4">
      <c r="D4543" s="3">
        <v>4543</v>
      </c>
    </row>
    <row r="4544" spans="4:4">
      <c r="D4544" s="3">
        <v>4544</v>
      </c>
    </row>
    <row r="4545" spans="4:4">
      <c r="D4545" s="3">
        <v>4545</v>
      </c>
    </row>
    <row r="4546" spans="4:4">
      <c r="D4546" s="3">
        <v>4546</v>
      </c>
    </row>
    <row r="4547" spans="4:4">
      <c r="D4547" s="3">
        <v>4547</v>
      </c>
    </row>
    <row r="4548" spans="4:4">
      <c r="D4548" s="3">
        <v>4548</v>
      </c>
    </row>
    <row r="4549" spans="4:4">
      <c r="D4549" s="3">
        <v>4549</v>
      </c>
    </row>
    <row r="4550" spans="4:4">
      <c r="D4550" s="3">
        <v>4550</v>
      </c>
    </row>
    <row r="4551" spans="4:4">
      <c r="D4551" s="3">
        <v>4551</v>
      </c>
    </row>
    <row r="4552" spans="4:4">
      <c r="D4552" s="3">
        <v>4552</v>
      </c>
    </row>
    <row r="4553" spans="4:4">
      <c r="D4553" s="3">
        <v>4553</v>
      </c>
    </row>
    <row r="4554" spans="4:4">
      <c r="D4554" s="3">
        <v>4554</v>
      </c>
    </row>
    <row r="4555" spans="4:4">
      <c r="D4555" s="3">
        <v>4555</v>
      </c>
    </row>
    <row r="4556" spans="4:4">
      <c r="D4556" s="3">
        <v>4556</v>
      </c>
    </row>
    <row r="4557" spans="4:4">
      <c r="D4557" s="3">
        <v>4557</v>
      </c>
    </row>
    <row r="4558" spans="4:4">
      <c r="D4558" s="3">
        <v>4558</v>
      </c>
    </row>
    <row r="4559" spans="4:4">
      <c r="D4559" s="3">
        <v>4559</v>
      </c>
    </row>
    <row r="4560" spans="4:4">
      <c r="D4560" s="3">
        <v>4560</v>
      </c>
    </row>
    <row r="4561" spans="4:4">
      <c r="D4561" s="3">
        <v>4561</v>
      </c>
    </row>
    <row r="4562" spans="4:4">
      <c r="D4562" s="3">
        <v>4562</v>
      </c>
    </row>
    <row r="4563" spans="4:4">
      <c r="D4563" s="3">
        <v>4563</v>
      </c>
    </row>
    <row r="4564" spans="4:4">
      <c r="D4564" s="3">
        <v>4564</v>
      </c>
    </row>
    <row r="4565" spans="4:4">
      <c r="D4565" s="3">
        <v>4565</v>
      </c>
    </row>
    <row r="4566" spans="4:4">
      <c r="D4566" s="3">
        <v>4566</v>
      </c>
    </row>
    <row r="4567" spans="4:4">
      <c r="D4567" s="3">
        <v>4567</v>
      </c>
    </row>
    <row r="4568" spans="4:4">
      <c r="D4568" s="3">
        <v>4568</v>
      </c>
    </row>
    <row r="4569" spans="4:4">
      <c r="D4569" s="3">
        <v>4569</v>
      </c>
    </row>
    <row r="4570" spans="4:4">
      <c r="D4570" s="3">
        <v>4570</v>
      </c>
    </row>
    <row r="4571" spans="4:4">
      <c r="D4571" s="3">
        <v>4571</v>
      </c>
    </row>
    <row r="4572" spans="4:4">
      <c r="D4572" s="3">
        <v>4572</v>
      </c>
    </row>
    <row r="4573" spans="4:4">
      <c r="D4573" s="3">
        <v>4573</v>
      </c>
    </row>
    <row r="4574" spans="4:4">
      <c r="D4574" s="3">
        <v>4574</v>
      </c>
    </row>
    <row r="4575" spans="4:4">
      <c r="D4575" s="3">
        <v>4575</v>
      </c>
    </row>
    <row r="4576" spans="4:4">
      <c r="D4576" s="3">
        <v>4576</v>
      </c>
    </row>
    <row r="4577" spans="4:4">
      <c r="D4577" s="3">
        <v>4577</v>
      </c>
    </row>
    <row r="4578" spans="4:4">
      <c r="D4578" s="3">
        <v>4578</v>
      </c>
    </row>
    <row r="4579" spans="4:4">
      <c r="D4579" s="3">
        <v>4579</v>
      </c>
    </row>
    <row r="4580" spans="4:4">
      <c r="D4580" s="3">
        <v>4580</v>
      </c>
    </row>
    <row r="4581" spans="4:4">
      <c r="D4581" s="3">
        <v>4581</v>
      </c>
    </row>
    <row r="4582" spans="4:4">
      <c r="D4582" s="3">
        <v>4582</v>
      </c>
    </row>
    <row r="4583" spans="4:4">
      <c r="D4583" s="3">
        <v>4583</v>
      </c>
    </row>
    <row r="4584" spans="4:4">
      <c r="D4584" s="3">
        <v>4584</v>
      </c>
    </row>
    <row r="4585" spans="4:4">
      <c r="D4585" s="3">
        <v>4585</v>
      </c>
    </row>
    <row r="4586" spans="4:4">
      <c r="D4586" s="3">
        <v>4586</v>
      </c>
    </row>
    <row r="4587" spans="4:4">
      <c r="D4587" s="3">
        <v>4587</v>
      </c>
    </row>
    <row r="4588" spans="4:4">
      <c r="D4588" s="3">
        <v>4588</v>
      </c>
    </row>
    <row r="4589" spans="4:4">
      <c r="D4589" s="3">
        <v>4589</v>
      </c>
    </row>
    <row r="4590" spans="4:4">
      <c r="D4590" s="3">
        <v>4590</v>
      </c>
    </row>
    <row r="4591" spans="4:4">
      <c r="D4591" s="3">
        <v>4591</v>
      </c>
    </row>
    <row r="4592" spans="4:4">
      <c r="D4592" s="3">
        <v>4592</v>
      </c>
    </row>
    <row r="4593" spans="4:4">
      <c r="D4593" s="3">
        <v>4593</v>
      </c>
    </row>
    <row r="4594" spans="4:4">
      <c r="D4594" s="3">
        <v>4594</v>
      </c>
    </row>
    <row r="4595" spans="4:4">
      <c r="D4595" s="3">
        <v>4595</v>
      </c>
    </row>
    <row r="4596" spans="4:4">
      <c r="D4596" s="3">
        <v>4596</v>
      </c>
    </row>
    <row r="4597" spans="4:4">
      <c r="D4597" s="3">
        <v>4597</v>
      </c>
    </row>
    <row r="4598" spans="4:4">
      <c r="D4598" s="3">
        <v>4598</v>
      </c>
    </row>
    <row r="4599" spans="4:4">
      <c r="D4599" s="3">
        <v>4599</v>
      </c>
    </row>
    <row r="4600" spans="4:4">
      <c r="D4600" s="3">
        <v>4600</v>
      </c>
    </row>
    <row r="4601" spans="4:4">
      <c r="D4601" s="3">
        <v>4601</v>
      </c>
    </row>
    <row r="4602" spans="4:4">
      <c r="D4602" s="3">
        <v>4602</v>
      </c>
    </row>
    <row r="4603" spans="4:4">
      <c r="D4603" s="3">
        <v>4603</v>
      </c>
    </row>
    <row r="4604" spans="4:4">
      <c r="D4604" s="3">
        <v>4604</v>
      </c>
    </row>
    <row r="4605" spans="4:4">
      <c r="D4605" s="3">
        <v>4605</v>
      </c>
    </row>
    <row r="4606" spans="4:4">
      <c r="D4606" s="3">
        <v>4606</v>
      </c>
    </row>
    <row r="4607" spans="4:4">
      <c r="D4607" s="3">
        <v>4607</v>
      </c>
    </row>
    <row r="4608" spans="4:4">
      <c r="D4608" s="3">
        <v>4608</v>
      </c>
    </row>
    <row r="4609" spans="4:4">
      <c r="D4609" s="3">
        <v>4609</v>
      </c>
    </row>
    <row r="4610" spans="4:4">
      <c r="D4610" s="3">
        <v>4610</v>
      </c>
    </row>
    <row r="4611" spans="4:4">
      <c r="D4611" s="3">
        <v>4611</v>
      </c>
    </row>
    <row r="4612" spans="4:4">
      <c r="D4612" s="3">
        <v>4612</v>
      </c>
    </row>
    <row r="4613" spans="4:4">
      <c r="D4613" s="3">
        <v>4613</v>
      </c>
    </row>
    <row r="4614" spans="4:4">
      <c r="D4614" s="3">
        <v>4614</v>
      </c>
    </row>
    <row r="4615" spans="4:4">
      <c r="D4615" s="3">
        <v>4615</v>
      </c>
    </row>
    <row r="4616" spans="4:4">
      <c r="D4616" s="3">
        <v>4616</v>
      </c>
    </row>
    <row r="4617" spans="4:4">
      <c r="D4617" s="3">
        <v>4617</v>
      </c>
    </row>
    <row r="4618" spans="4:4">
      <c r="D4618" s="3">
        <v>4618</v>
      </c>
    </row>
    <row r="4619" spans="4:4">
      <c r="D4619" s="3">
        <v>4619</v>
      </c>
    </row>
    <row r="4620" spans="4:4">
      <c r="D4620" s="3">
        <v>4620</v>
      </c>
    </row>
    <row r="4621" spans="4:4">
      <c r="D4621" s="3">
        <v>4621</v>
      </c>
    </row>
    <row r="4622" spans="4:4">
      <c r="D4622" s="3">
        <v>4622</v>
      </c>
    </row>
    <row r="4623" spans="4:4">
      <c r="D4623" s="3">
        <v>4623</v>
      </c>
    </row>
    <row r="4624" spans="4:4">
      <c r="D4624" s="3">
        <v>4624</v>
      </c>
    </row>
    <row r="4625" spans="4:4">
      <c r="D4625" s="3">
        <v>4625</v>
      </c>
    </row>
    <row r="4626" spans="4:4">
      <c r="D4626" s="3">
        <v>4626</v>
      </c>
    </row>
    <row r="4627" spans="4:4">
      <c r="D4627" s="3">
        <v>4627</v>
      </c>
    </row>
    <row r="4628" spans="4:4">
      <c r="D4628" s="3">
        <v>4628</v>
      </c>
    </row>
    <row r="4629" spans="4:4">
      <c r="D4629" s="3">
        <v>4629</v>
      </c>
    </row>
    <row r="4630" spans="4:4">
      <c r="D4630" s="3">
        <v>4630</v>
      </c>
    </row>
    <row r="4631" spans="4:4">
      <c r="D4631" s="3">
        <v>4631</v>
      </c>
    </row>
    <row r="4632" spans="4:4">
      <c r="D4632" s="3">
        <v>4632</v>
      </c>
    </row>
    <row r="4633" spans="4:4">
      <c r="D4633" s="3">
        <v>4633</v>
      </c>
    </row>
    <row r="4634" spans="4:4">
      <c r="D4634" s="3">
        <v>4634</v>
      </c>
    </row>
    <row r="4635" spans="4:4">
      <c r="D4635" s="3">
        <v>4635</v>
      </c>
    </row>
    <row r="4636" spans="4:4">
      <c r="D4636" s="3">
        <v>4636</v>
      </c>
    </row>
    <row r="4637" spans="4:4">
      <c r="D4637" s="3">
        <v>4637</v>
      </c>
    </row>
    <row r="4638" spans="4:4">
      <c r="D4638" s="3">
        <v>4638</v>
      </c>
    </row>
    <row r="4639" spans="4:4">
      <c r="D4639" s="3">
        <v>4639</v>
      </c>
    </row>
    <row r="4640" spans="4:4">
      <c r="D4640" s="3">
        <v>4640</v>
      </c>
    </row>
    <row r="4641" spans="4:4">
      <c r="D4641" s="3">
        <v>4641</v>
      </c>
    </row>
    <row r="4642" spans="4:4">
      <c r="D4642" s="3">
        <v>4642</v>
      </c>
    </row>
    <row r="4643" spans="4:4">
      <c r="D4643" s="3">
        <v>4643</v>
      </c>
    </row>
    <row r="4644" spans="4:4">
      <c r="D4644" s="3">
        <v>4644</v>
      </c>
    </row>
    <row r="4645" spans="4:4">
      <c r="D4645" s="3">
        <v>4645</v>
      </c>
    </row>
    <row r="4646" spans="4:4">
      <c r="D4646" s="3">
        <v>4646</v>
      </c>
    </row>
    <row r="4647" spans="4:4">
      <c r="D4647" s="3">
        <v>4647</v>
      </c>
    </row>
    <row r="4648" spans="4:4">
      <c r="D4648" s="3">
        <v>4648</v>
      </c>
    </row>
    <row r="4649" spans="4:4">
      <c r="D4649" s="3">
        <v>4649</v>
      </c>
    </row>
    <row r="4650" spans="4:4">
      <c r="D4650" s="3">
        <v>4650</v>
      </c>
    </row>
    <row r="4651" spans="4:4">
      <c r="D4651" s="3">
        <v>4651</v>
      </c>
    </row>
    <row r="4652" spans="4:4">
      <c r="D4652" s="3">
        <v>4652</v>
      </c>
    </row>
    <row r="4653" spans="4:4">
      <c r="D4653" s="3">
        <v>4653</v>
      </c>
    </row>
    <row r="4654" spans="4:4">
      <c r="D4654" s="3">
        <v>4654</v>
      </c>
    </row>
    <row r="4655" spans="4:4">
      <c r="D4655" s="3">
        <v>4655</v>
      </c>
    </row>
    <row r="4656" spans="4:4">
      <c r="D4656" s="3">
        <v>4656</v>
      </c>
    </row>
    <row r="4657" spans="4:4">
      <c r="D4657" s="3">
        <v>4657</v>
      </c>
    </row>
    <row r="4658" spans="4:4">
      <c r="D4658" s="3">
        <v>4658</v>
      </c>
    </row>
    <row r="4659" spans="4:4">
      <c r="D4659" s="3">
        <v>4659</v>
      </c>
    </row>
    <row r="4660" spans="4:4">
      <c r="D4660" s="3">
        <v>4660</v>
      </c>
    </row>
    <row r="4661" spans="4:4">
      <c r="D4661" s="3">
        <v>4661</v>
      </c>
    </row>
    <row r="4662" spans="4:4">
      <c r="D4662" s="3">
        <v>4662</v>
      </c>
    </row>
    <row r="4663" spans="4:4">
      <c r="D4663" s="3">
        <v>4663</v>
      </c>
    </row>
    <row r="4664" spans="4:4">
      <c r="D4664" s="3">
        <v>4664</v>
      </c>
    </row>
    <row r="4665" spans="4:4">
      <c r="D4665" s="3">
        <v>4665</v>
      </c>
    </row>
    <row r="4666" spans="4:4">
      <c r="D4666" s="3">
        <v>4666</v>
      </c>
    </row>
    <row r="4667" spans="4:4">
      <c r="D4667" s="3">
        <v>4667</v>
      </c>
    </row>
    <row r="4668" spans="4:4">
      <c r="D4668" s="3">
        <v>4668</v>
      </c>
    </row>
    <row r="4669" spans="4:4">
      <c r="D4669" s="3">
        <v>4669</v>
      </c>
    </row>
    <row r="4670" spans="4:4">
      <c r="D4670" s="3">
        <v>4670</v>
      </c>
    </row>
    <row r="4671" spans="4:4">
      <c r="D4671" s="3">
        <v>4671</v>
      </c>
    </row>
    <row r="4672" spans="4:4">
      <c r="D4672" s="3">
        <v>4672</v>
      </c>
    </row>
    <row r="4673" spans="4:4">
      <c r="D4673" s="3">
        <v>4673</v>
      </c>
    </row>
    <row r="4674" spans="4:4">
      <c r="D4674" s="3">
        <v>4674</v>
      </c>
    </row>
    <row r="4675" spans="4:4">
      <c r="D4675" s="3">
        <v>4675</v>
      </c>
    </row>
    <row r="4676" spans="4:4">
      <c r="D4676" s="3">
        <v>4676</v>
      </c>
    </row>
    <row r="4677" spans="4:4">
      <c r="D4677" s="3">
        <v>4677</v>
      </c>
    </row>
    <row r="4678" spans="4:4">
      <c r="D4678" s="3">
        <v>4678</v>
      </c>
    </row>
    <row r="4679" spans="4:4">
      <c r="D4679" s="3">
        <v>4679</v>
      </c>
    </row>
    <row r="4680" spans="4:4">
      <c r="D4680" s="3">
        <v>4680</v>
      </c>
    </row>
    <row r="4681" spans="4:4">
      <c r="D4681" s="3">
        <v>4681</v>
      </c>
    </row>
    <row r="4682" spans="4:4">
      <c r="D4682" s="3">
        <v>4682</v>
      </c>
    </row>
    <row r="4683" spans="4:4">
      <c r="D4683" s="3">
        <v>4683</v>
      </c>
    </row>
    <row r="4684" spans="4:4">
      <c r="D4684" s="3">
        <v>4684</v>
      </c>
    </row>
    <row r="4685" spans="4:4">
      <c r="D4685" s="3">
        <v>4685</v>
      </c>
    </row>
    <row r="4686" spans="4:4">
      <c r="D4686" s="3">
        <v>4686</v>
      </c>
    </row>
    <row r="4687" spans="4:4">
      <c r="D4687" s="3">
        <v>4687</v>
      </c>
    </row>
    <row r="4688" spans="4:4">
      <c r="D4688" s="3">
        <v>4688</v>
      </c>
    </row>
    <row r="4689" spans="4:4">
      <c r="D4689" s="3">
        <v>4689</v>
      </c>
    </row>
    <row r="4690" spans="4:4">
      <c r="D4690" s="3">
        <v>4690</v>
      </c>
    </row>
    <row r="4691" spans="4:4">
      <c r="D4691" s="3">
        <v>4691</v>
      </c>
    </row>
    <row r="4692" spans="4:4">
      <c r="D4692" s="3">
        <v>4692</v>
      </c>
    </row>
    <row r="4693" spans="4:4">
      <c r="D4693" s="3">
        <v>4693</v>
      </c>
    </row>
    <row r="4694" spans="4:4">
      <c r="D4694" s="3">
        <v>4694</v>
      </c>
    </row>
    <row r="4695" spans="4:4">
      <c r="D4695" s="3">
        <v>4695</v>
      </c>
    </row>
    <row r="4696" spans="4:4">
      <c r="D4696" s="3">
        <v>4696</v>
      </c>
    </row>
    <row r="4697" spans="4:4">
      <c r="D4697" s="3">
        <v>4697</v>
      </c>
    </row>
    <row r="4698" spans="4:4">
      <c r="D4698" s="3">
        <v>4698</v>
      </c>
    </row>
    <row r="4699" spans="4:4">
      <c r="D4699" s="3">
        <v>4699</v>
      </c>
    </row>
    <row r="4700" spans="4:4">
      <c r="D4700" s="3">
        <v>4700</v>
      </c>
    </row>
    <row r="4701" spans="4:4">
      <c r="D4701" s="3">
        <v>4701</v>
      </c>
    </row>
    <row r="4702" spans="4:4">
      <c r="D4702" s="3">
        <v>4702</v>
      </c>
    </row>
    <row r="4703" spans="4:4">
      <c r="D4703" s="3">
        <v>4703</v>
      </c>
    </row>
    <row r="4704" spans="4:4">
      <c r="D4704" s="3">
        <v>4704</v>
      </c>
    </row>
    <row r="4705" spans="4:4">
      <c r="D4705" s="3">
        <v>4705</v>
      </c>
    </row>
    <row r="4706" spans="4:4">
      <c r="D4706" s="3">
        <v>4706</v>
      </c>
    </row>
    <row r="4707" spans="4:4">
      <c r="D4707" s="3">
        <v>4707</v>
      </c>
    </row>
    <row r="4708" spans="4:4">
      <c r="D4708" s="3">
        <v>4708</v>
      </c>
    </row>
    <row r="4709" spans="4:4">
      <c r="D4709" s="3">
        <v>4709</v>
      </c>
    </row>
    <row r="4710" spans="4:4">
      <c r="D4710" s="3">
        <v>4710</v>
      </c>
    </row>
    <row r="4711" spans="4:4">
      <c r="D4711" s="3">
        <v>4711</v>
      </c>
    </row>
    <row r="4712" spans="4:4">
      <c r="D4712" s="3">
        <v>4712</v>
      </c>
    </row>
    <row r="4713" spans="4:4">
      <c r="D4713" s="3">
        <v>4713</v>
      </c>
    </row>
    <row r="4714" spans="4:4">
      <c r="D4714" s="3">
        <v>4714</v>
      </c>
    </row>
    <row r="4715" spans="4:4">
      <c r="D4715" s="3">
        <v>4715</v>
      </c>
    </row>
    <row r="4716" spans="4:4">
      <c r="D4716" s="3">
        <v>4716</v>
      </c>
    </row>
    <row r="4717" spans="4:4">
      <c r="D4717" s="3">
        <v>4717</v>
      </c>
    </row>
    <row r="4718" spans="4:4">
      <c r="D4718" s="3">
        <v>4718</v>
      </c>
    </row>
    <row r="4719" spans="4:4">
      <c r="D4719" s="3">
        <v>4719</v>
      </c>
    </row>
    <row r="4720" spans="4:4">
      <c r="D4720" s="3">
        <v>4720</v>
      </c>
    </row>
    <row r="4721" spans="4:4">
      <c r="D4721" s="3">
        <v>4721</v>
      </c>
    </row>
    <row r="4722" spans="4:4">
      <c r="D4722" s="3">
        <v>4722</v>
      </c>
    </row>
    <row r="4723" spans="4:4">
      <c r="D4723" s="3">
        <v>4723</v>
      </c>
    </row>
    <row r="4724" spans="4:4">
      <c r="D4724" s="3">
        <v>4724</v>
      </c>
    </row>
    <row r="4725" spans="4:4">
      <c r="D4725" s="3">
        <v>4725</v>
      </c>
    </row>
    <row r="4726" spans="4:4">
      <c r="D4726" s="3">
        <v>4726</v>
      </c>
    </row>
    <row r="4727" spans="4:4">
      <c r="D4727" s="3">
        <v>4727</v>
      </c>
    </row>
    <row r="4728" spans="4:4">
      <c r="D4728" s="3">
        <v>4728</v>
      </c>
    </row>
    <row r="4729" spans="4:4">
      <c r="D4729" s="3">
        <v>4729</v>
      </c>
    </row>
    <row r="4730" spans="4:4">
      <c r="D4730" s="3">
        <v>4730</v>
      </c>
    </row>
    <row r="4731" spans="4:4">
      <c r="D4731" s="3">
        <v>4731</v>
      </c>
    </row>
    <row r="4732" spans="4:4">
      <c r="D4732" s="3">
        <v>4732</v>
      </c>
    </row>
    <row r="4733" spans="4:4">
      <c r="D4733" s="3">
        <v>4733</v>
      </c>
    </row>
    <row r="4734" spans="4:4">
      <c r="D4734" s="3">
        <v>4734</v>
      </c>
    </row>
    <row r="4735" spans="4:4">
      <c r="D4735" s="3">
        <v>4735</v>
      </c>
    </row>
    <row r="4736" spans="4:4">
      <c r="D4736" s="3">
        <v>4736</v>
      </c>
    </row>
    <row r="4737" spans="4:4">
      <c r="D4737" s="3">
        <v>4737</v>
      </c>
    </row>
    <row r="4738" spans="4:4">
      <c r="D4738" s="3">
        <v>4738</v>
      </c>
    </row>
    <row r="4739" spans="4:4">
      <c r="D4739" s="3">
        <v>4739</v>
      </c>
    </row>
    <row r="4740" spans="4:4">
      <c r="D4740" s="3">
        <v>4740</v>
      </c>
    </row>
    <row r="4741" spans="4:4">
      <c r="D4741" s="3">
        <v>4741</v>
      </c>
    </row>
    <row r="4742" spans="4:4">
      <c r="D4742" s="3">
        <v>4742</v>
      </c>
    </row>
    <row r="4743" spans="4:4">
      <c r="D4743" s="3">
        <v>4743</v>
      </c>
    </row>
    <row r="4744" spans="4:4">
      <c r="D4744" s="3">
        <v>4744</v>
      </c>
    </row>
    <row r="4745" spans="4:4">
      <c r="D4745" s="3">
        <v>4745</v>
      </c>
    </row>
    <row r="4746" spans="4:4">
      <c r="D4746" s="3">
        <v>4746</v>
      </c>
    </row>
    <row r="4747" spans="4:4">
      <c r="D4747" s="3">
        <v>4747</v>
      </c>
    </row>
    <row r="4748" spans="4:4">
      <c r="D4748" s="3">
        <v>4748</v>
      </c>
    </row>
    <row r="4749" spans="4:4">
      <c r="D4749" s="3">
        <v>4749</v>
      </c>
    </row>
    <row r="4750" spans="4:4">
      <c r="D4750" s="3">
        <v>4750</v>
      </c>
    </row>
    <row r="4751" spans="4:4">
      <c r="D4751" s="3">
        <v>4751</v>
      </c>
    </row>
    <row r="4752" spans="4:4">
      <c r="D4752" s="3">
        <v>4752</v>
      </c>
    </row>
    <row r="4753" spans="4:4">
      <c r="D4753" s="3">
        <v>4753</v>
      </c>
    </row>
    <row r="4754" spans="4:4">
      <c r="D4754" s="3">
        <v>4754</v>
      </c>
    </row>
    <row r="4755" spans="4:4">
      <c r="D4755" s="3">
        <v>4755</v>
      </c>
    </row>
    <row r="4756" spans="4:4">
      <c r="D4756" s="3">
        <v>4756</v>
      </c>
    </row>
    <row r="4757" spans="4:4">
      <c r="D4757" s="3">
        <v>4757</v>
      </c>
    </row>
    <row r="4758" spans="4:4">
      <c r="D4758" s="3">
        <v>4758</v>
      </c>
    </row>
    <row r="4759" spans="4:4">
      <c r="D4759" s="3">
        <v>4759</v>
      </c>
    </row>
    <row r="4760" spans="4:4">
      <c r="D4760" s="3">
        <v>4760</v>
      </c>
    </row>
    <row r="4761" spans="4:4">
      <c r="D4761" s="3">
        <v>4761</v>
      </c>
    </row>
    <row r="4762" spans="4:4">
      <c r="D4762" s="3">
        <v>4762</v>
      </c>
    </row>
    <row r="4763" spans="4:4">
      <c r="D4763" s="3">
        <v>4763</v>
      </c>
    </row>
    <row r="4764" spans="4:4">
      <c r="D4764" s="3">
        <v>4764</v>
      </c>
    </row>
    <row r="4765" spans="4:4">
      <c r="D4765" s="3">
        <v>4765</v>
      </c>
    </row>
    <row r="4766" spans="4:4">
      <c r="D4766" s="3">
        <v>4766</v>
      </c>
    </row>
    <row r="4767" spans="4:4">
      <c r="D4767" s="3">
        <v>4767</v>
      </c>
    </row>
    <row r="4768" spans="4:4">
      <c r="D4768" s="3">
        <v>4768</v>
      </c>
    </row>
    <row r="4769" spans="4:4">
      <c r="D4769" s="3">
        <v>4769</v>
      </c>
    </row>
    <row r="4770" spans="4:4">
      <c r="D4770" s="3">
        <v>4770</v>
      </c>
    </row>
    <row r="4771" spans="4:4">
      <c r="D4771" s="3">
        <v>4771</v>
      </c>
    </row>
    <row r="4772" spans="4:4">
      <c r="D4772" s="3">
        <v>4772</v>
      </c>
    </row>
    <row r="4773" spans="4:4">
      <c r="D4773" s="3">
        <v>4773</v>
      </c>
    </row>
    <row r="4774" spans="4:4">
      <c r="D4774" s="3">
        <v>4774</v>
      </c>
    </row>
    <row r="4775" spans="4:4">
      <c r="D4775" s="3">
        <v>4775</v>
      </c>
    </row>
    <row r="4776" spans="4:4">
      <c r="D4776" s="3">
        <v>4776</v>
      </c>
    </row>
    <row r="4777" spans="4:4">
      <c r="D4777" s="3">
        <v>4777</v>
      </c>
    </row>
    <row r="4778" spans="4:4">
      <c r="D4778" s="3">
        <v>4778</v>
      </c>
    </row>
    <row r="4779" spans="4:4">
      <c r="D4779" s="3">
        <v>4779</v>
      </c>
    </row>
    <row r="4780" spans="4:4">
      <c r="D4780" s="3">
        <v>4780</v>
      </c>
    </row>
    <row r="4781" spans="4:4">
      <c r="D4781" s="3">
        <v>4781</v>
      </c>
    </row>
    <row r="4782" spans="4:4">
      <c r="D4782" s="3">
        <v>4782</v>
      </c>
    </row>
    <row r="4783" spans="4:4">
      <c r="D4783" s="3">
        <v>4783</v>
      </c>
    </row>
    <row r="4784" spans="4:4">
      <c r="D4784" s="3">
        <v>4784</v>
      </c>
    </row>
    <row r="4785" spans="4:4">
      <c r="D4785" s="3">
        <v>4785</v>
      </c>
    </row>
    <row r="4786" spans="4:4">
      <c r="D4786" s="3">
        <v>4786</v>
      </c>
    </row>
    <row r="4787" spans="4:4">
      <c r="D4787" s="3">
        <v>4787</v>
      </c>
    </row>
    <row r="4788" spans="4:4">
      <c r="D4788" s="3">
        <v>4788</v>
      </c>
    </row>
    <row r="4789" spans="4:4">
      <c r="D4789" s="3">
        <v>4789</v>
      </c>
    </row>
    <row r="4790" spans="4:4">
      <c r="D4790" s="3">
        <v>4790</v>
      </c>
    </row>
    <row r="4791" spans="4:4">
      <c r="D4791" s="3">
        <v>4791</v>
      </c>
    </row>
    <row r="4792" spans="4:4">
      <c r="D4792" s="3">
        <v>4792</v>
      </c>
    </row>
    <row r="4793" spans="4:4">
      <c r="D4793" s="3">
        <v>4793</v>
      </c>
    </row>
    <row r="4794" spans="4:4">
      <c r="D4794" s="3">
        <v>4794</v>
      </c>
    </row>
    <row r="4795" spans="4:4">
      <c r="D4795" s="3">
        <v>4795</v>
      </c>
    </row>
    <row r="4796" spans="4:4">
      <c r="D4796" s="3">
        <v>4796</v>
      </c>
    </row>
    <row r="4797" spans="4:4">
      <c r="D4797" s="3">
        <v>4797</v>
      </c>
    </row>
    <row r="4798" spans="4:4">
      <c r="D4798" s="3">
        <v>4798</v>
      </c>
    </row>
    <row r="4799" spans="4:4">
      <c r="D4799" s="3">
        <v>4799</v>
      </c>
    </row>
    <row r="4800" spans="4:4">
      <c r="D4800" s="3">
        <v>4800</v>
      </c>
    </row>
    <row r="4801" spans="4:4">
      <c r="D4801" s="3">
        <v>4801</v>
      </c>
    </row>
    <row r="4802" spans="4:4">
      <c r="D4802" s="3">
        <v>4802</v>
      </c>
    </row>
    <row r="4803" spans="4:4">
      <c r="D4803" s="3">
        <v>4803</v>
      </c>
    </row>
    <row r="4804" spans="4:4">
      <c r="D4804" s="3">
        <v>4804</v>
      </c>
    </row>
    <row r="4805" spans="4:4">
      <c r="D4805" s="3">
        <v>4805</v>
      </c>
    </row>
    <row r="4806" spans="4:4">
      <c r="D4806" s="3">
        <v>4806</v>
      </c>
    </row>
    <row r="4807" spans="4:4">
      <c r="D4807" s="3">
        <v>4807</v>
      </c>
    </row>
    <row r="4808" spans="4:4">
      <c r="D4808" s="3">
        <v>4808</v>
      </c>
    </row>
    <row r="4809" spans="4:4">
      <c r="D4809" s="3">
        <v>4809</v>
      </c>
    </row>
    <row r="4810" spans="4:4">
      <c r="D4810" s="3">
        <v>4810</v>
      </c>
    </row>
    <row r="4811" spans="4:4">
      <c r="D4811" s="3">
        <v>4811</v>
      </c>
    </row>
    <row r="4812" spans="4:4">
      <c r="D4812" s="3">
        <v>4812</v>
      </c>
    </row>
    <row r="4813" spans="4:4">
      <c r="D4813" s="3">
        <v>4813</v>
      </c>
    </row>
    <row r="4814" spans="4:4">
      <c r="D4814" s="3">
        <v>4814</v>
      </c>
    </row>
    <row r="4815" spans="4:4">
      <c r="D4815" s="3">
        <v>4815</v>
      </c>
    </row>
    <row r="4816" spans="4:4">
      <c r="D4816" s="3">
        <v>4816</v>
      </c>
    </row>
    <row r="4817" spans="4:4">
      <c r="D4817" s="3">
        <v>4817</v>
      </c>
    </row>
    <row r="4818" spans="4:4">
      <c r="D4818" s="3">
        <v>4818</v>
      </c>
    </row>
    <row r="4819" spans="4:4">
      <c r="D4819" s="3">
        <v>4819</v>
      </c>
    </row>
    <row r="4820" spans="4:4">
      <c r="D4820" s="3">
        <v>4820</v>
      </c>
    </row>
    <row r="4821" spans="4:4">
      <c r="D4821" s="3">
        <v>4821</v>
      </c>
    </row>
    <row r="4822" spans="4:4">
      <c r="D4822" s="3">
        <v>4822</v>
      </c>
    </row>
    <row r="4823" spans="4:4">
      <c r="D4823" s="3">
        <v>4823</v>
      </c>
    </row>
    <row r="4824" spans="4:4">
      <c r="D4824" s="3">
        <v>4824</v>
      </c>
    </row>
    <row r="4825" spans="4:4">
      <c r="D4825" s="3">
        <v>4825</v>
      </c>
    </row>
    <row r="4826" spans="4:4">
      <c r="D4826" s="3">
        <v>4826</v>
      </c>
    </row>
    <row r="4827" spans="4:4">
      <c r="D4827" s="3">
        <v>4827</v>
      </c>
    </row>
    <row r="4828" spans="4:4">
      <c r="D4828" s="3">
        <v>4828</v>
      </c>
    </row>
    <row r="4829" spans="4:4">
      <c r="D4829" s="3">
        <v>4829</v>
      </c>
    </row>
    <row r="4830" spans="4:4">
      <c r="D4830" s="3">
        <v>4830</v>
      </c>
    </row>
    <row r="4831" spans="4:4">
      <c r="D4831" s="3">
        <v>4831</v>
      </c>
    </row>
    <row r="4832" spans="4:4">
      <c r="D4832" s="3">
        <v>4832</v>
      </c>
    </row>
    <row r="4833" spans="4:4">
      <c r="D4833" s="3">
        <v>4833</v>
      </c>
    </row>
    <row r="4834" spans="4:4">
      <c r="D4834" s="3">
        <v>4834</v>
      </c>
    </row>
    <row r="4835" spans="4:4">
      <c r="D4835" s="3">
        <v>4835</v>
      </c>
    </row>
    <row r="4836" spans="4:4">
      <c r="D4836" s="3">
        <v>4836</v>
      </c>
    </row>
    <row r="4837" spans="4:4">
      <c r="D4837" s="3">
        <v>4837</v>
      </c>
    </row>
    <row r="4838" spans="4:4">
      <c r="D4838" s="3">
        <v>4838</v>
      </c>
    </row>
    <row r="4839" spans="4:4">
      <c r="D4839" s="3">
        <v>4839</v>
      </c>
    </row>
    <row r="4840" spans="4:4">
      <c r="D4840" s="3">
        <v>4840</v>
      </c>
    </row>
    <row r="4841" spans="4:4">
      <c r="D4841" s="3">
        <v>4841</v>
      </c>
    </row>
    <row r="4842" spans="4:4">
      <c r="D4842" s="3">
        <v>4842</v>
      </c>
    </row>
    <row r="4843" spans="4:4">
      <c r="D4843" s="3">
        <v>4843</v>
      </c>
    </row>
    <row r="4844" spans="4:4">
      <c r="D4844" s="3">
        <v>4844</v>
      </c>
    </row>
    <row r="4845" spans="4:4">
      <c r="D4845" s="3">
        <v>4845</v>
      </c>
    </row>
    <row r="4846" spans="4:4">
      <c r="D4846" s="3">
        <v>4846</v>
      </c>
    </row>
    <row r="4847" spans="4:4">
      <c r="D4847" s="3">
        <v>4847</v>
      </c>
    </row>
    <row r="4848" spans="4:4">
      <c r="D4848" s="3">
        <v>4848</v>
      </c>
    </row>
    <row r="4849" spans="4:4">
      <c r="D4849" s="3">
        <v>4849</v>
      </c>
    </row>
    <row r="4850" spans="4:4">
      <c r="D4850" s="3">
        <v>4850</v>
      </c>
    </row>
    <row r="4851" spans="4:4">
      <c r="D4851" s="3">
        <v>4851</v>
      </c>
    </row>
    <row r="4852" spans="4:4">
      <c r="D4852" s="3">
        <v>4852</v>
      </c>
    </row>
    <row r="4853" spans="4:4">
      <c r="D4853" s="3">
        <v>4853</v>
      </c>
    </row>
    <row r="4854" spans="4:4">
      <c r="D4854" s="3">
        <v>4854</v>
      </c>
    </row>
    <row r="4855" spans="4:4">
      <c r="D4855" s="3">
        <v>4855</v>
      </c>
    </row>
    <row r="4856" spans="4:4">
      <c r="D4856" s="3">
        <v>4856</v>
      </c>
    </row>
    <row r="4857" spans="4:4">
      <c r="D4857" s="3">
        <v>4857</v>
      </c>
    </row>
    <row r="4858" spans="4:4">
      <c r="D4858" s="3">
        <v>4858</v>
      </c>
    </row>
    <row r="4859" spans="4:4">
      <c r="D4859" s="3">
        <v>4859</v>
      </c>
    </row>
    <row r="4860" spans="4:4">
      <c r="D4860" s="3">
        <v>4860</v>
      </c>
    </row>
    <row r="4861" spans="4:4">
      <c r="D4861" s="3">
        <v>4861</v>
      </c>
    </row>
    <row r="4862" spans="4:4">
      <c r="D4862" s="3">
        <v>4862</v>
      </c>
    </row>
    <row r="4863" spans="4:4">
      <c r="D4863" s="3">
        <v>4863</v>
      </c>
    </row>
    <row r="4864" spans="4:4">
      <c r="D4864" s="3">
        <v>4864</v>
      </c>
    </row>
    <row r="4865" spans="4:4">
      <c r="D4865" s="3">
        <v>4865</v>
      </c>
    </row>
    <row r="4866" spans="4:4">
      <c r="D4866" s="3">
        <v>4866</v>
      </c>
    </row>
    <row r="4867" spans="4:4">
      <c r="D4867" s="3">
        <v>4867</v>
      </c>
    </row>
    <row r="4868" spans="4:4">
      <c r="D4868" s="3">
        <v>4868</v>
      </c>
    </row>
    <row r="4869" spans="4:4">
      <c r="D4869" s="3">
        <v>4869</v>
      </c>
    </row>
    <row r="4870" spans="4:4">
      <c r="D4870" s="3">
        <v>4870</v>
      </c>
    </row>
    <row r="4871" spans="4:4">
      <c r="D4871" s="3">
        <v>4871</v>
      </c>
    </row>
    <row r="4872" spans="4:4">
      <c r="D4872" s="3">
        <v>4872</v>
      </c>
    </row>
    <row r="4873" spans="4:4">
      <c r="D4873" s="3">
        <v>4873</v>
      </c>
    </row>
    <row r="4874" spans="4:4">
      <c r="D4874" s="3">
        <v>4874</v>
      </c>
    </row>
    <row r="4875" spans="4:4">
      <c r="D4875" s="3">
        <v>4875</v>
      </c>
    </row>
    <row r="4876" spans="4:4">
      <c r="D4876" s="3">
        <v>4876</v>
      </c>
    </row>
    <row r="4877" spans="4:4">
      <c r="D4877" s="3">
        <v>4877</v>
      </c>
    </row>
    <row r="4878" spans="4:4">
      <c r="D4878" s="3">
        <v>4878</v>
      </c>
    </row>
    <row r="4879" spans="4:4">
      <c r="D4879" s="3">
        <v>4879</v>
      </c>
    </row>
    <row r="4880" spans="4:4">
      <c r="D4880" s="3">
        <v>4880</v>
      </c>
    </row>
    <row r="4881" spans="4:4">
      <c r="D4881" s="3">
        <v>4881</v>
      </c>
    </row>
    <row r="4882" spans="4:4">
      <c r="D4882" s="3">
        <v>4882</v>
      </c>
    </row>
    <row r="4883" spans="4:4">
      <c r="D4883" s="3">
        <v>4883</v>
      </c>
    </row>
    <row r="4884" spans="4:4">
      <c r="D4884" s="3">
        <v>4884</v>
      </c>
    </row>
    <row r="4885" spans="4:4">
      <c r="D4885" s="3">
        <v>4885</v>
      </c>
    </row>
    <row r="4886" spans="4:4">
      <c r="D4886" s="3">
        <v>4886</v>
      </c>
    </row>
    <row r="4887" spans="4:4">
      <c r="D4887" s="3">
        <v>4887</v>
      </c>
    </row>
    <row r="4888" spans="4:4">
      <c r="D4888" s="3">
        <v>4888</v>
      </c>
    </row>
    <row r="4889" spans="4:4">
      <c r="D4889" s="3">
        <v>4889</v>
      </c>
    </row>
    <row r="4890" spans="4:4">
      <c r="D4890" s="3">
        <v>4890</v>
      </c>
    </row>
    <row r="4891" spans="4:4">
      <c r="D4891" s="3">
        <v>4891</v>
      </c>
    </row>
    <row r="4892" spans="4:4">
      <c r="D4892" s="3">
        <v>4892</v>
      </c>
    </row>
    <row r="4893" spans="4:4">
      <c r="D4893" s="3">
        <v>4893</v>
      </c>
    </row>
    <row r="4894" spans="4:4">
      <c r="D4894" s="3">
        <v>4894</v>
      </c>
    </row>
    <row r="4895" spans="4:4">
      <c r="D4895" s="3">
        <v>4895</v>
      </c>
    </row>
    <row r="4896" spans="4:4">
      <c r="D4896" s="3">
        <v>4896</v>
      </c>
    </row>
    <row r="4897" spans="4:4">
      <c r="D4897" s="3">
        <v>4897</v>
      </c>
    </row>
    <row r="4898" spans="4:4">
      <c r="D4898" s="3">
        <v>4898</v>
      </c>
    </row>
    <row r="4899" spans="4:4">
      <c r="D4899" s="3">
        <v>4899</v>
      </c>
    </row>
    <row r="4900" spans="4:4">
      <c r="D4900" s="3">
        <v>4900</v>
      </c>
    </row>
    <row r="4901" spans="4:4">
      <c r="D4901" s="3">
        <v>4901</v>
      </c>
    </row>
    <row r="4902" spans="4:4">
      <c r="D4902" s="3">
        <v>4902</v>
      </c>
    </row>
    <row r="4903" spans="4:4">
      <c r="D4903" s="3">
        <v>4903</v>
      </c>
    </row>
    <row r="4904" spans="4:4">
      <c r="D4904" s="3">
        <v>4904</v>
      </c>
    </row>
    <row r="4905" spans="4:4">
      <c r="D4905" s="3">
        <v>4905</v>
      </c>
    </row>
    <row r="4906" spans="4:4">
      <c r="D4906" s="3">
        <v>4906</v>
      </c>
    </row>
    <row r="4907" spans="4:4">
      <c r="D4907" s="3">
        <v>4907</v>
      </c>
    </row>
    <row r="4908" spans="4:4">
      <c r="D4908" s="3">
        <v>4908</v>
      </c>
    </row>
    <row r="4909" spans="4:4">
      <c r="D4909" s="3">
        <v>4909</v>
      </c>
    </row>
    <row r="4910" spans="4:4">
      <c r="D4910" s="3">
        <v>4910</v>
      </c>
    </row>
    <row r="4911" spans="4:4">
      <c r="D4911" s="3">
        <v>4911</v>
      </c>
    </row>
    <row r="4912" spans="4:4">
      <c r="D4912" s="3">
        <v>4912</v>
      </c>
    </row>
    <row r="4913" spans="4:4">
      <c r="D4913" s="3">
        <v>4913</v>
      </c>
    </row>
    <row r="4914" spans="4:4">
      <c r="D4914" s="3">
        <v>4914</v>
      </c>
    </row>
    <row r="4915" spans="4:4">
      <c r="D4915" s="3">
        <v>4915</v>
      </c>
    </row>
    <row r="4916" spans="4:4">
      <c r="D4916" s="3">
        <v>4916</v>
      </c>
    </row>
    <row r="4917" spans="4:4">
      <c r="D4917" s="3">
        <v>4917</v>
      </c>
    </row>
    <row r="4918" spans="4:4">
      <c r="D4918" s="3">
        <v>4918</v>
      </c>
    </row>
    <row r="4919" spans="4:4">
      <c r="D4919" s="3">
        <v>4919</v>
      </c>
    </row>
    <row r="4920" spans="4:4">
      <c r="D4920" s="3">
        <v>4920</v>
      </c>
    </row>
    <row r="4921" spans="4:4">
      <c r="D4921" s="3">
        <v>4921</v>
      </c>
    </row>
    <row r="4922" spans="4:4">
      <c r="D4922" s="3">
        <v>4922</v>
      </c>
    </row>
    <row r="4923" spans="4:4">
      <c r="D4923" s="3">
        <v>4923</v>
      </c>
    </row>
    <row r="4924" spans="4:4">
      <c r="D4924" s="3">
        <v>4924</v>
      </c>
    </row>
    <row r="4925" spans="4:4">
      <c r="D4925" s="3">
        <v>4925</v>
      </c>
    </row>
    <row r="4926" spans="4:4">
      <c r="D4926" s="3">
        <v>4926</v>
      </c>
    </row>
    <row r="4927" spans="4:4">
      <c r="D4927" s="3">
        <v>4927</v>
      </c>
    </row>
    <row r="4928" spans="4:4">
      <c r="D4928" s="3">
        <v>4928</v>
      </c>
    </row>
    <row r="4929" spans="4:4">
      <c r="D4929" s="3">
        <v>4929</v>
      </c>
    </row>
    <row r="4930" spans="4:4">
      <c r="D4930" s="3">
        <v>4930</v>
      </c>
    </row>
    <row r="4931" spans="4:4">
      <c r="D4931" s="3">
        <v>4931</v>
      </c>
    </row>
    <row r="4932" spans="4:4">
      <c r="D4932" s="3">
        <v>4932</v>
      </c>
    </row>
    <row r="4933" spans="4:4">
      <c r="D4933" s="3">
        <v>4933</v>
      </c>
    </row>
    <row r="4934" spans="4:4">
      <c r="D4934" s="3">
        <v>4934</v>
      </c>
    </row>
    <row r="4935" spans="4:4">
      <c r="D4935" s="3">
        <v>4935</v>
      </c>
    </row>
    <row r="4936" spans="4:4">
      <c r="D4936" s="3">
        <v>4936</v>
      </c>
    </row>
    <row r="4937" spans="4:4">
      <c r="D4937" s="3">
        <v>4937</v>
      </c>
    </row>
    <row r="4938" spans="4:4">
      <c r="D4938" s="3">
        <v>4938</v>
      </c>
    </row>
    <row r="4939" spans="4:4">
      <c r="D4939" s="3">
        <v>4939</v>
      </c>
    </row>
    <row r="4940" spans="4:4">
      <c r="D4940" s="3">
        <v>4940</v>
      </c>
    </row>
    <row r="4941" spans="4:4">
      <c r="D4941" s="3">
        <v>4941</v>
      </c>
    </row>
    <row r="4942" spans="4:4">
      <c r="D4942" s="3">
        <v>4942</v>
      </c>
    </row>
    <row r="4943" spans="4:4">
      <c r="D4943" s="3">
        <v>4943</v>
      </c>
    </row>
    <row r="4944" spans="4:4">
      <c r="D4944" s="3">
        <v>4944</v>
      </c>
    </row>
    <row r="4945" spans="4:4">
      <c r="D4945" s="3">
        <v>4945</v>
      </c>
    </row>
    <row r="4946" spans="4:4">
      <c r="D4946" s="3">
        <v>4946</v>
      </c>
    </row>
    <row r="4947" spans="4:4">
      <c r="D4947" s="3">
        <v>4947</v>
      </c>
    </row>
    <row r="4948" spans="4:4">
      <c r="D4948" s="3">
        <v>4948</v>
      </c>
    </row>
    <row r="4949" spans="4:4">
      <c r="D4949" s="3">
        <v>4949</v>
      </c>
    </row>
    <row r="4950" spans="4:4">
      <c r="D4950" s="3">
        <v>4950</v>
      </c>
    </row>
    <row r="4951" spans="4:4">
      <c r="D4951" s="3">
        <v>4951</v>
      </c>
    </row>
    <row r="4952" spans="4:4">
      <c r="D4952" s="3">
        <v>4952</v>
      </c>
    </row>
    <row r="4953" spans="4:4">
      <c r="D4953" s="3">
        <v>4953</v>
      </c>
    </row>
    <row r="4954" spans="4:4">
      <c r="D4954" s="3">
        <v>4954</v>
      </c>
    </row>
    <row r="4955" spans="4:4">
      <c r="D4955" s="3">
        <v>4955</v>
      </c>
    </row>
    <row r="4956" spans="4:4">
      <c r="D4956" s="3">
        <v>4956</v>
      </c>
    </row>
    <row r="4957" spans="4:4">
      <c r="D4957" s="3">
        <v>4957</v>
      </c>
    </row>
    <row r="4958" spans="4:4">
      <c r="D4958" s="3">
        <v>4958</v>
      </c>
    </row>
    <row r="4959" spans="4:4">
      <c r="D4959" s="3">
        <v>4959</v>
      </c>
    </row>
    <row r="4960" spans="4:4">
      <c r="D4960" s="3">
        <v>4960</v>
      </c>
    </row>
    <row r="4961" spans="4:4">
      <c r="D4961" s="3">
        <v>4961</v>
      </c>
    </row>
    <row r="4962" spans="4:4">
      <c r="D4962" s="3">
        <v>4962</v>
      </c>
    </row>
    <row r="4963" spans="4:4">
      <c r="D4963" s="3">
        <v>4963</v>
      </c>
    </row>
    <row r="4964" spans="4:4">
      <c r="D4964" s="3">
        <v>4964</v>
      </c>
    </row>
    <row r="4965" spans="4:4">
      <c r="D4965" s="3">
        <v>4965</v>
      </c>
    </row>
    <row r="4966" spans="4:4">
      <c r="D4966" s="3">
        <v>4966</v>
      </c>
    </row>
    <row r="4967" spans="4:4">
      <c r="D4967" s="3">
        <v>4967</v>
      </c>
    </row>
    <row r="4968" spans="4:4">
      <c r="D4968" s="3">
        <v>4968</v>
      </c>
    </row>
    <row r="4969" spans="4:4">
      <c r="D4969" s="3">
        <v>4969</v>
      </c>
    </row>
    <row r="4970" spans="4:4">
      <c r="D4970" s="3">
        <v>4970</v>
      </c>
    </row>
    <row r="4971" spans="4:4">
      <c r="D4971" s="3">
        <v>4971</v>
      </c>
    </row>
    <row r="4972" spans="4:4">
      <c r="D4972" s="3">
        <v>4972</v>
      </c>
    </row>
    <row r="4973" spans="4:4">
      <c r="D4973" s="3">
        <v>4973</v>
      </c>
    </row>
    <row r="4974" spans="4:4">
      <c r="D4974" s="3">
        <v>4974</v>
      </c>
    </row>
    <row r="4975" spans="4:4">
      <c r="D4975" s="3">
        <v>4975</v>
      </c>
    </row>
    <row r="4976" spans="4:4">
      <c r="D4976" s="3">
        <v>4976</v>
      </c>
    </row>
    <row r="4977" spans="4:4">
      <c r="D4977" s="3">
        <v>4977</v>
      </c>
    </row>
    <row r="4978" spans="4:4">
      <c r="D4978" s="3">
        <v>4978</v>
      </c>
    </row>
    <row r="4979" spans="4:4">
      <c r="D4979" s="3">
        <v>4979</v>
      </c>
    </row>
    <row r="4980" spans="4:4">
      <c r="D4980" s="3">
        <v>4980</v>
      </c>
    </row>
    <row r="4981" spans="4:4">
      <c r="D4981" s="3">
        <v>4981</v>
      </c>
    </row>
    <row r="4982" spans="4:4">
      <c r="D4982" s="3">
        <v>4982</v>
      </c>
    </row>
    <row r="4983" spans="4:4">
      <c r="D4983" s="3">
        <v>4983</v>
      </c>
    </row>
    <row r="4984" spans="4:4">
      <c r="D4984" s="3">
        <v>4984</v>
      </c>
    </row>
    <row r="4985" spans="4:4">
      <c r="D4985" s="3">
        <v>4985</v>
      </c>
    </row>
    <row r="4986" spans="4:4">
      <c r="D4986" s="3">
        <v>4986</v>
      </c>
    </row>
    <row r="4987" spans="4:4">
      <c r="D4987" s="3">
        <v>4987</v>
      </c>
    </row>
    <row r="4988" spans="4:4">
      <c r="D4988" s="3">
        <v>4988</v>
      </c>
    </row>
    <row r="4989" spans="4:4">
      <c r="D4989" s="3">
        <v>4989</v>
      </c>
    </row>
    <row r="4990" spans="4:4">
      <c r="D4990" s="3">
        <v>4990</v>
      </c>
    </row>
    <row r="4991" spans="4:4">
      <c r="D4991" s="3">
        <v>4991</v>
      </c>
    </row>
    <row r="4992" spans="4:4">
      <c r="D4992" s="3">
        <v>4992</v>
      </c>
    </row>
    <row r="4993" spans="4:4">
      <c r="D4993" s="3">
        <v>4993</v>
      </c>
    </row>
    <row r="4994" spans="4:4">
      <c r="D4994" s="3">
        <v>4994</v>
      </c>
    </row>
    <row r="4995" spans="4:4">
      <c r="D4995" s="3">
        <v>4995</v>
      </c>
    </row>
    <row r="4996" spans="4:4">
      <c r="D4996" s="3">
        <v>4996</v>
      </c>
    </row>
    <row r="4997" spans="4:4">
      <c r="D4997" s="3">
        <v>4997</v>
      </c>
    </row>
    <row r="4998" spans="4:4">
      <c r="D4998" s="3">
        <v>4998</v>
      </c>
    </row>
    <row r="4999" spans="4:4">
      <c r="D4999" s="3">
        <v>4999</v>
      </c>
    </row>
    <row r="5000" spans="4:4">
      <c r="D5000" s="3">
        <v>5000</v>
      </c>
    </row>
    <row r="5001" spans="4:4">
      <c r="D5001" s="3">
        <v>5001</v>
      </c>
    </row>
    <row r="5002" spans="4:4">
      <c r="D5002" s="3">
        <v>5002</v>
      </c>
    </row>
    <row r="5003" spans="4:4">
      <c r="D5003" s="3">
        <v>5003</v>
      </c>
    </row>
    <row r="5004" spans="4:4">
      <c r="D5004" s="3">
        <v>5004</v>
      </c>
    </row>
    <row r="5005" spans="4:4">
      <c r="D5005" s="3">
        <v>5005</v>
      </c>
    </row>
    <row r="5006" spans="4:4">
      <c r="D5006" s="3">
        <v>5006</v>
      </c>
    </row>
    <row r="5007" spans="4:4">
      <c r="D5007" s="3">
        <v>5007</v>
      </c>
    </row>
    <row r="5008" spans="4:4">
      <c r="D5008" s="3">
        <v>5008</v>
      </c>
    </row>
    <row r="5009" spans="4:4">
      <c r="D5009" s="3">
        <v>5009</v>
      </c>
    </row>
    <row r="5010" spans="4:4">
      <c r="D5010" s="3">
        <v>5010</v>
      </c>
    </row>
    <row r="5011" spans="4:4">
      <c r="D5011" s="3">
        <v>5011</v>
      </c>
    </row>
    <row r="5012" spans="4:4">
      <c r="D5012" s="3">
        <v>5012</v>
      </c>
    </row>
    <row r="5013" spans="4:4">
      <c r="D5013" s="3">
        <v>5013</v>
      </c>
    </row>
    <row r="5014" spans="4:4">
      <c r="D5014" s="3">
        <v>5014</v>
      </c>
    </row>
    <row r="5015" spans="4:4">
      <c r="D5015" s="3">
        <v>5015</v>
      </c>
    </row>
    <row r="5016" spans="4:4">
      <c r="D5016" s="3">
        <v>5016</v>
      </c>
    </row>
    <row r="5017" spans="4:4">
      <c r="D5017" s="3">
        <v>5017</v>
      </c>
    </row>
    <row r="5018" spans="4:4">
      <c r="D5018" s="3">
        <v>5018</v>
      </c>
    </row>
    <row r="5019" spans="4:4">
      <c r="D5019" s="3">
        <v>5019</v>
      </c>
    </row>
    <row r="5020" spans="4:4">
      <c r="D5020" s="3">
        <v>5020</v>
      </c>
    </row>
    <row r="5021" spans="4:4">
      <c r="D5021" s="3">
        <v>5021</v>
      </c>
    </row>
    <row r="5022" spans="4:4">
      <c r="D5022" s="3">
        <v>5022</v>
      </c>
    </row>
    <row r="5023" spans="4:4">
      <c r="D5023" s="3">
        <v>5023</v>
      </c>
    </row>
    <row r="5024" spans="4:4">
      <c r="D5024" s="3">
        <v>5024</v>
      </c>
    </row>
    <row r="5025" spans="4:4">
      <c r="D5025" s="3">
        <v>5025</v>
      </c>
    </row>
    <row r="5026" spans="4:4">
      <c r="D5026" s="3">
        <v>5026</v>
      </c>
    </row>
    <row r="5027" spans="4:4">
      <c r="D5027" s="3">
        <v>5027</v>
      </c>
    </row>
    <row r="5028" spans="4:4">
      <c r="D5028" s="3">
        <v>5028</v>
      </c>
    </row>
    <row r="5029" spans="4:4">
      <c r="D5029" s="3">
        <v>5029</v>
      </c>
    </row>
    <row r="5030" spans="4:4">
      <c r="D5030" s="3">
        <v>5030</v>
      </c>
    </row>
    <row r="5031" spans="4:4">
      <c r="D5031" s="3">
        <v>5031</v>
      </c>
    </row>
    <row r="5032" spans="4:4">
      <c r="D5032" s="3">
        <v>5032</v>
      </c>
    </row>
    <row r="5033" spans="4:4">
      <c r="D5033" s="3">
        <v>5033</v>
      </c>
    </row>
    <row r="5034" spans="4:4">
      <c r="D5034" s="3">
        <v>5034</v>
      </c>
    </row>
    <row r="5035" spans="4:4">
      <c r="D5035" s="3">
        <v>5035</v>
      </c>
    </row>
    <row r="5036" spans="4:4">
      <c r="D5036" s="3">
        <v>5036</v>
      </c>
    </row>
    <row r="5037" spans="4:4">
      <c r="D5037" s="3">
        <v>5037</v>
      </c>
    </row>
    <row r="5038" spans="4:4">
      <c r="D5038" s="3">
        <v>5038</v>
      </c>
    </row>
    <row r="5039" spans="4:4">
      <c r="D5039" s="3">
        <v>5039</v>
      </c>
    </row>
    <row r="5040" spans="4:4">
      <c r="D5040" s="3">
        <v>5040</v>
      </c>
    </row>
    <row r="5041" spans="4:4">
      <c r="D5041" s="3">
        <v>5041</v>
      </c>
    </row>
    <row r="5042" spans="4:4">
      <c r="D5042" s="3">
        <v>5042</v>
      </c>
    </row>
    <row r="5043" spans="4:4">
      <c r="D5043" s="3">
        <v>5043</v>
      </c>
    </row>
    <row r="5044" spans="4:4">
      <c r="D5044" s="3">
        <v>5044</v>
      </c>
    </row>
    <row r="5045" spans="4:4">
      <c r="D5045" s="3">
        <v>5045</v>
      </c>
    </row>
    <row r="5046" spans="4:4">
      <c r="D5046" s="3">
        <v>5046</v>
      </c>
    </row>
    <row r="5047" spans="4:4">
      <c r="D5047" s="3">
        <v>5047</v>
      </c>
    </row>
    <row r="5048" spans="4:4">
      <c r="D5048" s="3">
        <v>5048</v>
      </c>
    </row>
    <row r="5049" spans="4:4">
      <c r="D5049" s="3">
        <v>5049</v>
      </c>
    </row>
    <row r="5050" spans="4:4">
      <c r="D5050" s="3">
        <v>5050</v>
      </c>
    </row>
    <row r="5051" spans="4:4">
      <c r="D5051" s="3">
        <v>5051</v>
      </c>
    </row>
    <row r="5052" spans="4:4">
      <c r="D5052" s="3">
        <v>5052</v>
      </c>
    </row>
    <row r="5053" spans="4:4">
      <c r="D5053" s="3">
        <v>5053</v>
      </c>
    </row>
    <row r="5054" spans="4:4">
      <c r="D5054" s="3">
        <v>5054</v>
      </c>
    </row>
    <row r="5055" spans="4:4">
      <c r="D5055" s="3">
        <v>5055</v>
      </c>
    </row>
    <row r="5056" spans="4:4">
      <c r="D5056" s="3">
        <v>5056</v>
      </c>
    </row>
    <row r="5057" spans="4:4">
      <c r="D5057" s="3">
        <v>5057</v>
      </c>
    </row>
    <row r="5058" spans="4:4">
      <c r="D5058" s="3">
        <v>5058</v>
      </c>
    </row>
    <row r="5059" spans="4:4">
      <c r="D5059" s="3">
        <v>5059</v>
      </c>
    </row>
    <row r="5060" spans="4:4">
      <c r="D5060" s="3">
        <v>5060</v>
      </c>
    </row>
    <row r="5061" spans="4:4">
      <c r="D5061" s="3">
        <v>5061</v>
      </c>
    </row>
    <row r="5062" spans="4:4">
      <c r="D5062" s="3">
        <v>5062</v>
      </c>
    </row>
    <row r="5063" spans="4:4">
      <c r="D5063" s="3">
        <v>5063</v>
      </c>
    </row>
    <row r="5064" spans="4:4">
      <c r="D5064" s="3">
        <v>5064</v>
      </c>
    </row>
    <row r="5065" spans="4:4">
      <c r="D5065" s="3">
        <v>5065</v>
      </c>
    </row>
    <row r="5066" spans="4:4">
      <c r="D5066" s="3">
        <v>5066</v>
      </c>
    </row>
    <row r="5067" spans="4:4">
      <c r="D5067" s="3">
        <v>5067</v>
      </c>
    </row>
    <row r="5068" spans="4:4">
      <c r="D5068" s="3">
        <v>5068</v>
      </c>
    </row>
    <row r="5069" spans="4:4">
      <c r="D5069" s="3">
        <v>5069</v>
      </c>
    </row>
    <row r="5070" spans="4:4">
      <c r="D5070" s="3">
        <v>5070</v>
      </c>
    </row>
    <row r="5071" spans="4:4">
      <c r="D5071" s="3">
        <v>5071</v>
      </c>
    </row>
    <row r="5072" spans="4:4">
      <c r="D5072" s="3">
        <v>5072</v>
      </c>
    </row>
    <row r="5073" spans="4:4">
      <c r="D5073" s="3">
        <v>5073</v>
      </c>
    </row>
    <row r="5074" spans="4:4">
      <c r="D5074" s="3">
        <v>5074</v>
      </c>
    </row>
    <row r="5075" spans="4:4">
      <c r="D5075" s="3">
        <v>5075</v>
      </c>
    </row>
    <row r="5076" spans="4:4">
      <c r="D5076" s="3">
        <v>5076</v>
      </c>
    </row>
    <row r="5077" spans="4:4">
      <c r="D5077" s="3">
        <v>5077</v>
      </c>
    </row>
    <row r="5078" spans="4:4">
      <c r="D5078" s="3">
        <v>5078</v>
      </c>
    </row>
    <row r="5079" spans="4:4">
      <c r="D5079" s="3">
        <v>5079</v>
      </c>
    </row>
    <row r="5080" spans="4:4">
      <c r="D5080" s="3">
        <v>5080</v>
      </c>
    </row>
    <row r="5081" spans="4:4">
      <c r="D5081" s="3">
        <v>5081</v>
      </c>
    </row>
    <row r="5082" spans="4:4">
      <c r="D5082" s="3">
        <v>5082</v>
      </c>
    </row>
    <row r="5083" spans="4:4">
      <c r="D5083" s="3">
        <v>5083</v>
      </c>
    </row>
    <row r="5084" spans="4:4">
      <c r="D5084" s="3">
        <v>5084</v>
      </c>
    </row>
    <row r="5085" spans="4:4">
      <c r="D5085" s="3">
        <v>5085</v>
      </c>
    </row>
    <row r="5086" spans="4:4">
      <c r="D5086" s="3">
        <v>5086</v>
      </c>
    </row>
    <row r="5087" spans="4:4">
      <c r="D5087" s="3">
        <v>5087</v>
      </c>
    </row>
    <row r="5088" spans="4:4">
      <c r="D5088" s="3">
        <v>5088</v>
      </c>
    </row>
    <row r="5089" spans="4:4">
      <c r="D5089" s="3">
        <v>5089</v>
      </c>
    </row>
    <row r="5090" spans="4:4">
      <c r="D5090" s="3">
        <v>5090</v>
      </c>
    </row>
    <row r="5091" spans="4:4">
      <c r="D5091" s="3">
        <v>5091</v>
      </c>
    </row>
    <row r="5092" spans="4:4">
      <c r="D5092" s="3">
        <v>5092</v>
      </c>
    </row>
    <row r="5093" spans="4:4">
      <c r="D5093" s="3">
        <v>5093</v>
      </c>
    </row>
    <row r="5094" spans="4:4">
      <c r="D5094" s="3">
        <v>5094</v>
      </c>
    </row>
    <row r="5095" spans="4:4">
      <c r="D5095" s="3">
        <v>5095</v>
      </c>
    </row>
    <row r="5096" spans="4:4">
      <c r="D5096" s="3">
        <v>5096</v>
      </c>
    </row>
    <row r="5097" spans="4:4">
      <c r="D5097" s="3">
        <v>5097</v>
      </c>
    </row>
    <row r="5098" spans="4:4">
      <c r="D5098" s="3">
        <v>5098</v>
      </c>
    </row>
    <row r="5099" spans="4:4">
      <c r="D5099" s="3">
        <v>5099</v>
      </c>
    </row>
    <row r="5100" spans="4:4">
      <c r="D5100" s="3">
        <v>5100</v>
      </c>
    </row>
    <row r="5101" spans="4:4">
      <c r="D5101" s="3">
        <v>5101</v>
      </c>
    </row>
    <row r="5102" spans="4:4">
      <c r="D5102" s="3">
        <v>5102</v>
      </c>
    </row>
    <row r="5103" spans="4:4">
      <c r="D5103" s="3">
        <v>5103</v>
      </c>
    </row>
    <row r="5104" spans="4:4">
      <c r="D5104" s="3">
        <v>5104</v>
      </c>
    </row>
    <row r="5105" spans="4:4">
      <c r="D5105" s="3">
        <v>5105</v>
      </c>
    </row>
    <row r="5106" spans="4:4">
      <c r="D5106" s="3">
        <v>5106</v>
      </c>
    </row>
    <row r="5107" spans="4:4">
      <c r="D5107" s="3">
        <v>5107</v>
      </c>
    </row>
    <row r="5108" spans="4:4">
      <c r="D5108" s="3">
        <v>5108</v>
      </c>
    </row>
    <row r="5109" spans="4:4">
      <c r="D5109" s="3">
        <v>5109</v>
      </c>
    </row>
    <row r="5110" spans="4:4">
      <c r="D5110" s="3">
        <v>5110</v>
      </c>
    </row>
    <row r="5111" spans="4:4">
      <c r="D5111" s="3">
        <v>5111</v>
      </c>
    </row>
    <row r="5112" spans="4:4">
      <c r="D5112" s="3">
        <v>5112</v>
      </c>
    </row>
    <row r="5113" spans="4:4">
      <c r="D5113" s="3">
        <v>5113</v>
      </c>
    </row>
    <row r="5114" spans="4:4">
      <c r="D5114" s="3">
        <v>5114</v>
      </c>
    </row>
    <row r="5115" spans="4:4">
      <c r="D5115" s="3">
        <v>5115</v>
      </c>
    </row>
    <row r="5116" spans="4:4">
      <c r="D5116" s="3">
        <v>5116</v>
      </c>
    </row>
    <row r="5117" spans="4:4">
      <c r="D5117" s="3">
        <v>5117</v>
      </c>
    </row>
    <row r="5118" spans="4:4">
      <c r="D5118" s="3">
        <v>5118</v>
      </c>
    </row>
    <row r="5119" spans="4:4">
      <c r="D5119" s="3">
        <v>5119</v>
      </c>
    </row>
    <row r="5120" spans="4:4">
      <c r="D5120" s="3">
        <v>5120</v>
      </c>
    </row>
    <row r="5121" spans="4:4">
      <c r="D5121" s="3">
        <v>5121</v>
      </c>
    </row>
    <row r="5122" spans="4:4">
      <c r="D5122" s="3">
        <v>5122</v>
      </c>
    </row>
    <row r="5123" spans="4:4">
      <c r="D5123" s="3">
        <v>5123</v>
      </c>
    </row>
    <row r="5124" spans="4:4">
      <c r="D5124" s="3">
        <v>5124</v>
      </c>
    </row>
    <row r="5125" spans="4:4">
      <c r="D5125" s="3">
        <v>5125</v>
      </c>
    </row>
    <row r="5126" spans="4:4">
      <c r="D5126" s="3">
        <v>5126</v>
      </c>
    </row>
    <row r="5127" spans="4:4">
      <c r="D5127" s="3">
        <v>5127</v>
      </c>
    </row>
    <row r="5128" spans="4:4">
      <c r="D5128" s="3">
        <v>5128</v>
      </c>
    </row>
    <row r="5129" spans="4:4">
      <c r="D5129" s="3">
        <v>5129</v>
      </c>
    </row>
    <row r="5130" spans="4:4">
      <c r="D5130" s="3">
        <v>5130</v>
      </c>
    </row>
    <row r="5131" spans="4:4">
      <c r="D5131" s="3">
        <v>5131</v>
      </c>
    </row>
    <row r="5132" spans="4:4">
      <c r="D5132" s="3">
        <v>5132</v>
      </c>
    </row>
    <row r="5133" spans="4:4">
      <c r="D5133" s="3">
        <v>5133</v>
      </c>
    </row>
    <row r="5134" spans="4:4">
      <c r="D5134" s="3">
        <v>5134</v>
      </c>
    </row>
    <row r="5135" spans="4:4">
      <c r="D5135" s="3">
        <v>5135</v>
      </c>
    </row>
    <row r="5136" spans="4:4">
      <c r="D5136" s="3">
        <v>5136</v>
      </c>
    </row>
    <row r="5137" spans="4:4">
      <c r="D5137" s="3">
        <v>5137</v>
      </c>
    </row>
    <row r="5138" spans="4:4">
      <c r="D5138" s="3">
        <v>5138</v>
      </c>
    </row>
    <row r="5139" spans="4:4">
      <c r="D5139" s="3">
        <v>5139</v>
      </c>
    </row>
    <row r="5140" spans="4:4">
      <c r="D5140" s="3">
        <v>5140</v>
      </c>
    </row>
    <row r="5141" spans="4:4">
      <c r="D5141" s="3">
        <v>5141</v>
      </c>
    </row>
    <row r="5142" spans="4:4">
      <c r="D5142" s="3">
        <v>5142</v>
      </c>
    </row>
    <row r="5143" spans="4:4">
      <c r="D5143" s="3">
        <v>5143</v>
      </c>
    </row>
    <row r="5144" spans="4:4">
      <c r="D5144" s="3">
        <v>5144</v>
      </c>
    </row>
    <row r="5145" spans="4:4">
      <c r="D5145" s="3">
        <v>5145</v>
      </c>
    </row>
    <row r="5146" spans="4:4">
      <c r="D5146" s="3">
        <v>5146</v>
      </c>
    </row>
    <row r="5147" spans="4:4">
      <c r="D5147" s="3">
        <v>5147</v>
      </c>
    </row>
    <row r="5148" spans="4:4">
      <c r="D5148" s="3">
        <v>5148</v>
      </c>
    </row>
    <row r="5149" spans="4:4">
      <c r="D5149" s="3">
        <v>5149</v>
      </c>
    </row>
    <row r="5150" spans="4:4">
      <c r="D5150" s="3">
        <v>5150</v>
      </c>
    </row>
    <row r="5151" spans="4:4">
      <c r="D5151" s="3">
        <v>5151</v>
      </c>
    </row>
    <row r="5152" spans="4:4">
      <c r="D5152" s="3">
        <v>5152</v>
      </c>
    </row>
    <row r="5153" spans="4:4">
      <c r="D5153" s="3">
        <v>5153</v>
      </c>
    </row>
    <row r="5154" spans="4:4">
      <c r="D5154" s="3">
        <v>5154</v>
      </c>
    </row>
    <row r="5155" spans="4:4">
      <c r="D5155" s="3">
        <v>5155</v>
      </c>
    </row>
    <row r="5156" spans="4:4">
      <c r="D5156" s="3">
        <v>5156</v>
      </c>
    </row>
    <row r="5157" spans="4:4">
      <c r="D5157" s="3">
        <v>5157</v>
      </c>
    </row>
    <row r="5158" spans="4:4">
      <c r="D5158" s="3">
        <v>5158</v>
      </c>
    </row>
    <row r="5159" spans="4:4">
      <c r="D5159" s="3">
        <v>5159</v>
      </c>
    </row>
    <row r="5160" spans="4:4">
      <c r="D5160" s="3">
        <v>5160</v>
      </c>
    </row>
    <row r="5161" spans="4:4">
      <c r="D5161" s="3">
        <v>5161</v>
      </c>
    </row>
    <row r="5162" spans="4:4">
      <c r="D5162" s="3">
        <v>5162</v>
      </c>
    </row>
    <row r="5163" spans="4:4">
      <c r="D5163" s="3">
        <v>5163</v>
      </c>
    </row>
    <row r="5164" spans="4:4">
      <c r="D5164" s="3">
        <v>5164</v>
      </c>
    </row>
    <row r="5165" spans="4:4">
      <c r="D5165" s="3">
        <v>5165</v>
      </c>
    </row>
    <row r="5166" spans="4:4">
      <c r="D5166" s="3">
        <v>5166</v>
      </c>
    </row>
    <row r="5167" spans="4:4">
      <c r="D5167" s="3">
        <v>5167</v>
      </c>
    </row>
    <row r="5168" spans="4:4">
      <c r="D5168" s="3">
        <v>5168</v>
      </c>
    </row>
    <row r="5169" spans="4:4">
      <c r="D5169" s="3">
        <v>5169</v>
      </c>
    </row>
    <row r="5170" spans="4:4">
      <c r="D5170" s="3">
        <v>5170</v>
      </c>
    </row>
    <row r="5171" spans="4:4">
      <c r="D5171" s="3">
        <v>5171</v>
      </c>
    </row>
    <row r="5172" spans="4:4">
      <c r="D5172" s="3">
        <v>5172</v>
      </c>
    </row>
    <row r="5173" spans="4:4">
      <c r="D5173" s="3">
        <v>5173</v>
      </c>
    </row>
    <row r="5174" spans="4:4">
      <c r="D5174" s="3">
        <v>5174</v>
      </c>
    </row>
    <row r="5175" spans="4:4">
      <c r="D5175" s="3">
        <v>5175</v>
      </c>
    </row>
    <row r="5176" spans="4:4">
      <c r="D5176" s="3">
        <v>5176</v>
      </c>
    </row>
    <row r="5177" spans="4:4">
      <c r="D5177" s="3">
        <v>5177</v>
      </c>
    </row>
    <row r="5178" spans="4:4">
      <c r="D5178" s="3">
        <v>5178</v>
      </c>
    </row>
    <row r="5179" spans="4:4">
      <c r="D5179" s="3">
        <v>5179</v>
      </c>
    </row>
    <row r="5180" spans="4:4">
      <c r="D5180" s="3">
        <v>5180</v>
      </c>
    </row>
    <row r="5181" spans="4:4">
      <c r="D5181" s="3">
        <v>5181</v>
      </c>
    </row>
    <row r="5182" spans="4:4">
      <c r="D5182" s="3">
        <v>5182</v>
      </c>
    </row>
    <row r="5183" spans="4:4">
      <c r="D5183" s="3">
        <v>5183</v>
      </c>
    </row>
    <row r="5184" spans="4:4">
      <c r="D5184" s="3">
        <v>5184</v>
      </c>
    </row>
    <row r="5185" spans="4:4">
      <c r="D5185" s="3">
        <v>5185</v>
      </c>
    </row>
    <row r="5186" spans="4:4">
      <c r="D5186" s="3">
        <v>5186</v>
      </c>
    </row>
    <row r="5187" spans="4:4">
      <c r="D5187" s="3">
        <v>5187</v>
      </c>
    </row>
    <row r="5188" spans="4:4">
      <c r="D5188" s="3">
        <v>5188</v>
      </c>
    </row>
    <row r="5189" spans="4:4">
      <c r="D5189" s="3">
        <v>5189</v>
      </c>
    </row>
    <row r="5190" spans="4:4">
      <c r="D5190" s="3">
        <v>5190</v>
      </c>
    </row>
    <row r="5191" spans="4:4">
      <c r="D5191" s="3">
        <v>5191</v>
      </c>
    </row>
    <row r="5192" spans="4:4">
      <c r="D5192" s="3">
        <v>5192</v>
      </c>
    </row>
    <row r="5193" spans="4:4">
      <c r="D5193" s="3">
        <v>5193</v>
      </c>
    </row>
    <row r="5194" spans="4:4">
      <c r="D5194" s="3">
        <v>5194</v>
      </c>
    </row>
    <row r="5195" spans="4:4">
      <c r="D5195" s="3">
        <v>5195</v>
      </c>
    </row>
    <row r="5196" spans="4:4">
      <c r="D5196" s="3">
        <v>5196</v>
      </c>
    </row>
    <row r="5197" spans="4:4">
      <c r="D5197" s="3">
        <v>5197</v>
      </c>
    </row>
    <row r="5198" spans="4:4">
      <c r="D5198" s="3">
        <v>5198</v>
      </c>
    </row>
    <row r="5199" spans="4:4">
      <c r="D5199" s="3">
        <v>5199</v>
      </c>
    </row>
    <row r="5200" spans="4:4">
      <c r="D5200" s="3">
        <v>5200</v>
      </c>
    </row>
    <row r="5201" spans="4:4">
      <c r="D5201" s="3">
        <v>5201</v>
      </c>
    </row>
    <row r="5202" spans="4:4">
      <c r="D5202" s="3">
        <v>5202</v>
      </c>
    </row>
    <row r="5203" spans="4:4">
      <c r="D5203" s="3">
        <v>5203</v>
      </c>
    </row>
    <row r="5204" spans="4:4">
      <c r="D5204" s="3">
        <v>5204</v>
      </c>
    </row>
    <row r="5205" spans="4:4">
      <c r="D5205" s="3">
        <v>5205</v>
      </c>
    </row>
    <row r="5206" spans="4:4">
      <c r="D5206" s="3">
        <v>5206</v>
      </c>
    </row>
    <row r="5207" spans="4:4">
      <c r="D5207" s="3">
        <v>5207</v>
      </c>
    </row>
    <row r="5208" spans="4:4">
      <c r="D5208" s="3">
        <v>5208</v>
      </c>
    </row>
    <row r="5209" spans="4:4">
      <c r="D5209" s="3">
        <v>5209</v>
      </c>
    </row>
    <row r="5210" spans="4:4">
      <c r="D5210" s="3">
        <v>5210</v>
      </c>
    </row>
    <row r="5211" spans="4:4">
      <c r="D5211" s="3">
        <v>5211</v>
      </c>
    </row>
    <row r="5212" spans="4:4">
      <c r="D5212" s="3">
        <v>5212</v>
      </c>
    </row>
    <row r="5213" spans="4:4">
      <c r="D5213" s="3">
        <v>5213</v>
      </c>
    </row>
    <row r="5214" spans="4:4">
      <c r="D5214" s="3">
        <v>5214</v>
      </c>
    </row>
    <row r="5215" spans="4:4">
      <c r="D5215" s="3">
        <v>5215</v>
      </c>
    </row>
    <row r="5216" spans="4:4">
      <c r="D5216" s="3">
        <v>5216</v>
      </c>
    </row>
    <row r="5217" spans="4:4">
      <c r="D5217" s="3">
        <v>5217</v>
      </c>
    </row>
    <row r="5218" spans="4:4">
      <c r="D5218" s="3">
        <v>5218</v>
      </c>
    </row>
    <row r="5219" spans="4:4">
      <c r="D5219" s="3">
        <v>5219</v>
      </c>
    </row>
    <row r="5220" spans="4:4">
      <c r="D5220" s="3">
        <v>5220</v>
      </c>
    </row>
    <row r="5221" spans="4:4">
      <c r="D5221" s="3">
        <v>5221</v>
      </c>
    </row>
    <row r="5222" spans="4:4">
      <c r="D5222" s="3">
        <v>5222</v>
      </c>
    </row>
    <row r="5223" spans="4:4">
      <c r="D5223" s="3">
        <v>5223</v>
      </c>
    </row>
    <row r="5224" spans="4:4">
      <c r="D5224" s="3">
        <v>5224</v>
      </c>
    </row>
    <row r="5225" spans="4:4">
      <c r="D5225" s="3">
        <v>5225</v>
      </c>
    </row>
    <row r="5226" spans="4:4">
      <c r="D5226" s="3">
        <v>5226</v>
      </c>
    </row>
    <row r="5227" spans="4:4">
      <c r="D5227" s="3">
        <v>5227</v>
      </c>
    </row>
    <row r="5228" spans="4:4">
      <c r="D5228" s="3">
        <v>5228</v>
      </c>
    </row>
    <row r="5229" spans="4:4">
      <c r="D5229" s="3">
        <v>5229</v>
      </c>
    </row>
    <row r="5230" spans="4:4">
      <c r="D5230" s="3">
        <v>5230</v>
      </c>
    </row>
    <row r="5231" spans="4:4">
      <c r="D5231" s="3">
        <v>5231</v>
      </c>
    </row>
    <row r="5232" spans="4:4">
      <c r="D5232" s="3">
        <v>5232</v>
      </c>
    </row>
    <row r="5233" spans="4:4">
      <c r="D5233" s="3">
        <v>5233</v>
      </c>
    </row>
    <row r="5234" spans="4:4">
      <c r="D5234" s="3">
        <v>5234</v>
      </c>
    </row>
    <row r="5235" spans="4:4">
      <c r="D5235" s="3">
        <v>5235</v>
      </c>
    </row>
    <row r="5236" spans="4:4">
      <c r="D5236" s="3">
        <v>5236</v>
      </c>
    </row>
    <row r="5237" spans="4:4">
      <c r="D5237" s="3">
        <v>5237</v>
      </c>
    </row>
    <row r="5238" spans="4:4">
      <c r="D5238" s="3">
        <v>5238</v>
      </c>
    </row>
    <row r="5239" spans="4:4">
      <c r="D5239" s="3">
        <v>5239</v>
      </c>
    </row>
    <row r="5240" spans="4:4">
      <c r="D5240" s="3">
        <v>5240</v>
      </c>
    </row>
    <row r="5241" spans="4:4">
      <c r="D5241" s="3">
        <v>5241</v>
      </c>
    </row>
    <row r="5242" spans="4:4">
      <c r="D5242" s="3">
        <v>5242</v>
      </c>
    </row>
    <row r="5243" spans="4:4">
      <c r="D5243" s="3">
        <v>5243</v>
      </c>
    </row>
    <row r="5244" spans="4:4">
      <c r="D5244" s="3">
        <v>5244</v>
      </c>
    </row>
    <row r="5245" spans="4:4">
      <c r="D5245" s="3">
        <v>5245</v>
      </c>
    </row>
    <row r="5246" spans="4:4">
      <c r="D5246" s="3">
        <v>5246</v>
      </c>
    </row>
    <row r="5247" spans="4:4">
      <c r="D5247" s="3">
        <v>5247</v>
      </c>
    </row>
    <row r="5248" spans="4:4">
      <c r="D5248" s="3">
        <v>5248</v>
      </c>
    </row>
    <row r="5249" spans="4:4">
      <c r="D5249" s="3">
        <v>5249</v>
      </c>
    </row>
    <row r="5250" spans="4:4">
      <c r="D5250" s="3">
        <v>5250</v>
      </c>
    </row>
    <row r="5251" spans="4:4">
      <c r="D5251" s="3">
        <v>5251</v>
      </c>
    </row>
    <row r="5252" spans="4:4">
      <c r="D5252" s="3">
        <v>5252</v>
      </c>
    </row>
    <row r="5253" spans="4:4">
      <c r="D5253" s="3">
        <v>5253</v>
      </c>
    </row>
    <row r="5254" spans="4:4">
      <c r="D5254" s="3">
        <v>5254</v>
      </c>
    </row>
    <row r="5255" spans="4:4">
      <c r="D5255" s="3">
        <v>5255</v>
      </c>
    </row>
    <row r="5256" spans="4:4">
      <c r="D5256" s="3">
        <v>5256</v>
      </c>
    </row>
    <row r="5257" spans="4:4">
      <c r="D5257" s="3">
        <v>5257</v>
      </c>
    </row>
    <row r="5258" spans="4:4">
      <c r="D5258" s="3">
        <v>5258</v>
      </c>
    </row>
    <row r="5259" spans="4:4">
      <c r="D5259" s="3">
        <v>5259</v>
      </c>
    </row>
    <row r="5260" spans="4:4">
      <c r="D5260" s="3">
        <v>5260</v>
      </c>
    </row>
    <row r="5261" spans="4:4">
      <c r="D5261" s="3">
        <v>5261</v>
      </c>
    </row>
    <row r="5262" spans="4:4">
      <c r="D5262" s="3">
        <v>5262</v>
      </c>
    </row>
    <row r="5263" spans="4:4">
      <c r="D5263" s="3">
        <v>5263</v>
      </c>
    </row>
    <row r="5264" spans="4:4">
      <c r="D5264" s="3">
        <v>5264</v>
      </c>
    </row>
    <row r="5265" spans="4:4">
      <c r="D5265" s="3">
        <v>5265</v>
      </c>
    </row>
    <row r="5266" spans="4:4">
      <c r="D5266" s="3">
        <v>5266</v>
      </c>
    </row>
    <row r="5267" spans="4:4">
      <c r="D5267" s="3">
        <v>5267</v>
      </c>
    </row>
    <row r="5268" spans="4:4">
      <c r="D5268" s="3">
        <v>5268</v>
      </c>
    </row>
    <row r="5269" spans="4:4">
      <c r="D5269" s="3">
        <v>5269</v>
      </c>
    </row>
    <row r="5270" spans="4:4">
      <c r="D5270" s="3">
        <v>5270</v>
      </c>
    </row>
    <row r="5271" spans="4:4">
      <c r="D5271" s="3">
        <v>5271</v>
      </c>
    </row>
    <row r="5272" spans="4:4">
      <c r="D5272" s="3">
        <v>5272</v>
      </c>
    </row>
    <row r="5273" spans="4:4">
      <c r="D5273" s="3">
        <v>5273</v>
      </c>
    </row>
    <row r="5274" spans="4:4">
      <c r="D5274" s="3">
        <v>5274</v>
      </c>
    </row>
    <row r="5275" spans="4:4">
      <c r="D5275" s="3">
        <v>5275</v>
      </c>
    </row>
    <row r="5276" spans="4:4">
      <c r="D5276" s="3">
        <v>5276</v>
      </c>
    </row>
    <row r="5277" spans="4:4">
      <c r="D5277" s="3">
        <v>5277</v>
      </c>
    </row>
    <row r="5278" spans="4:4">
      <c r="D5278" s="3">
        <v>5278</v>
      </c>
    </row>
    <row r="5279" spans="4:4">
      <c r="D5279" s="3">
        <v>5279</v>
      </c>
    </row>
    <row r="5280" spans="4:4">
      <c r="D5280" s="3">
        <v>5280</v>
      </c>
    </row>
    <row r="5281" spans="4:4">
      <c r="D5281" s="3">
        <v>5281</v>
      </c>
    </row>
    <row r="5282" spans="4:4">
      <c r="D5282" s="3">
        <v>5282</v>
      </c>
    </row>
    <row r="5283" spans="4:4">
      <c r="D5283" s="3">
        <v>5283</v>
      </c>
    </row>
    <row r="5284" spans="4:4">
      <c r="D5284" s="3">
        <v>5284</v>
      </c>
    </row>
    <row r="5285" spans="4:4">
      <c r="D5285" s="3">
        <v>5285</v>
      </c>
    </row>
    <row r="5286" spans="4:4">
      <c r="D5286" s="3">
        <v>5286</v>
      </c>
    </row>
    <row r="5287" spans="4:4">
      <c r="D5287" s="3">
        <v>5287</v>
      </c>
    </row>
    <row r="5288" spans="4:4">
      <c r="D5288" s="3">
        <v>5288</v>
      </c>
    </row>
    <row r="5289" spans="4:4">
      <c r="D5289" s="3">
        <v>5289</v>
      </c>
    </row>
    <row r="5290" spans="4:4">
      <c r="D5290" s="3">
        <v>5290</v>
      </c>
    </row>
    <row r="5291" spans="4:4">
      <c r="D5291" s="3">
        <v>5291</v>
      </c>
    </row>
    <row r="5292" spans="4:4">
      <c r="D5292" s="3">
        <v>5292</v>
      </c>
    </row>
    <row r="5293" spans="4:4">
      <c r="D5293" s="3">
        <v>5293</v>
      </c>
    </row>
    <row r="5294" spans="4:4">
      <c r="D5294" s="3">
        <v>5294</v>
      </c>
    </row>
    <row r="5295" spans="4:4">
      <c r="D5295" s="3">
        <v>5295</v>
      </c>
    </row>
    <row r="5296" spans="4:4">
      <c r="D5296" s="3">
        <v>5296</v>
      </c>
    </row>
    <row r="5297" spans="4:4">
      <c r="D5297" s="3">
        <v>5297</v>
      </c>
    </row>
    <row r="5298" spans="4:4">
      <c r="D5298" s="3">
        <v>5298</v>
      </c>
    </row>
    <row r="5299" spans="4:4">
      <c r="D5299" s="3">
        <v>5299</v>
      </c>
    </row>
    <row r="5300" spans="4:4">
      <c r="D5300" s="3">
        <v>5300</v>
      </c>
    </row>
    <row r="5301" spans="4:4">
      <c r="D5301" s="3">
        <v>5301</v>
      </c>
    </row>
    <row r="5302" spans="4:4">
      <c r="D5302" s="3">
        <v>5302</v>
      </c>
    </row>
    <row r="5303" spans="4:4">
      <c r="D5303" s="3">
        <v>5303</v>
      </c>
    </row>
    <row r="5304" spans="4:4">
      <c r="D5304" s="3">
        <v>5304</v>
      </c>
    </row>
    <row r="5305" spans="4:4">
      <c r="D5305" s="3">
        <v>5305</v>
      </c>
    </row>
    <row r="5306" spans="4:4">
      <c r="D5306" s="3">
        <v>5306</v>
      </c>
    </row>
    <row r="5307" spans="4:4">
      <c r="D5307" s="3">
        <v>5307</v>
      </c>
    </row>
    <row r="5308" spans="4:4">
      <c r="D5308" s="3">
        <v>5308</v>
      </c>
    </row>
    <row r="5309" spans="4:4">
      <c r="D5309" s="3">
        <v>5309</v>
      </c>
    </row>
    <row r="5310" spans="4:4">
      <c r="D5310" s="3">
        <v>5310</v>
      </c>
    </row>
    <row r="5311" spans="4:4">
      <c r="D5311" s="3">
        <v>5311</v>
      </c>
    </row>
    <row r="5312" spans="4:4">
      <c r="D5312" s="3">
        <v>5312</v>
      </c>
    </row>
    <row r="5313" spans="4:4">
      <c r="D5313" s="3">
        <v>5313</v>
      </c>
    </row>
    <row r="5314" spans="4:4">
      <c r="D5314" s="3">
        <v>5314</v>
      </c>
    </row>
    <row r="5315" spans="4:4">
      <c r="D5315" s="3">
        <v>5315</v>
      </c>
    </row>
    <row r="5316" spans="4:4">
      <c r="D5316" s="3">
        <v>5316</v>
      </c>
    </row>
    <row r="5317" spans="4:4">
      <c r="D5317" s="3">
        <v>5317</v>
      </c>
    </row>
    <row r="5318" spans="4:4">
      <c r="D5318" s="3">
        <v>5318</v>
      </c>
    </row>
    <row r="5319" spans="4:4">
      <c r="D5319" s="3">
        <v>5319</v>
      </c>
    </row>
    <row r="5320" spans="4:4">
      <c r="D5320" s="3">
        <v>5320</v>
      </c>
    </row>
    <row r="5321" spans="4:4">
      <c r="D5321" s="3">
        <v>5321</v>
      </c>
    </row>
    <row r="5322" spans="4:4">
      <c r="D5322" s="3">
        <v>5322</v>
      </c>
    </row>
    <row r="5323" spans="4:4">
      <c r="D5323" s="3">
        <v>5323</v>
      </c>
    </row>
    <row r="5324" spans="4:4">
      <c r="D5324" s="3">
        <v>5324</v>
      </c>
    </row>
    <row r="5325" spans="4:4">
      <c r="D5325" s="3">
        <v>5325</v>
      </c>
    </row>
    <row r="5326" spans="4:4">
      <c r="D5326" s="3">
        <v>5326</v>
      </c>
    </row>
    <row r="5327" spans="4:4">
      <c r="D5327" s="3">
        <v>5327</v>
      </c>
    </row>
    <row r="5328" spans="4:4">
      <c r="D5328" s="3">
        <v>5328</v>
      </c>
    </row>
    <row r="5329" spans="4:4">
      <c r="D5329" s="3">
        <v>5329</v>
      </c>
    </row>
    <row r="5330" spans="4:4">
      <c r="D5330" s="3">
        <v>5330</v>
      </c>
    </row>
    <row r="5331" spans="4:4">
      <c r="D5331" s="3">
        <v>5331</v>
      </c>
    </row>
    <row r="5332" spans="4:4">
      <c r="D5332" s="3">
        <v>5332</v>
      </c>
    </row>
    <row r="5333" spans="4:4">
      <c r="D5333" s="3">
        <v>5333</v>
      </c>
    </row>
    <row r="5334" spans="4:4">
      <c r="D5334" s="3">
        <v>5334</v>
      </c>
    </row>
    <row r="5335" spans="4:4">
      <c r="D5335" s="3">
        <v>5335</v>
      </c>
    </row>
    <row r="5336" spans="4:4">
      <c r="D5336" s="3">
        <v>5336</v>
      </c>
    </row>
    <row r="5337" spans="4:4">
      <c r="D5337" s="3">
        <v>5337</v>
      </c>
    </row>
    <row r="5338" spans="4:4">
      <c r="D5338" s="3">
        <v>5338</v>
      </c>
    </row>
    <row r="5339" spans="4:4">
      <c r="D5339" s="3">
        <v>5339</v>
      </c>
    </row>
    <row r="5340" spans="4:4">
      <c r="D5340" s="3">
        <v>5340</v>
      </c>
    </row>
    <row r="5341" spans="4:4">
      <c r="D5341" s="3">
        <v>5341</v>
      </c>
    </row>
    <row r="5342" spans="4:4">
      <c r="D5342" s="3">
        <v>5342</v>
      </c>
    </row>
    <row r="5343" spans="4:4">
      <c r="D5343" s="3">
        <v>5343</v>
      </c>
    </row>
    <row r="5344" spans="4:4">
      <c r="D5344" s="3">
        <v>5344</v>
      </c>
    </row>
    <row r="5345" spans="4:4">
      <c r="D5345" s="3">
        <v>5345</v>
      </c>
    </row>
    <row r="5346" spans="4:4">
      <c r="D5346" s="3">
        <v>5346</v>
      </c>
    </row>
    <row r="5347" spans="4:4">
      <c r="D5347" s="3">
        <v>5347</v>
      </c>
    </row>
    <row r="5348" spans="4:4">
      <c r="D5348" s="3">
        <v>5348</v>
      </c>
    </row>
    <row r="5349" spans="4:4">
      <c r="D5349" s="3">
        <v>5349</v>
      </c>
    </row>
    <row r="5350" spans="4:4">
      <c r="D5350" s="3">
        <v>5350</v>
      </c>
    </row>
    <row r="5351" spans="4:4">
      <c r="D5351" s="3">
        <v>5351</v>
      </c>
    </row>
    <row r="5352" spans="4:4">
      <c r="D5352" s="3">
        <v>5352</v>
      </c>
    </row>
    <row r="5353" spans="4:4">
      <c r="D5353" s="3">
        <v>5353</v>
      </c>
    </row>
    <row r="5354" spans="4:4">
      <c r="D5354" s="3">
        <v>5354</v>
      </c>
    </row>
    <row r="5355" spans="4:4">
      <c r="D5355" s="3">
        <v>5355</v>
      </c>
    </row>
    <row r="5356" spans="4:4">
      <c r="D5356" s="3">
        <v>5356</v>
      </c>
    </row>
    <row r="5357" spans="4:4">
      <c r="D5357" s="3">
        <v>5357</v>
      </c>
    </row>
    <row r="5358" spans="4:4">
      <c r="D5358" s="3">
        <v>5358</v>
      </c>
    </row>
    <row r="5359" spans="4:4">
      <c r="D5359" s="3">
        <v>5359</v>
      </c>
    </row>
    <row r="5360" spans="4:4">
      <c r="D5360" s="3">
        <v>5360</v>
      </c>
    </row>
    <row r="5361" spans="4:4">
      <c r="D5361" s="3">
        <v>5361</v>
      </c>
    </row>
    <row r="5362" spans="4:4">
      <c r="D5362" s="3">
        <v>5362</v>
      </c>
    </row>
    <row r="5363" spans="4:4">
      <c r="D5363" s="3">
        <v>5363</v>
      </c>
    </row>
    <row r="5364" spans="4:4">
      <c r="D5364" s="3">
        <v>5364</v>
      </c>
    </row>
    <row r="5365" spans="4:4">
      <c r="D5365" s="3">
        <v>5365</v>
      </c>
    </row>
    <row r="5366" spans="4:4">
      <c r="D5366" s="3">
        <v>5366</v>
      </c>
    </row>
    <row r="5367" spans="4:4">
      <c r="D5367" s="3">
        <v>5367</v>
      </c>
    </row>
    <row r="5368" spans="4:4">
      <c r="D5368" s="3">
        <v>5368</v>
      </c>
    </row>
    <row r="5369" spans="4:4">
      <c r="D5369" s="3">
        <v>5369</v>
      </c>
    </row>
    <row r="5370" spans="4:4">
      <c r="D5370" s="3">
        <v>5370</v>
      </c>
    </row>
    <row r="5371" spans="4:4">
      <c r="D5371" s="3">
        <v>5371</v>
      </c>
    </row>
    <row r="5372" spans="4:4">
      <c r="D5372" s="3">
        <v>5372</v>
      </c>
    </row>
    <row r="5373" spans="4:4">
      <c r="D5373" s="3">
        <v>5373</v>
      </c>
    </row>
    <row r="5374" spans="4:4">
      <c r="D5374" s="3">
        <v>5374</v>
      </c>
    </row>
    <row r="5375" spans="4:4">
      <c r="D5375" s="3">
        <v>5375</v>
      </c>
    </row>
    <row r="5376" spans="4:4">
      <c r="D5376" s="3">
        <v>5376</v>
      </c>
    </row>
    <row r="5377" spans="4:4">
      <c r="D5377" s="3">
        <v>5377</v>
      </c>
    </row>
    <row r="5378" spans="4:4">
      <c r="D5378" s="3">
        <v>5378</v>
      </c>
    </row>
    <row r="5379" spans="4:4">
      <c r="D5379" s="3">
        <v>5379</v>
      </c>
    </row>
    <row r="5380" spans="4:4">
      <c r="D5380" s="3">
        <v>5380</v>
      </c>
    </row>
    <row r="5381" spans="4:4">
      <c r="D5381" s="3">
        <v>5381</v>
      </c>
    </row>
    <row r="5382" spans="4:4">
      <c r="D5382" s="3">
        <v>5382</v>
      </c>
    </row>
    <row r="5383" spans="4:4">
      <c r="D5383" s="3">
        <v>5383</v>
      </c>
    </row>
    <row r="5384" spans="4:4">
      <c r="D5384" s="3">
        <v>5384</v>
      </c>
    </row>
    <row r="5385" spans="4:4">
      <c r="D5385" s="3">
        <v>5385</v>
      </c>
    </row>
    <row r="5386" spans="4:4">
      <c r="D5386" s="3">
        <v>5386</v>
      </c>
    </row>
    <row r="5387" spans="4:4">
      <c r="D5387" s="3">
        <v>5387</v>
      </c>
    </row>
    <row r="5388" spans="4:4">
      <c r="D5388" s="3">
        <v>5388</v>
      </c>
    </row>
    <row r="5389" spans="4:4">
      <c r="D5389" s="3">
        <v>5389</v>
      </c>
    </row>
    <row r="5390" spans="4:4">
      <c r="D5390" s="3">
        <v>5390</v>
      </c>
    </row>
    <row r="5391" spans="4:4">
      <c r="D5391" s="3">
        <v>5391</v>
      </c>
    </row>
    <row r="5392" spans="4:4">
      <c r="D5392" s="3">
        <v>5392</v>
      </c>
    </row>
    <row r="5393" spans="4:4">
      <c r="D5393" s="3">
        <v>5393</v>
      </c>
    </row>
    <row r="5394" spans="4:4">
      <c r="D5394" s="3">
        <v>5394</v>
      </c>
    </row>
    <row r="5395" spans="4:4">
      <c r="D5395" s="3">
        <v>5395</v>
      </c>
    </row>
    <row r="5396" spans="4:4">
      <c r="D5396" s="3">
        <v>5396</v>
      </c>
    </row>
    <row r="5397" spans="4:4">
      <c r="D5397" s="3">
        <v>5397</v>
      </c>
    </row>
    <row r="5398" spans="4:4">
      <c r="D5398" s="3">
        <v>5398</v>
      </c>
    </row>
    <row r="5399" spans="4:4">
      <c r="D5399" s="3">
        <v>5399</v>
      </c>
    </row>
    <row r="5400" spans="4:4">
      <c r="D5400" s="3">
        <v>5400</v>
      </c>
    </row>
    <row r="5401" spans="4:4">
      <c r="D5401" s="3">
        <v>5401</v>
      </c>
    </row>
    <row r="5402" spans="4:4">
      <c r="D5402" s="3">
        <v>5402</v>
      </c>
    </row>
    <row r="5403" spans="4:4">
      <c r="D5403" s="3">
        <v>5403</v>
      </c>
    </row>
    <row r="5404" spans="4:4">
      <c r="D5404" s="3">
        <v>5404</v>
      </c>
    </row>
    <row r="5405" spans="4:4">
      <c r="D5405" s="3">
        <v>5405</v>
      </c>
    </row>
    <row r="5406" spans="4:4">
      <c r="D5406" s="3">
        <v>5406</v>
      </c>
    </row>
    <row r="5407" spans="4:4">
      <c r="D5407" s="3">
        <v>5407</v>
      </c>
    </row>
    <row r="5408" spans="4:4">
      <c r="D5408" s="3">
        <v>5408</v>
      </c>
    </row>
    <row r="5409" spans="4:4">
      <c r="D5409" s="3">
        <v>5409</v>
      </c>
    </row>
    <row r="5410" spans="4:4">
      <c r="D5410" s="3">
        <v>5410</v>
      </c>
    </row>
    <row r="5411" spans="4:4">
      <c r="D5411" s="3">
        <v>5411</v>
      </c>
    </row>
    <row r="5412" spans="4:4">
      <c r="D5412" s="3">
        <v>5412</v>
      </c>
    </row>
    <row r="5413" spans="4:4">
      <c r="D5413" s="3">
        <v>5413</v>
      </c>
    </row>
    <row r="5414" spans="4:4">
      <c r="D5414" s="3">
        <v>5414</v>
      </c>
    </row>
    <row r="5415" spans="4:4">
      <c r="D5415" s="3">
        <v>5415</v>
      </c>
    </row>
    <row r="5416" spans="4:4">
      <c r="D5416" s="3">
        <v>5416</v>
      </c>
    </row>
    <row r="5417" spans="4:4">
      <c r="D5417" s="3">
        <v>5417</v>
      </c>
    </row>
    <row r="5418" spans="4:4">
      <c r="D5418" s="3">
        <v>5418</v>
      </c>
    </row>
    <row r="5419" spans="4:4">
      <c r="D5419" s="3">
        <v>5419</v>
      </c>
    </row>
    <row r="5420" spans="4:4">
      <c r="D5420" s="3">
        <v>5420</v>
      </c>
    </row>
    <row r="5421" spans="4:4">
      <c r="D5421" s="3">
        <v>5421</v>
      </c>
    </row>
    <row r="5422" spans="4:4">
      <c r="D5422" s="3">
        <v>5422</v>
      </c>
    </row>
    <row r="5423" spans="4:4">
      <c r="D5423" s="3">
        <v>5423</v>
      </c>
    </row>
    <row r="5424" spans="4:4">
      <c r="D5424" s="3">
        <v>5424</v>
      </c>
    </row>
    <row r="5425" spans="4:4">
      <c r="D5425" s="3">
        <v>5425</v>
      </c>
    </row>
    <row r="5426" spans="4:4">
      <c r="D5426" s="3">
        <v>5426</v>
      </c>
    </row>
    <row r="5427" spans="4:4">
      <c r="D5427" s="3">
        <v>5427</v>
      </c>
    </row>
    <row r="5428" spans="4:4">
      <c r="D5428" s="3">
        <v>5428</v>
      </c>
    </row>
    <row r="5429" spans="4:4">
      <c r="D5429" s="3">
        <v>5429</v>
      </c>
    </row>
    <row r="5430" spans="4:4">
      <c r="D5430" s="3">
        <v>5430</v>
      </c>
    </row>
    <row r="5431" spans="4:4">
      <c r="D5431" s="3">
        <v>5431</v>
      </c>
    </row>
    <row r="5432" spans="4:4">
      <c r="D5432" s="3">
        <v>5432</v>
      </c>
    </row>
    <row r="5433" spans="4:4">
      <c r="D5433" s="3">
        <v>5433</v>
      </c>
    </row>
    <row r="5434" spans="4:4">
      <c r="D5434" s="3">
        <v>5434</v>
      </c>
    </row>
    <row r="5435" spans="4:4">
      <c r="D5435" s="3">
        <v>5435</v>
      </c>
    </row>
    <row r="5436" spans="4:4">
      <c r="D5436" s="3">
        <v>5436</v>
      </c>
    </row>
    <row r="5437" spans="4:4">
      <c r="D5437" s="3">
        <v>5437</v>
      </c>
    </row>
    <row r="5438" spans="4:4">
      <c r="D5438" s="3">
        <v>5438</v>
      </c>
    </row>
    <row r="5439" spans="4:4">
      <c r="D5439" s="3">
        <v>5439</v>
      </c>
    </row>
    <row r="5440" spans="4:4">
      <c r="D5440" s="3">
        <v>5440</v>
      </c>
    </row>
    <row r="5441" spans="4:4">
      <c r="D5441" s="3">
        <v>5441</v>
      </c>
    </row>
    <row r="5442" spans="4:4">
      <c r="D5442" s="3">
        <v>5442</v>
      </c>
    </row>
    <row r="5443" spans="4:4">
      <c r="D5443" s="3">
        <v>5443</v>
      </c>
    </row>
    <row r="5444" spans="4:4">
      <c r="D5444" s="3">
        <v>5444</v>
      </c>
    </row>
    <row r="5445" spans="4:4">
      <c r="D5445" s="3">
        <v>5445</v>
      </c>
    </row>
    <row r="5446" spans="4:4">
      <c r="D5446" s="3">
        <v>5446</v>
      </c>
    </row>
    <row r="5447" spans="4:4">
      <c r="D5447" s="3">
        <v>5447</v>
      </c>
    </row>
    <row r="5448" spans="4:4">
      <c r="D5448" s="3">
        <v>5448</v>
      </c>
    </row>
    <row r="5449" spans="4:4">
      <c r="D5449" s="3">
        <v>5449</v>
      </c>
    </row>
    <row r="5450" spans="4:4">
      <c r="D5450" s="3">
        <v>5450</v>
      </c>
    </row>
    <row r="5451" spans="4:4">
      <c r="D5451" s="3">
        <v>5451</v>
      </c>
    </row>
    <row r="5452" spans="4:4">
      <c r="D5452" s="3">
        <v>5452</v>
      </c>
    </row>
    <row r="5453" spans="4:4">
      <c r="D5453" s="3">
        <v>5453</v>
      </c>
    </row>
    <row r="5454" spans="4:4">
      <c r="D5454" s="3">
        <v>5454</v>
      </c>
    </row>
    <row r="5455" spans="4:4">
      <c r="D5455" s="3">
        <v>5455</v>
      </c>
    </row>
    <row r="5456" spans="4:4">
      <c r="D5456" s="3">
        <v>5456</v>
      </c>
    </row>
    <row r="5457" spans="4:4">
      <c r="D5457" s="3">
        <v>5457</v>
      </c>
    </row>
    <row r="5458" spans="4:4">
      <c r="D5458" s="3">
        <v>5458</v>
      </c>
    </row>
    <row r="5459" spans="4:4">
      <c r="D5459" s="3">
        <v>5459</v>
      </c>
    </row>
    <row r="5460" spans="4:4">
      <c r="D5460" s="3">
        <v>5460</v>
      </c>
    </row>
    <row r="5461" spans="4:4">
      <c r="D5461" s="3">
        <v>5461</v>
      </c>
    </row>
    <row r="5462" spans="4:4">
      <c r="D5462" s="3">
        <v>5462</v>
      </c>
    </row>
    <row r="5463" spans="4:4">
      <c r="D5463" s="3">
        <v>5463</v>
      </c>
    </row>
    <row r="5464" spans="4:4">
      <c r="D5464" s="3">
        <v>5464</v>
      </c>
    </row>
    <row r="5465" spans="4:4">
      <c r="D5465" s="3">
        <v>5465</v>
      </c>
    </row>
    <row r="5466" spans="4:4">
      <c r="D5466" s="3">
        <v>5466</v>
      </c>
    </row>
    <row r="5467" spans="4:4">
      <c r="D5467" s="3">
        <v>5467</v>
      </c>
    </row>
    <row r="5468" spans="4:4">
      <c r="D5468" s="3">
        <v>5468</v>
      </c>
    </row>
    <row r="5469" spans="4:4">
      <c r="D5469" s="3">
        <v>5469</v>
      </c>
    </row>
    <row r="5470" spans="4:4">
      <c r="D5470" s="3">
        <v>5470</v>
      </c>
    </row>
    <row r="5471" spans="4:4">
      <c r="D5471" s="3">
        <v>5471</v>
      </c>
    </row>
    <row r="5472" spans="4:4">
      <c r="D5472" s="3">
        <v>5472</v>
      </c>
    </row>
    <row r="5473" spans="4:4">
      <c r="D5473" s="3">
        <v>5473</v>
      </c>
    </row>
    <row r="5474" spans="4:4">
      <c r="D5474" s="3">
        <v>5474</v>
      </c>
    </row>
    <row r="5475" spans="4:4">
      <c r="D5475" s="3">
        <v>5475</v>
      </c>
    </row>
    <row r="5476" spans="4:4">
      <c r="D5476" s="3">
        <v>5476</v>
      </c>
    </row>
    <row r="5477" spans="4:4">
      <c r="D5477" s="3">
        <v>5477</v>
      </c>
    </row>
    <row r="5478" spans="4:4">
      <c r="D5478" s="3">
        <v>5478</v>
      </c>
    </row>
    <row r="5479" spans="4:4">
      <c r="D5479" s="3">
        <v>5479</v>
      </c>
    </row>
    <row r="5480" spans="4:4">
      <c r="D5480" s="3">
        <v>5480</v>
      </c>
    </row>
    <row r="5481" spans="4:4">
      <c r="D5481" s="3">
        <v>5481</v>
      </c>
    </row>
    <row r="5482" spans="4:4">
      <c r="D5482" s="3">
        <v>5482</v>
      </c>
    </row>
    <row r="5483" spans="4:4">
      <c r="D5483" s="3">
        <v>5483</v>
      </c>
    </row>
    <row r="5484" spans="4:4">
      <c r="D5484" s="3">
        <v>5484</v>
      </c>
    </row>
    <row r="5485" spans="4:4">
      <c r="D5485" s="3">
        <v>5485</v>
      </c>
    </row>
    <row r="5486" spans="4:4">
      <c r="D5486" s="3">
        <v>5486</v>
      </c>
    </row>
    <row r="5487" spans="4:4">
      <c r="D5487" s="3">
        <v>5487</v>
      </c>
    </row>
    <row r="5488" spans="4:4">
      <c r="D5488" s="3">
        <v>5488</v>
      </c>
    </row>
    <row r="5489" spans="4:4">
      <c r="D5489" s="3">
        <v>5489</v>
      </c>
    </row>
    <row r="5490" spans="4:4">
      <c r="D5490" s="3">
        <v>5490</v>
      </c>
    </row>
    <row r="5491" spans="4:4">
      <c r="D5491" s="3">
        <v>5491</v>
      </c>
    </row>
    <row r="5492" spans="4:4">
      <c r="D5492" s="3">
        <v>5492</v>
      </c>
    </row>
    <row r="5493" spans="4:4">
      <c r="D5493" s="3">
        <v>5493</v>
      </c>
    </row>
    <row r="5494" spans="4:4">
      <c r="D5494" s="3">
        <v>5494</v>
      </c>
    </row>
    <row r="5495" spans="4:4">
      <c r="D5495" s="3">
        <v>5495</v>
      </c>
    </row>
    <row r="5496" spans="4:4">
      <c r="D5496" s="3">
        <v>5496</v>
      </c>
    </row>
    <row r="5497" spans="4:4">
      <c r="D5497" s="3">
        <v>5497</v>
      </c>
    </row>
    <row r="5498" spans="4:4">
      <c r="D5498" s="3">
        <v>5498</v>
      </c>
    </row>
    <row r="5499" spans="4:4">
      <c r="D5499" s="3">
        <v>5499</v>
      </c>
    </row>
    <row r="5500" spans="4:4">
      <c r="D5500" s="3">
        <v>5500</v>
      </c>
    </row>
    <row r="5501" spans="4:4">
      <c r="D5501" s="3">
        <v>5501</v>
      </c>
    </row>
    <row r="5502" spans="4:4">
      <c r="D5502" s="3">
        <v>5502</v>
      </c>
    </row>
    <row r="5503" spans="4:4">
      <c r="D5503" s="3">
        <v>5503</v>
      </c>
    </row>
    <row r="5504" spans="4:4">
      <c r="D5504" s="3">
        <v>5504</v>
      </c>
    </row>
    <row r="5505" spans="4:4">
      <c r="D5505" s="3">
        <v>5505</v>
      </c>
    </row>
    <row r="5506" spans="4:4">
      <c r="D5506" s="3">
        <v>5506</v>
      </c>
    </row>
    <row r="5507" spans="4:4">
      <c r="D5507" s="3">
        <v>5507</v>
      </c>
    </row>
    <row r="5508" spans="4:4">
      <c r="D5508" s="3">
        <v>5508</v>
      </c>
    </row>
    <row r="5509" spans="4:4">
      <c r="D5509" s="3">
        <v>5509</v>
      </c>
    </row>
    <row r="5510" spans="4:4">
      <c r="D5510" s="3">
        <v>5510</v>
      </c>
    </row>
    <row r="5511" spans="4:4">
      <c r="D5511" s="3">
        <v>5511</v>
      </c>
    </row>
    <row r="5512" spans="4:4">
      <c r="D5512" s="3">
        <v>5512</v>
      </c>
    </row>
    <row r="5513" spans="4:4">
      <c r="D5513" s="3">
        <v>5513</v>
      </c>
    </row>
    <row r="5514" spans="4:4">
      <c r="D5514" s="3">
        <v>5514</v>
      </c>
    </row>
    <row r="5515" spans="4:4">
      <c r="D5515" s="3">
        <v>5515</v>
      </c>
    </row>
    <row r="5516" spans="4:4">
      <c r="D5516" s="3">
        <v>5516</v>
      </c>
    </row>
    <row r="5517" spans="4:4">
      <c r="D5517" s="3">
        <v>5517</v>
      </c>
    </row>
    <row r="5518" spans="4:4">
      <c r="D5518" s="3">
        <v>5518</v>
      </c>
    </row>
    <row r="5519" spans="4:4">
      <c r="D5519" s="3">
        <v>5519</v>
      </c>
    </row>
    <row r="5520" spans="4:4">
      <c r="D5520" s="3">
        <v>5520</v>
      </c>
    </row>
    <row r="5521" spans="4:4">
      <c r="D5521" s="3">
        <v>5521</v>
      </c>
    </row>
    <row r="5522" spans="4:4">
      <c r="D5522" s="3">
        <v>5522</v>
      </c>
    </row>
    <row r="5523" spans="4:4">
      <c r="D5523" s="3">
        <v>5523</v>
      </c>
    </row>
    <row r="5524" spans="4:4">
      <c r="D5524" s="3">
        <v>5524</v>
      </c>
    </row>
    <row r="5525" spans="4:4">
      <c r="D5525" s="3">
        <v>5525</v>
      </c>
    </row>
    <row r="5526" spans="4:4">
      <c r="D5526" s="3">
        <v>5526</v>
      </c>
    </row>
    <row r="5527" spans="4:4">
      <c r="D5527" s="3">
        <v>5527</v>
      </c>
    </row>
    <row r="5528" spans="4:4">
      <c r="D5528" s="3">
        <v>5528</v>
      </c>
    </row>
    <row r="5529" spans="4:4">
      <c r="D5529" s="3">
        <v>5529</v>
      </c>
    </row>
    <row r="5530" spans="4:4">
      <c r="D5530" s="3">
        <v>5530</v>
      </c>
    </row>
    <row r="5531" spans="4:4">
      <c r="D5531" s="3">
        <v>5531</v>
      </c>
    </row>
    <row r="5532" spans="4:4">
      <c r="D5532" s="3">
        <v>5532</v>
      </c>
    </row>
    <row r="5533" spans="4:4">
      <c r="D5533" s="3">
        <v>5533</v>
      </c>
    </row>
    <row r="5534" spans="4:4">
      <c r="D5534" s="3">
        <v>5534</v>
      </c>
    </row>
    <row r="5535" spans="4:4">
      <c r="D5535" s="3">
        <v>5535</v>
      </c>
    </row>
    <row r="5536" spans="4:4">
      <c r="D5536" s="3">
        <v>5536</v>
      </c>
    </row>
    <row r="5537" spans="4:4">
      <c r="D5537" s="3">
        <v>5537</v>
      </c>
    </row>
    <row r="5538" spans="4:4">
      <c r="D5538" s="3">
        <v>5538</v>
      </c>
    </row>
    <row r="5539" spans="4:4">
      <c r="D5539" s="3">
        <v>5539</v>
      </c>
    </row>
    <row r="5540" spans="4:4">
      <c r="D5540" s="3">
        <v>5540</v>
      </c>
    </row>
    <row r="5541" spans="4:4">
      <c r="D5541" s="3">
        <v>5541</v>
      </c>
    </row>
    <row r="5542" spans="4:4">
      <c r="D5542" s="3">
        <v>5542</v>
      </c>
    </row>
    <row r="5543" spans="4:4">
      <c r="D5543" s="3">
        <v>5543</v>
      </c>
    </row>
    <row r="5544" spans="4:4">
      <c r="D5544" s="3">
        <v>5544</v>
      </c>
    </row>
    <row r="5545" spans="4:4">
      <c r="D5545" s="3">
        <v>5545</v>
      </c>
    </row>
    <row r="5546" spans="4:4">
      <c r="D5546" s="3">
        <v>5546</v>
      </c>
    </row>
    <row r="5547" spans="4:4">
      <c r="D5547" s="3">
        <v>5547</v>
      </c>
    </row>
    <row r="5548" spans="4:4">
      <c r="D5548" s="3">
        <v>5548</v>
      </c>
    </row>
    <row r="5549" spans="4:4">
      <c r="D5549" s="3">
        <v>5549</v>
      </c>
    </row>
    <row r="5550" spans="4:4">
      <c r="D5550" s="3">
        <v>5550</v>
      </c>
    </row>
    <row r="5551" spans="4:4">
      <c r="D5551" s="3">
        <v>5551</v>
      </c>
    </row>
    <row r="5552" spans="4:4">
      <c r="D5552" s="3">
        <v>5552</v>
      </c>
    </row>
    <row r="5553" spans="4:4">
      <c r="D5553" s="3">
        <v>5553</v>
      </c>
    </row>
    <row r="5554" spans="4:4">
      <c r="D5554" s="3">
        <v>5554</v>
      </c>
    </row>
    <row r="5555" spans="4:4">
      <c r="D5555" s="3">
        <v>5555</v>
      </c>
    </row>
    <row r="5556" spans="4:4">
      <c r="D5556" s="3">
        <v>5556</v>
      </c>
    </row>
    <row r="5557" spans="4:4">
      <c r="D5557" s="3">
        <v>5557</v>
      </c>
    </row>
    <row r="5558" spans="4:4">
      <c r="D5558" s="3">
        <v>5558</v>
      </c>
    </row>
    <row r="5559" spans="4:4">
      <c r="D5559" s="3">
        <v>5559</v>
      </c>
    </row>
    <row r="5560" spans="4:4">
      <c r="D5560" s="3">
        <v>5560</v>
      </c>
    </row>
    <row r="5561" spans="4:4">
      <c r="D5561" s="3">
        <v>5561</v>
      </c>
    </row>
    <row r="5562" spans="4:4">
      <c r="D5562" s="3">
        <v>5562</v>
      </c>
    </row>
    <row r="5563" spans="4:4">
      <c r="D5563" s="3">
        <v>5563</v>
      </c>
    </row>
    <row r="5564" spans="4:4">
      <c r="D5564" s="3">
        <v>5564</v>
      </c>
    </row>
    <row r="5565" spans="4:4">
      <c r="D5565" s="3">
        <v>5565</v>
      </c>
    </row>
    <row r="5566" spans="4:4">
      <c r="D5566" s="3">
        <v>5566</v>
      </c>
    </row>
    <row r="5567" spans="4:4">
      <c r="D5567" s="3">
        <v>5567</v>
      </c>
    </row>
    <row r="5568" spans="4:4">
      <c r="D5568" s="3">
        <v>5568</v>
      </c>
    </row>
    <row r="5569" spans="4:4">
      <c r="D5569" s="3">
        <v>5569</v>
      </c>
    </row>
    <row r="5570" spans="4:4">
      <c r="D5570" s="3">
        <v>5570</v>
      </c>
    </row>
    <row r="5571" spans="4:4">
      <c r="D5571" s="3">
        <v>5571</v>
      </c>
    </row>
    <row r="5572" spans="4:4">
      <c r="D5572" s="3">
        <v>5572</v>
      </c>
    </row>
    <row r="5573" spans="4:4">
      <c r="D5573" s="3">
        <v>5573</v>
      </c>
    </row>
    <row r="5574" spans="4:4">
      <c r="D5574" s="3">
        <v>5574</v>
      </c>
    </row>
    <row r="5575" spans="4:4">
      <c r="D5575" s="3">
        <v>5575</v>
      </c>
    </row>
    <row r="5576" spans="4:4">
      <c r="D5576" s="3">
        <v>5576</v>
      </c>
    </row>
    <row r="5577" spans="4:4">
      <c r="D5577" s="3">
        <v>5577</v>
      </c>
    </row>
    <row r="5578" spans="4:4">
      <c r="D5578" s="3">
        <v>5578</v>
      </c>
    </row>
    <row r="5579" spans="4:4">
      <c r="D5579" s="3">
        <v>5579</v>
      </c>
    </row>
    <row r="5580" spans="4:4">
      <c r="D5580" s="3">
        <v>5580</v>
      </c>
    </row>
    <row r="5581" spans="4:4">
      <c r="D5581" s="3">
        <v>5581</v>
      </c>
    </row>
    <row r="5582" spans="4:4">
      <c r="D5582" s="3">
        <v>5582</v>
      </c>
    </row>
    <row r="5583" spans="4:4">
      <c r="D5583" s="3">
        <v>5583</v>
      </c>
    </row>
    <row r="5584" spans="4:4">
      <c r="D5584" s="3">
        <v>5584</v>
      </c>
    </row>
    <row r="5585" spans="4:4">
      <c r="D5585" s="3">
        <v>5585</v>
      </c>
    </row>
    <row r="5586" spans="4:4">
      <c r="D5586" s="3">
        <v>5586</v>
      </c>
    </row>
    <row r="5587" spans="4:4">
      <c r="D5587" s="3">
        <v>5587</v>
      </c>
    </row>
    <row r="5588" spans="4:4">
      <c r="D5588" s="3">
        <v>5588</v>
      </c>
    </row>
    <row r="5589" spans="4:4">
      <c r="D5589" s="3">
        <v>5589</v>
      </c>
    </row>
    <row r="5590" spans="4:4">
      <c r="D5590" s="3">
        <v>5590</v>
      </c>
    </row>
    <row r="5591" spans="4:4">
      <c r="D5591" s="3">
        <v>5591</v>
      </c>
    </row>
    <row r="5592" spans="4:4">
      <c r="D5592" s="3">
        <v>5592</v>
      </c>
    </row>
    <row r="5593" spans="4:4">
      <c r="D5593" s="3">
        <v>5593</v>
      </c>
    </row>
    <row r="5594" spans="4:4">
      <c r="D5594" s="3">
        <v>5594</v>
      </c>
    </row>
    <row r="5595" spans="4:4">
      <c r="D5595" s="3">
        <v>5595</v>
      </c>
    </row>
    <row r="5596" spans="4:4">
      <c r="D5596" s="3">
        <v>5596</v>
      </c>
    </row>
    <row r="5597" spans="4:4">
      <c r="D5597" s="3">
        <v>5597</v>
      </c>
    </row>
    <row r="5598" spans="4:4">
      <c r="D5598" s="3">
        <v>5598</v>
      </c>
    </row>
    <row r="5599" spans="4:4">
      <c r="D5599" s="3">
        <v>5599</v>
      </c>
    </row>
    <row r="5600" spans="4:4">
      <c r="D5600" s="3">
        <v>5600</v>
      </c>
    </row>
    <row r="5601" spans="4:4">
      <c r="D5601" s="3">
        <v>5601</v>
      </c>
    </row>
    <row r="5602" spans="4:4">
      <c r="D5602" s="3">
        <v>5602</v>
      </c>
    </row>
    <row r="5603" spans="4:4">
      <c r="D5603" s="3">
        <v>5603</v>
      </c>
    </row>
    <row r="5604" spans="4:4">
      <c r="D5604" s="3">
        <v>5604</v>
      </c>
    </row>
    <row r="5605" spans="4:4">
      <c r="D5605" s="3">
        <v>5605</v>
      </c>
    </row>
    <row r="5606" spans="4:4">
      <c r="D5606" s="3">
        <v>5606</v>
      </c>
    </row>
    <row r="5607" spans="4:4">
      <c r="D5607" s="3">
        <v>5607</v>
      </c>
    </row>
    <row r="5608" spans="4:4">
      <c r="D5608" s="3">
        <v>5608</v>
      </c>
    </row>
    <row r="5609" spans="4:4">
      <c r="D5609" s="3">
        <v>5609</v>
      </c>
    </row>
    <row r="5610" spans="4:4">
      <c r="D5610" s="3">
        <v>5610</v>
      </c>
    </row>
    <row r="5611" spans="4:4">
      <c r="D5611" s="3">
        <v>5611</v>
      </c>
    </row>
    <row r="5612" spans="4:4">
      <c r="D5612" s="3">
        <v>5612</v>
      </c>
    </row>
    <row r="5613" spans="4:4">
      <c r="D5613" s="3">
        <v>5613</v>
      </c>
    </row>
    <row r="5614" spans="4:4">
      <c r="D5614" s="3">
        <v>5614</v>
      </c>
    </row>
    <row r="5615" spans="4:4">
      <c r="D5615" s="3">
        <v>5615</v>
      </c>
    </row>
    <row r="5616" spans="4:4">
      <c r="D5616" s="3">
        <v>5616</v>
      </c>
    </row>
    <row r="5617" spans="4:4">
      <c r="D5617" s="3">
        <v>5617</v>
      </c>
    </row>
    <row r="5618" spans="4:4">
      <c r="D5618" s="3">
        <v>5618</v>
      </c>
    </row>
    <row r="5619" spans="4:4">
      <c r="D5619" s="3">
        <v>5619</v>
      </c>
    </row>
    <row r="5620" spans="4:4">
      <c r="D5620" s="3">
        <v>5620</v>
      </c>
    </row>
    <row r="5621" spans="4:4">
      <c r="D5621" s="3">
        <v>5621</v>
      </c>
    </row>
    <row r="5622" spans="4:4">
      <c r="D5622" s="3">
        <v>5622</v>
      </c>
    </row>
    <row r="5623" spans="4:4">
      <c r="D5623" s="3">
        <v>5623</v>
      </c>
    </row>
    <row r="5624" spans="4:4">
      <c r="D5624" s="3">
        <v>5624</v>
      </c>
    </row>
    <row r="5625" spans="4:4">
      <c r="D5625" s="3">
        <v>5625</v>
      </c>
    </row>
    <row r="5626" spans="4:4">
      <c r="D5626" s="3">
        <v>5626</v>
      </c>
    </row>
    <row r="5627" spans="4:4">
      <c r="D5627" s="3">
        <v>5627</v>
      </c>
    </row>
    <row r="5628" spans="4:4">
      <c r="D5628" s="3">
        <v>5628</v>
      </c>
    </row>
    <row r="5629" spans="4:4">
      <c r="D5629" s="3">
        <v>5629</v>
      </c>
    </row>
    <row r="5630" spans="4:4">
      <c r="D5630" s="3">
        <v>5630</v>
      </c>
    </row>
    <row r="5631" spans="4:4">
      <c r="D5631" s="3">
        <v>5631</v>
      </c>
    </row>
    <row r="5632" spans="4:4">
      <c r="D5632" s="3">
        <v>5632</v>
      </c>
    </row>
    <row r="5633" spans="4:4">
      <c r="D5633" s="3">
        <v>5633</v>
      </c>
    </row>
    <row r="5634" spans="4:4">
      <c r="D5634" s="3">
        <v>5634</v>
      </c>
    </row>
    <row r="5635" spans="4:4">
      <c r="D5635" s="3">
        <v>5635</v>
      </c>
    </row>
    <row r="5636" spans="4:4">
      <c r="D5636" s="3">
        <v>5636</v>
      </c>
    </row>
    <row r="5637" spans="4:4">
      <c r="D5637" s="3">
        <v>5637</v>
      </c>
    </row>
    <row r="5638" spans="4:4">
      <c r="D5638" s="3">
        <v>5638</v>
      </c>
    </row>
    <row r="5639" spans="4:4">
      <c r="D5639" s="3">
        <v>5639</v>
      </c>
    </row>
    <row r="5640" spans="4:4">
      <c r="D5640" s="3">
        <v>5640</v>
      </c>
    </row>
    <row r="5641" spans="4:4">
      <c r="D5641" s="3">
        <v>5641</v>
      </c>
    </row>
    <row r="5642" spans="4:4">
      <c r="D5642" s="3">
        <v>5642</v>
      </c>
    </row>
    <row r="5643" spans="4:4">
      <c r="D5643" s="3">
        <v>5643</v>
      </c>
    </row>
    <row r="5644" spans="4:4">
      <c r="D5644" s="3">
        <v>5644</v>
      </c>
    </row>
    <row r="5645" spans="4:4">
      <c r="D5645" s="3">
        <v>5645</v>
      </c>
    </row>
    <row r="5646" spans="4:4">
      <c r="D5646" s="3">
        <v>5646</v>
      </c>
    </row>
    <row r="5647" spans="4:4">
      <c r="D5647" s="3">
        <v>5647</v>
      </c>
    </row>
    <row r="5648" spans="4:4">
      <c r="D5648" s="3">
        <v>5648</v>
      </c>
    </row>
    <row r="5649" spans="4:4">
      <c r="D5649" s="3">
        <v>5649</v>
      </c>
    </row>
    <row r="5650" spans="4:4">
      <c r="D5650" s="3">
        <v>5650</v>
      </c>
    </row>
    <row r="5651" spans="4:4">
      <c r="D5651" s="3">
        <v>5651</v>
      </c>
    </row>
    <row r="5652" spans="4:4">
      <c r="D5652" s="3">
        <v>5652</v>
      </c>
    </row>
    <row r="5653" spans="4:4">
      <c r="D5653" s="3">
        <v>5653</v>
      </c>
    </row>
    <row r="5654" spans="4:4">
      <c r="D5654" s="3">
        <v>5654</v>
      </c>
    </row>
    <row r="5655" spans="4:4">
      <c r="D5655" s="3">
        <v>5655</v>
      </c>
    </row>
    <row r="5656" spans="4:4">
      <c r="D5656" s="3">
        <v>5656</v>
      </c>
    </row>
    <row r="5657" spans="4:4">
      <c r="D5657" s="3">
        <v>5657</v>
      </c>
    </row>
    <row r="5658" spans="4:4">
      <c r="D5658" s="3">
        <v>5658</v>
      </c>
    </row>
    <row r="5659" spans="4:4">
      <c r="D5659" s="3">
        <v>5659</v>
      </c>
    </row>
    <row r="5660" spans="4:4">
      <c r="D5660" s="3">
        <v>5660</v>
      </c>
    </row>
    <row r="5661" spans="4:4">
      <c r="D5661" s="3">
        <v>5661</v>
      </c>
    </row>
    <row r="5662" spans="4:4">
      <c r="D5662" s="3">
        <v>5662</v>
      </c>
    </row>
    <row r="5663" spans="4:4">
      <c r="D5663" s="3">
        <v>5663</v>
      </c>
    </row>
    <row r="5664" spans="4:4">
      <c r="D5664" s="3">
        <v>5664</v>
      </c>
    </row>
    <row r="5665" spans="4:4">
      <c r="D5665" s="3">
        <v>5665</v>
      </c>
    </row>
    <row r="5666" spans="4:4">
      <c r="D5666" s="3">
        <v>5666</v>
      </c>
    </row>
    <row r="5667" spans="4:4">
      <c r="D5667" s="3">
        <v>5667</v>
      </c>
    </row>
    <row r="5668" spans="4:4">
      <c r="D5668" s="3">
        <v>5668</v>
      </c>
    </row>
    <row r="5669" spans="4:4">
      <c r="D5669" s="3">
        <v>5669</v>
      </c>
    </row>
    <row r="5670" spans="4:4">
      <c r="D5670" s="3">
        <v>5670</v>
      </c>
    </row>
    <row r="5671" spans="4:4">
      <c r="D5671" s="3">
        <v>5671</v>
      </c>
    </row>
    <row r="5672" spans="4:4">
      <c r="D5672" s="3">
        <v>5672</v>
      </c>
    </row>
    <row r="5673" spans="4:4">
      <c r="D5673" s="3">
        <v>5673</v>
      </c>
    </row>
    <row r="5674" spans="4:4">
      <c r="D5674" s="3">
        <v>5674</v>
      </c>
    </row>
    <row r="5675" spans="4:4">
      <c r="D5675" s="3">
        <v>5675</v>
      </c>
    </row>
    <row r="5676" spans="4:4">
      <c r="D5676" s="3">
        <v>5676</v>
      </c>
    </row>
    <row r="5677" spans="4:4">
      <c r="D5677" s="3">
        <v>5677</v>
      </c>
    </row>
    <row r="5678" spans="4:4">
      <c r="D5678" s="3">
        <v>5678</v>
      </c>
    </row>
    <row r="5679" spans="4:4">
      <c r="D5679" s="3">
        <v>5679</v>
      </c>
    </row>
    <row r="5680" spans="4:4">
      <c r="D5680" s="3">
        <v>5680</v>
      </c>
    </row>
    <row r="5681" spans="4:4">
      <c r="D5681" s="3">
        <v>5681</v>
      </c>
    </row>
    <row r="5682" spans="4:4">
      <c r="D5682" s="3">
        <v>5682</v>
      </c>
    </row>
    <row r="5683" spans="4:4">
      <c r="D5683" s="3">
        <v>5683</v>
      </c>
    </row>
    <row r="5684" spans="4:4">
      <c r="D5684" s="3">
        <v>5684</v>
      </c>
    </row>
    <row r="5685" spans="4:4">
      <c r="D5685" s="3">
        <v>5685</v>
      </c>
    </row>
    <row r="5686" spans="4:4">
      <c r="D5686" s="3">
        <v>5686</v>
      </c>
    </row>
    <row r="5687" spans="4:4">
      <c r="D5687" s="3">
        <v>5687</v>
      </c>
    </row>
    <row r="5688" spans="4:4">
      <c r="D5688" s="3">
        <v>5688</v>
      </c>
    </row>
    <row r="5689" spans="4:4">
      <c r="D5689" s="3">
        <v>5689</v>
      </c>
    </row>
    <row r="5690" spans="4:4">
      <c r="D5690" s="3">
        <v>5690</v>
      </c>
    </row>
    <row r="5691" spans="4:4">
      <c r="D5691" s="3">
        <v>5691</v>
      </c>
    </row>
    <row r="5692" spans="4:4">
      <c r="D5692" s="3">
        <v>5692</v>
      </c>
    </row>
    <row r="5693" spans="4:4">
      <c r="D5693" s="3">
        <v>5693</v>
      </c>
    </row>
    <row r="5694" spans="4:4">
      <c r="D5694" s="3">
        <v>5694</v>
      </c>
    </row>
    <row r="5695" spans="4:4">
      <c r="D5695" s="3">
        <v>5695</v>
      </c>
    </row>
    <row r="5696" spans="4:4">
      <c r="D5696" s="3">
        <v>5696</v>
      </c>
    </row>
    <row r="5697" spans="4:4">
      <c r="D5697" s="3">
        <v>5697</v>
      </c>
    </row>
    <row r="5698" spans="4:4">
      <c r="D5698" s="3">
        <v>5698</v>
      </c>
    </row>
    <row r="5699" spans="4:4">
      <c r="D5699" s="3">
        <v>5699</v>
      </c>
    </row>
    <row r="5700" spans="4:4">
      <c r="D5700" s="3">
        <v>5700</v>
      </c>
    </row>
    <row r="5701" spans="4:4">
      <c r="D5701" s="3">
        <v>5701</v>
      </c>
    </row>
    <row r="5702" spans="4:4">
      <c r="D5702" s="3">
        <v>5702</v>
      </c>
    </row>
    <row r="5703" spans="4:4">
      <c r="D5703" s="3">
        <v>5703</v>
      </c>
    </row>
    <row r="5704" spans="4:4">
      <c r="D5704" s="3">
        <v>5704</v>
      </c>
    </row>
    <row r="5705" spans="4:4">
      <c r="D5705" s="3">
        <v>5705</v>
      </c>
    </row>
    <row r="5706" spans="4:4">
      <c r="D5706" s="3">
        <v>5706</v>
      </c>
    </row>
    <row r="5707" spans="4:4">
      <c r="D5707" s="3">
        <v>5707</v>
      </c>
    </row>
    <row r="5708" spans="4:4">
      <c r="D5708" s="3">
        <v>5708</v>
      </c>
    </row>
    <row r="5709" spans="4:4">
      <c r="D5709" s="3">
        <v>5709</v>
      </c>
    </row>
    <row r="5710" spans="4:4">
      <c r="D5710" s="3">
        <v>5710</v>
      </c>
    </row>
    <row r="5711" spans="4:4">
      <c r="D5711" s="3">
        <v>5711</v>
      </c>
    </row>
    <row r="5712" spans="4:4">
      <c r="D5712" s="3">
        <v>5712</v>
      </c>
    </row>
    <row r="5713" spans="4:4">
      <c r="D5713" s="3">
        <v>5713</v>
      </c>
    </row>
    <row r="5714" spans="4:4">
      <c r="D5714" s="3">
        <v>5714</v>
      </c>
    </row>
    <row r="5715" spans="4:4">
      <c r="D5715" s="3">
        <v>5715</v>
      </c>
    </row>
    <row r="5716" spans="4:4">
      <c r="D5716" s="3">
        <v>5716</v>
      </c>
    </row>
    <row r="5717" spans="4:4">
      <c r="D5717" s="3">
        <v>5717</v>
      </c>
    </row>
    <row r="5718" spans="4:4">
      <c r="D5718" s="3">
        <v>5718</v>
      </c>
    </row>
    <row r="5719" spans="4:4">
      <c r="D5719" s="3">
        <v>5719</v>
      </c>
    </row>
    <row r="5720" spans="4:4">
      <c r="D5720" s="3">
        <v>5720</v>
      </c>
    </row>
    <row r="5721" spans="4:4">
      <c r="D5721" s="3">
        <v>5721</v>
      </c>
    </row>
    <row r="5722" spans="4:4">
      <c r="D5722" s="3">
        <v>5722</v>
      </c>
    </row>
    <row r="5723" spans="4:4">
      <c r="D5723" s="3">
        <v>5723</v>
      </c>
    </row>
    <row r="5724" spans="4:4">
      <c r="D5724" s="3">
        <v>5724</v>
      </c>
    </row>
    <row r="5725" spans="4:4">
      <c r="D5725" s="3">
        <v>5725</v>
      </c>
    </row>
    <row r="5726" spans="4:4">
      <c r="D5726" s="3">
        <v>5726</v>
      </c>
    </row>
    <row r="5727" spans="4:4">
      <c r="D5727" s="3">
        <v>5727</v>
      </c>
    </row>
    <row r="5728" spans="4:4">
      <c r="D5728" s="3">
        <v>5728</v>
      </c>
    </row>
    <row r="5729" spans="4:4">
      <c r="D5729" s="3">
        <v>5729</v>
      </c>
    </row>
    <row r="5730" spans="4:4">
      <c r="D5730" s="3">
        <v>5730</v>
      </c>
    </row>
    <row r="5731" spans="4:4">
      <c r="D5731" s="3">
        <v>5731</v>
      </c>
    </row>
    <row r="5732" spans="4:4">
      <c r="D5732" s="3">
        <v>5732</v>
      </c>
    </row>
    <row r="5733" spans="4:4">
      <c r="D5733" s="3">
        <v>5733</v>
      </c>
    </row>
    <row r="5734" spans="4:4">
      <c r="D5734" s="3">
        <v>5734</v>
      </c>
    </row>
    <row r="5735" spans="4:4">
      <c r="D5735" s="3">
        <v>5735</v>
      </c>
    </row>
    <row r="5736" spans="4:4">
      <c r="D5736" s="3">
        <v>5736</v>
      </c>
    </row>
    <row r="5737" spans="4:4">
      <c r="D5737" s="3">
        <v>5737</v>
      </c>
    </row>
    <row r="5738" spans="4:4">
      <c r="D5738" s="3">
        <v>5738</v>
      </c>
    </row>
    <row r="5739" spans="4:4">
      <c r="D5739" s="3">
        <v>5739</v>
      </c>
    </row>
    <row r="5740" spans="4:4">
      <c r="D5740" s="3">
        <v>5740</v>
      </c>
    </row>
    <row r="5741" spans="4:4">
      <c r="D5741" s="3">
        <v>5741</v>
      </c>
    </row>
    <row r="5742" spans="4:4">
      <c r="D5742" s="3">
        <v>5742</v>
      </c>
    </row>
    <row r="5743" spans="4:4">
      <c r="D5743" s="3">
        <v>5743</v>
      </c>
    </row>
    <row r="5744" spans="4:4">
      <c r="D5744" s="3">
        <v>5744</v>
      </c>
    </row>
    <row r="5745" spans="4:4">
      <c r="D5745" s="3">
        <v>5745</v>
      </c>
    </row>
    <row r="5746" spans="4:4">
      <c r="D5746" s="3">
        <v>5746</v>
      </c>
    </row>
    <row r="5747" spans="4:4">
      <c r="D5747" s="3">
        <v>5747</v>
      </c>
    </row>
    <row r="5748" spans="4:4">
      <c r="D5748" s="3">
        <v>5748</v>
      </c>
    </row>
    <row r="5749" spans="4:4">
      <c r="D5749" s="3">
        <v>5749</v>
      </c>
    </row>
    <row r="5750" spans="4:4">
      <c r="D5750" s="3">
        <v>5750</v>
      </c>
    </row>
    <row r="5751" spans="4:4">
      <c r="D5751" s="3">
        <v>5751</v>
      </c>
    </row>
    <row r="5752" spans="4:4">
      <c r="D5752" s="3">
        <v>5752</v>
      </c>
    </row>
    <row r="5753" spans="4:4">
      <c r="D5753" s="3">
        <v>5753</v>
      </c>
    </row>
    <row r="5754" spans="4:4">
      <c r="D5754" s="3">
        <v>5754</v>
      </c>
    </row>
    <row r="5755" spans="4:4">
      <c r="D5755" s="3">
        <v>5755</v>
      </c>
    </row>
    <row r="5756" spans="4:4">
      <c r="D5756" s="3">
        <v>5756</v>
      </c>
    </row>
    <row r="5757" spans="4:4">
      <c r="D5757" s="3">
        <v>5757</v>
      </c>
    </row>
    <row r="5758" spans="4:4">
      <c r="D5758" s="3">
        <v>5758</v>
      </c>
    </row>
    <row r="5759" spans="4:4">
      <c r="D5759" s="3">
        <v>5759</v>
      </c>
    </row>
    <row r="5760" spans="4:4">
      <c r="D5760" s="3">
        <v>5760</v>
      </c>
    </row>
    <row r="5761" spans="4:4">
      <c r="D5761" s="3">
        <v>5761</v>
      </c>
    </row>
    <row r="5762" spans="4:4">
      <c r="D5762" s="3">
        <v>5762</v>
      </c>
    </row>
    <row r="5763" spans="4:4">
      <c r="D5763" s="3">
        <v>5763</v>
      </c>
    </row>
    <row r="5764" spans="4:4">
      <c r="D5764" s="3">
        <v>5764</v>
      </c>
    </row>
    <row r="5765" spans="4:4">
      <c r="D5765" s="3">
        <v>5765</v>
      </c>
    </row>
    <row r="5766" spans="4:4">
      <c r="D5766" s="3">
        <v>5766</v>
      </c>
    </row>
    <row r="5767" spans="4:4">
      <c r="D5767" s="3">
        <v>5767</v>
      </c>
    </row>
    <row r="5768" spans="4:4">
      <c r="D5768" s="3">
        <v>5768</v>
      </c>
    </row>
    <row r="5769" spans="4:4">
      <c r="D5769" s="3">
        <v>5769</v>
      </c>
    </row>
    <row r="5770" spans="4:4">
      <c r="D5770" s="3">
        <v>5770</v>
      </c>
    </row>
    <row r="5771" spans="4:4">
      <c r="D5771" s="3">
        <v>5771</v>
      </c>
    </row>
    <row r="5772" spans="4:4">
      <c r="D5772" s="3">
        <v>5772</v>
      </c>
    </row>
    <row r="5773" spans="4:4">
      <c r="D5773" s="3">
        <v>5773</v>
      </c>
    </row>
    <row r="5774" spans="4:4">
      <c r="D5774" s="3">
        <v>5774</v>
      </c>
    </row>
    <row r="5775" spans="4:4">
      <c r="D5775" s="3">
        <v>5775</v>
      </c>
    </row>
    <row r="5776" spans="4:4">
      <c r="D5776" s="3">
        <v>5776</v>
      </c>
    </row>
    <row r="5777" spans="4:4">
      <c r="D5777" s="3">
        <v>5777</v>
      </c>
    </row>
    <row r="5778" spans="4:4">
      <c r="D5778" s="3">
        <v>5778</v>
      </c>
    </row>
    <row r="5779" spans="4:4">
      <c r="D5779" s="3">
        <v>5779</v>
      </c>
    </row>
    <row r="5780" spans="4:4">
      <c r="D5780" s="3">
        <v>5780</v>
      </c>
    </row>
    <row r="5781" spans="4:4">
      <c r="D5781" s="3">
        <v>5781</v>
      </c>
    </row>
    <row r="5782" spans="4:4">
      <c r="D5782" s="3">
        <v>5782</v>
      </c>
    </row>
    <row r="5783" spans="4:4">
      <c r="D5783" s="3">
        <v>5783</v>
      </c>
    </row>
    <row r="5784" spans="4:4">
      <c r="D5784" s="3">
        <v>5784</v>
      </c>
    </row>
    <row r="5785" spans="4:4">
      <c r="D5785" s="3">
        <v>5785</v>
      </c>
    </row>
    <row r="5786" spans="4:4">
      <c r="D5786" s="3">
        <v>5786</v>
      </c>
    </row>
    <row r="5787" spans="4:4">
      <c r="D5787" s="3">
        <v>5787</v>
      </c>
    </row>
    <row r="5788" spans="4:4">
      <c r="D5788" s="3">
        <v>5788</v>
      </c>
    </row>
    <row r="5789" spans="4:4">
      <c r="D5789" s="3">
        <v>5789</v>
      </c>
    </row>
    <row r="5790" spans="4:4">
      <c r="D5790" s="3">
        <v>5790</v>
      </c>
    </row>
    <row r="5791" spans="4:4">
      <c r="D5791" s="3">
        <v>5791</v>
      </c>
    </row>
    <row r="5792" spans="4:4">
      <c r="D5792" s="3">
        <v>5792</v>
      </c>
    </row>
    <row r="5793" spans="4:4">
      <c r="D5793" s="3">
        <v>5793</v>
      </c>
    </row>
    <row r="5794" spans="4:4">
      <c r="D5794" s="3">
        <v>5794</v>
      </c>
    </row>
    <row r="5795" spans="4:4">
      <c r="D5795" s="3">
        <v>5795</v>
      </c>
    </row>
    <row r="5796" spans="4:4">
      <c r="D5796" s="3">
        <v>5796</v>
      </c>
    </row>
    <row r="5797" spans="4:4">
      <c r="D5797" s="3">
        <v>5797</v>
      </c>
    </row>
    <row r="5798" spans="4:4">
      <c r="D5798" s="3">
        <v>5798</v>
      </c>
    </row>
    <row r="5799" spans="4:4">
      <c r="D5799" s="3">
        <v>5799</v>
      </c>
    </row>
    <row r="5800" spans="4:4">
      <c r="D5800" s="3">
        <v>5800</v>
      </c>
    </row>
    <row r="5801" spans="4:4">
      <c r="D5801" s="3">
        <v>5801</v>
      </c>
    </row>
    <row r="5802" spans="4:4">
      <c r="D5802" s="3">
        <v>5802</v>
      </c>
    </row>
    <row r="5803" spans="4:4">
      <c r="D5803" s="3">
        <v>5803</v>
      </c>
    </row>
    <row r="5804" spans="4:4">
      <c r="D5804" s="3">
        <v>5804</v>
      </c>
    </row>
    <row r="5805" spans="4:4">
      <c r="D5805" s="3">
        <v>5805</v>
      </c>
    </row>
    <row r="5806" spans="4:4">
      <c r="D5806" s="3">
        <v>5806</v>
      </c>
    </row>
    <row r="5807" spans="4:4">
      <c r="D5807" s="3">
        <v>5807</v>
      </c>
    </row>
    <row r="5808" spans="4:4">
      <c r="D5808" s="3">
        <v>5808</v>
      </c>
    </row>
    <row r="5809" spans="4:4">
      <c r="D5809" s="3">
        <v>5809</v>
      </c>
    </row>
    <row r="5810" spans="4:4">
      <c r="D5810" s="3">
        <v>5810</v>
      </c>
    </row>
    <row r="5811" spans="4:4">
      <c r="D5811" s="3">
        <v>5811</v>
      </c>
    </row>
    <row r="5812" spans="4:4">
      <c r="D5812" s="3">
        <v>5812</v>
      </c>
    </row>
    <row r="5813" spans="4:4">
      <c r="D5813" s="3">
        <v>5813</v>
      </c>
    </row>
    <row r="5814" spans="4:4">
      <c r="D5814" s="3">
        <v>5814</v>
      </c>
    </row>
    <row r="5815" spans="4:4">
      <c r="D5815" s="3">
        <v>5815</v>
      </c>
    </row>
    <row r="5816" spans="4:4">
      <c r="D5816" s="3">
        <v>5816</v>
      </c>
    </row>
    <row r="5817" spans="4:4">
      <c r="D5817" s="3">
        <v>5817</v>
      </c>
    </row>
    <row r="5818" spans="4:4">
      <c r="D5818" s="3">
        <v>5818</v>
      </c>
    </row>
    <row r="5819" spans="4:4">
      <c r="D5819" s="3">
        <v>5819</v>
      </c>
    </row>
    <row r="5820" spans="4:4">
      <c r="D5820" s="3">
        <v>5820</v>
      </c>
    </row>
    <row r="5821" spans="4:4">
      <c r="D5821" s="3">
        <v>5821</v>
      </c>
    </row>
    <row r="5822" spans="4:4">
      <c r="D5822" s="3">
        <v>5822</v>
      </c>
    </row>
    <row r="5823" spans="4:4">
      <c r="D5823" s="3">
        <v>5823</v>
      </c>
    </row>
    <row r="5824" spans="4:4">
      <c r="D5824" s="3">
        <v>5824</v>
      </c>
    </row>
    <row r="5825" spans="4:4">
      <c r="D5825" s="3">
        <v>5825</v>
      </c>
    </row>
    <row r="5826" spans="4:4">
      <c r="D5826" s="3">
        <v>5826</v>
      </c>
    </row>
    <row r="5827" spans="4:4">
      <c r="D5827" s="3">
        <v>5827</v>
      </c>
    </row>
    <row r="5828" spans="4:4">
      <c r="D5828" s="3">
        <v>5828</v>
      </c>
    </row>
    <row r="5829" spans="4:4">
      <c r="D5829" s="3">
        <v>5829</v>
      </c>
    </row>
    <row r="5830" spans="4:4">
      <c r="D5830" s="3">
        <v>5830</v>
      </c>
    </row>
    <row r="5831" spans="4:4">
      <c r="D5831" s="3">
        <v>5831</v>
      </c>
    </row>
    <row r="5832" spans="4:4">
      <c r="D5832" s="3">
        <v>5832</v>
      </c>
    </row>
    <row r="5833" spans="4:4">
      <c r="D5833" s="3">
        <v>5833</v>
      </c>
    </row>
    <row r="5834" spans="4:4">
      <c r="D5834" s="3">
        <v>5834</v>
      </c>
    </row>
    <row r="5835" spans="4:4">
      <c r="D5835" s="3">
        <v>5835</v>
      </c>
    </row>
    <row r="5836" spans="4:4">
      <c r="D5836" s="3">
        <v>5836</v>
      </c>
    </row>
    <row r="5837" spans="4:4">
      <c r="D5837" s="3">
        <v>5837</v>
      </c>
    </row>
    <row r="5838" spans="4:4">
      <c r="D5838" s="3">
        <v>5838</v>
      </c>
    </row>
    <row r="5839" spans="4:4">
      <c r="D5839" s="3">
        <v>5839</v>
      </c>
    </row>
    <row r="5840" spans="4:4">
      <c r="D5840" s="3">
        <v>5840</v>
      </c>
    </row>
    <row r="5841" spans="4:4">
      <c r="D5841" s="3">
        <v>5841</v>
      </c>
    </row>
    <row r="5842" spans="4:4">
      <c r="D5842" s="3">
        <v>5842</v>
      </c>
    </row>
    <row r="5843" spans="4:4">
      <c r="D5843" s="3">
        <v>5843</v>
      </c>
    </row>
    <row r="5844" spans="4:4">
      <c r="D5844" s="3">
        <v>5844</v>
      </c>
    </row>
    <row r="5845" spans="4:4">
      <c r="D5845" s="3">
        <v>5845</v>
      </c>
    </row>
    <row r="5846" spans="4:4">
      <c r="D5846" s="3">
        <v>5846</v>
      </c>
    </row>
    <row r="5847" spans="4:4">
      <c r="D5847" s="3">
        <v>5847</v>
      </c>
    </row>
    <row r="5848" spans="4:4">
      <c r="D5848" s="3">
        <v>5848</v>
      </c>
    </row>
    <row r="5849" spans="4:4">
      <c r="D5849" s="3">
        <v>5849</v>
      </c>
    </row>
    <row r="5850" spans="4:4">
      <c r="D5850" s="3">
        <v>5850</v>
      </c>
    </row>
    <row r="5851" spans="4:4">
      <c r="D5851" s="3">
        <v>5851</v>
      </c>
    </row>
    <row r="5852" spans="4:4">
      <c r="D5852" s="3">
        <v>5852</v>
      </c>
    </row>
    <row r="5853" spans="4:4">
      <c r="D5853" s="3">
        <v>5853</v>
      </c>
    </row>
    <row r="5854" spans="4:4">
      <c r="D5854" s="3">
        <v>5854</v>
      </c>
    </row>
    <row r="5855" spans="4:4">
      <c r="D5855" s="3">
        <v>5855</v>
      </c>
    </row>
    <row r="5856" spans="4:4">
      <c r="D5856" s="3">
        <v>5856</v>
      </c>
    </row>
    <row r="5857" spans="4:4">
      <c r="D5857" s="3">
        <v>5857</v>
      </c>
    </row>
    <row r="5858" spans="4:4">
      <c r="D5858" s="3">
        <v>5858</v>
      </c>
    </row>
    <row r="5859" spans="4:4">
      <c r="D5859" s="3">
        <v>5859</v>
      </c>
    </row>
    <row r="5860" spans="4:4">
      <c r="D5860" s="3">
        <v>5860</v>
      </c>
    </row>
    <row r="5861" spans="4:4">
      <c r="D5861" s="3">
        <v>5861</v>
      </c>
    </row>
    <row r="5862" spans="4:4">
      <c r="D5862" s="3">
        <v>5862</v>
      </c>
    </row>
    <row r="5863" spans="4:4">
      <c r="D5863" s="3">
        <v>5863</v>
      </c>
    </row>
    <row r="5864" spans="4:4">
      <c r="D5864" s="3">
        <v>5864</v>
      </c>
    </row>
    <row r="5865" spans="4:4">
      <c r="D5865" s="3">
        <v>5865</v>
      </c>
    </row>
    <row r="5866" spans="4:4">
      <c r="D5866" s="3">
        <v>5866</v>
      </c>
    </row>
    <row r="5867" spans="4:4">
      <c r="D5867" s="3">
        <v>5867</v>
      </c>
    </row>
    <row r="5868" spans="4:4">
      <c r="D5868" s="3">
        <v>5868</v>
      </c>
    </row>
    <row r="5869" spans="4:4">
      <c r="D5869" s="3">
        <v>5869</v>
      </c>
    </row>
    <row r="5870" spans="4:4">
      <c r="D5870" s="3">
        <v>5870</v>
      </c>
    </row>
    <row r="5871" spans="4:4">
      <c r="D5871" s="3">
        <v>5871</v>
      </c>
    </row>
    <row r="5872" spans="4:4">
      <c r="D5872" s="3">
        <v>5872</v>
      </c>
    </row>
    <row r="5873" spans="4:4">
      <c r="D5873" s="3">
        <v>5873</v>
      </c>
    </row>
    <row r="5874" spans="4:4">
      <c r="D5874" s="3">
        <v>5874</v>
      </c>
    </row>
    <row r="5875" spans="4:4">
      <c r="D5875" s="3">
        <v>5875</v>
      </c>
    </row>
    <row r="5876" spans="4:4">
      <c r="D5876" s="3">
        <v>5876</v>
      </c>
    </row>
    <row r="5877" spans="4:4">
      <c r="D5877" s="3">
        <v>5877</v>
      </c>
    </row>
    <row r="5878" spans="4:4">
      <c r="D5878" s="3">
        <v>5878</v>
      </c>
    </row>
    <row r="5879" spans="4:4">
      <c r="D5879" s="3">
        <v>5879</v>
      </c>
    </row>
    <row r="5880" spans="4:4">
      <c r="D5880" s="3">
        <v>5880</v>
      </c>
    </row>
    <row r="5881" spans="4:4">
      <c r="D5881" s="3">
        <v>5881</v>
      </c>
    </row>
    <row r="5882" spans="4:4">
      <c r="D5882" s="3">
        <v>5882</v>
      </c>
    </row>
    <row r="5883" spans="4:4">
      <c r="D5883" s="3">
        <v>5883</v>
      </c>
    </row>
    <row r="5884" spans="4:4">
      <c r="D5884" s="3">
        <v>5884</v>
      </c>
    </row>
    <row r="5885" spans="4:4">
      <c r="D5885" s="3">
        <v>5885</v>
      </c>
    </row>
    <row r="5886" spans="4:4">
      <c r="D5886" s="3">
        <v>5886</v>
      </c>
    </row>
    <row r="5887" spans="4:4">
      <c r="D5887" s="3">
        <v>5887</v>
      </c>
    </row>
    <row r="5888" spans="4:4">
      <c r="D5888" s="3">
        <v>5888</v>
      </c>
    </row>
    <row r="5889" spans="4:4">
      <c r="D5889" s="3">
        <v>5889</v>
      </c>
    </row>
    <row r="5890" spans="4:4">
      <c r="D5890" s="3">
        <v>5890</v>
      </c>
    </row>
    <row r="5891" spans="4:4">
      <c r="D5891" s="3">
        <v>5891</v>
      </c>
    </row>
    <row r="5892" spans="4:4">
      <c r="D5892" s="3">
        <v>5892</v>
      </c>
    </row>
    <row r="5893" spans="4:4">
      <c r="D5893" s="3">
        <v>5893</v>
      </c>
    </row>
    <row r="5894" spans="4:4">
      <c r="D5894" s="3">
        <v>5894</v>
      </c>
    </row>
    <row r="5895" spans="4:4">
      <c r="D5895" s="3">
        <v>5895</v>
      </c>
    </row>
    <row r="5896" spans="4:4">
      <c r="D5896" s="3">
        <v>5896</v>
      </c>
    </row>
    <row r="5897" spans="4:4">
      <c r="D5897" s="3">
        <v>5897</v>
      </c>
    </row>
    <row r="5898" spans="4:4">
      <c r="D5898" s="3">
        <v>5898</v>
      </c>
    </row>
    <row r="5899" spans="4:4">
      <c r="D5899" s="3">
        <v>5899</v>
      </c>
    </row>
    <row r="5900" spans="4:4">
      <c r="D5900" s="3">
        <v>5900</v>
      </c>
    </row>
    <row r="5901" spans="4:4">
      <c r="D5901" s="3">
        <v>5901</v>
      </c>
    </row>
    <row r="5902" spans="4:4">
      <c r="D5902" s="3">
        <v>5902</v>
      </c>
    </row>
    <row r="5903" spans="4:4">
      <c r="D5903" s="3">
        <v>5903</v>
      </c>
    </row>
    <row r="5904" spans="4:4">
      <c r="D5904" s="3">
        <v>5904</v>
      </c>
    </row>
    <row r="5905" spans="4:4">
      <c r="D5905" s="3">
        <v>5905</v>
      </c>
    </row>
    <row r="5906" spans="4:4">
      <c r="D5906" s="3">
        <v>5906</v>
      </c>
    </row>
    <row r="5907" spans="4:4">
      <c r="D5907" s="3">
        <v>5907</v>
      </c>
    </row>
    <row r="5908" spans="4:4">
      <c r="D5908" s="3">
        <v>5908</v>
      </c>
    </row>
    <row r="5909" spans="4:4">
      <c r="D5909" s="3">
        <v>5909</v>
      </c>
    </row>
    <row r="5910" spans="4:4">
      <c r="D5910" s="3">
        <v>5910</v>
      </c>
    </row>
    <row r="5911" spans="4:4">
      <c r="D5911" s="3">
        <v>5911</v>
      </c>
    </row>
    <row r="5912" spans="4:4">
      <c r="D5912" s="3">
        <v>5912</v>
      </c>
    </row>
    <row r="5913" spans="4:4">
      <c r="D5913" s="3">
        <v>5913</v>
      </c>
    </row>
    <row r="5914" spans="4:4">
      <c r="D5914" s="3">
        <v>5914</v>
      </c>
    </row>
    <row r="5915" spans="4:4">
      <c r="D5915" s="3">
        <v>5915</v>
      </c>
    </row>
    <row r="5916" spans="4:4">
      <c r="D5916" s="3">
        <v>5916</v>
      </c>
    </row>
    <row r="5917" spans="4:4">
      <c r="D5917" s="3">
        <v>5917</v>
      </c>
    </row>
    <row r="5918" spans="4:4">
      <c r="D5918" s="3">
        <v>5918</v>
      </c>
    </row>
    <row r="5919" spans="4:4">
      <c r="D5919" s="3">
        <v>5919</v>
      </c>
    </row>
    <row r="5920" spans="4:4">
      <c r="D5920" s="3">
        <v>5920</v>
      </c>
    </row>
    <row r="5921" spans="4:4">
      <c r="D5921" s="3">
        <v>5921</v>
      </c>
    </row>
    <row r="5922" spans="4:4">
      <c r="D5922" s="3">
        <v>5922</v>
      </c>
    </row>
    <row r="5923" spans="4:4">
      <c r="D5923" s="3">
        <v>5923</v>
      </c>
    </row>
    <row r="5924" spans="4:4">
      <c r="D5924" s="3">
        <v>5924</v>
      </c>
    </row>
    <row r="5925" spans="4:4">
      <c r="D5925" s="3">
        <v>5925</v>
      </c>
    </row>
    <row r="5926" spans="4:4">
      <c r="D5926" s="3">
        <v>5926</v>
      </c>
    </row>
    <row r="5927" spans="4:4">
      <c r="D5927" s="3">
        <v>5927</v>
      </c>
    </row>
    <row r="5928" spans="4:4">
      <c r="D5928" s="3">
        <v>5928</v>
      </c>
    </row>
    <row r="5929" spans="4:4">
      <c r="D5929" s="3">
        <v>5929</v>
      </c>
    </row>
    <row r="5930" spans="4:4">
      <c r="D5930" s="3">
        <v>5930</v>
      </c>
    </row>
    <row r="5931" spans="4:4">
      <c r="D5931" s="3">
        <v>5931</v>
      </c>
    </row>
    <row r="5932" spans="4:4">
      <c r="D5932" s="3">
        <v>5932</v>
      </c>
    </row>
    <row r="5933" spans="4:4">
      <c r="D5933" s="3">
        <v>5933</v>
      </c>
    </row>
    <row r="5934" spans="4:4">
      <c r="D5934" s="3">
        <v>5934</v>
      </c>
    </row>
    <row r="5935" spans="4:4">
      <c r="D5935" s="3">
        <v>5935</v>
      </c>
    </row>
    <row r="5936" spans="4:4">
      <c r="D5936" s="3">
        <v>5936</v>
      </c>
    </row>
    <row r="5937" spans="4:4">
      <c r="D5937" s="3">
        <v>5937</v>
      </c>
    </row>
    <row r="5938" spans="4:4">
      <c r="D5938" s="3">
        <v>5938</v>
      </c>
    </row>
    <row r="5939" spans="4:4">
      <c r="D5939" s="3">
        <v>5939</v>
      </c>
    </row>
    <row r="5940" spans="4:4">
      <c r="D5940" s="3">
        <v>5940</v>
      </c>
    </row>
    <row r="5941" spans="4:4">
      <c r="D5941" s="3">
        <v>5941</v>
      </c>
    </row>
    <row r="5942" spans="4:4">
      <c r="D5942" s="3">
        <v>5942</v>
      </c>
    </row>
    <row r="5943" spans="4:4">
      <c r="D5943" s="3">
        <v>5943</v>
      </c>
    </row>
    <row r="5944" spans="4:4">
      <c r="D5944" s="3">
        <v>5944</v>
      </c>
    </row>
    <row r="5945" spans="4:4">
      <c r="D5945" s="3">
        <v>5945</v>
      </c>
    </row>
    <row r="5946" spans="4:4">
      <c r="D5946" s="3">
        <v>5946</v>
      </c>
    </row>
    <row r="5947" spans="4:4">
      <c r="D5947" s="3">
        <v>5947</v>
      </c>
    </row>
    <row r="5948" spans="4:4">
      <c r="D5948" s="3">
        <v>5948</v>
      </c>
    </row>
    <row r="5949" spans="4:4">
      <c r="D5949" s="3">
        <v>5949</v>
      </c>
    </row>
    <row r="5950" spans="4:4">
      <c r="D5950" s="3">
        <v>5950</v>
      </c>
    </row>
    <row r="5951" spans="4:4">
      <c r="D5951" s="3">
        <v>5951</v>
      </c>
    </row>
    <row r="5952" spans="4:4">
      <c r="D5952" s="3">
        <v>5952</v>
      </c>
    </row>
    <row r="5953" spans="4:4">
      <c r="D5953" s="3">
        <v>5953</v>
      </c>
    </row>
    <row r="5954" spans="4:4">
      <c r="D5954" s="3">
        <v>5954</v>
      </c>
    </row>
    <row r="5955" spans="4:4">
      <c r="D5955" s="3">
        <v>5955</v>
      </c>
    </row>
    <row r="5956" spans="4:4">
      <c r="D5956" s="3">
        <v>5956</v>
      </c>
    </row>
    <row r="5957" spans="4:4">
      <c r="D5957" s="3">
        <v>5957</v>
      </c>
    </row>
    <row r="5958" spans="4:4">
      <c r="D5958" s="3">
        <v>5958</v>
      </c>
    </row>
    <row r="5959" spans="4:4">
      <c r="D5959" s="3">
        <v>5959</v>
      </c>
    </row>
    <row r="5960" spans="4:4">
      <c r="D5960" s="3">
        <v>5960</v>
      </c>
    </row>
    <row r="5961" spans="4:4">
      <c r="D5961" s="3">
        <v>5961</v>
      </c>
    </row>
    <row r="5962" spans="4:4">
      <c r="D5962" s="3">
        <v>5962</v>
      </c>
    </row>
    <row r="5963" spans="4:4">
      <c r="D5963" s="3">
        <v>5963</v>
      </c>
    </row>
    <row r="5964" spans="4:4">
      <c r="D5964" s="3">
        <v>5964</v>
      </c>
    </row>
    <row r="5965" spans="4:4">
      <c r="D5965" s="3">
        <v>5965</v>
      </c>
    </row>
    <row r="5966" spans="4:4">
      <c r="D5966" s="3">
        <v>5966</v>
      </c>
    </row>
    <row r="5967" spans="4:4">
      <c r="D5967" s="3">
        <v>5967</v>
      </c>
    </row>
    <row r="5968" spans="4:4">
      <c r="D5968" s="3">
        <v>5968</v>
      </c>
    </row>
    <row r="5969" spans="4:4">
      <c r="D5969" s="3">
        <v>5969</v>
      </c>
    </row>
    <row r="5970" spans="4:4">
      <c r="D5970" s="3">
        <v>5970</v>
      </c>
    </row>
    <row r="5971" spans="4:4">
      <c r="D5971" s="3">
        <v>5971</v>
      </c>
    </row>
    <row r="5972" spans="4:4">
      <c r="D5972" s="3">
        <v>5972</v>
      </c>
    </row>
    <row r="5973" spans="4:4">
      <c r="D5973" s="3">
        <v>5973</v>
      </c>
    </row>
    <row r="5974" spans="4:4">
      <c r="D5974" s="3">
        <v>5974</v>
      </c>
    </row>
    <row r="5975" spans="4:4">
      <c r="D5975" s="3">
        <v>5975</v>
      </c>
    </row>
    <row r="5976" spans="4:4">
      <c r="D5976" s="3">
        <v>5976</v>
      </c>
    </row>
    <row r="5977" spans="4:4">
      <c r="D5977" s="3">
        <v>5977</v>
      </c>
    </row>
    <row r="5978" spans="4:4">
      <c r="D5978" s="3">
        <v>5978</v>
      </c>
    </row>
    <row r="5979" spans="4:4">
      <c r="D5979" s="3">
        <v>5979</v>
      </c>
    </row>
    <row r="5980" spans="4:4">
      <c r="D5980" s="3">
        <v>5980</v>
      </c>
    </row>
    <row r="5981" spans="4:4">
      <c r="D5981" s="3">
        <v>5981</v>
      </c>
    </row>
    <row r="5982" spans="4:4">
      <c r="D5982" s="3">
        <v>5982</v>
      </c>
    </row>
    <row r="5983" spans="4:4">
      <c r="D5983" s="3">
        <v>5983</v>
      </c>
    </row>
    <row r="5984" spans="4:4">
      <c r="D5984" s="3">
        <v>5984</v>
      </c>
    </row>
    <row r="5985" spans="4:4">
      <c r="D5985" s="3">
        <v>5985</v>
      </c>
    </row>
    <row r="5986" spans="4:4">
      <c r="D5986" s="3">
        <v>5986</v>
      </c>
    </row>
    <row r="5987" spans="4:4">
      <c r="D5987" s="3">
        <v>5987</v>
      </c>
    </row>
    <row r="5988" spans="4:4">
      <c r="D5988" s="3">
        <v>5988</v>
      </c>
    </row>
    <row r="5989" spans="4:4">
      <c r="D5989" s="3">
        <v>5989</v>
      </c>
    </row>
    <row r="5990" spans="4:4">
      <c r="D5990" s="3">
        <v>5990</v>
      </c>
    </row>
    <row r="5991" spans="4:4">
      <c r="D5991" s="3">
        <v>5991</v>
      </c>
    </row>
    <row r="5992" spans="4:4">
      <c r="D5992" s="3">
        <v>5992</v>
      </c>
    </row>
    <row r="5993" spans="4:4">
      <c r="D5993" s="3">
        <v>5993</v>
      </c>
    </row>
    <row r="5994" spans="4:4">
      <c r="D5994" s="3">
        <v>5994</v>
      </c>
    </row>
    <row r="5995" spans="4:4">
      <c r="D5995" s="3">
        <v>5995</v>
      </c>
    </row>
    <row r="5996" spans="4:4">
      <c r="D5996" s="3">
        <v>5996</v>
      </c>
    </row>
    <row r="5997" spans="4:4">
      <c r="D5997" s="3">
        <v>5997</v>
      </c>
    </row>
    <row r="5998" spans="4:4">
      <c r="D5998" s="3">
        <v>5998</v>
      </c>
    </row>
    <row r="5999" spans="4:4">
      <c r="D5999" s="3">
        <v>5999</v>
      </c>
    </row>
    <row r="6000" spans="4:4">
      <c r="D6000" s="3">
        <v>6000</v>
      </c>
    </row>
    <row r="6001" spans="4:4">
      <c r="D6001" s="3">
        <v>6001</v>
      </c>
    </row>
    <row r="6002" spans="4:4">
      <c r="D6002" s="3">
        <v>6002</v>
      </c>
    </row>
    <row r="6003" spans="4:4">
      <c r="D6003" s="3">
        <v>6003</v>
      </c>
    </row>
    <row r="6004" spans="4:4">
      <c r="D6004" s="3">
        <v>6004</v>
      </c>
    </row>
    <row r="6005" spans="4:4">
      <c r="D6005" s="3">
        <v>6005</v>
      </c>
    </row>
    <row r="6006" spans="4:4">
      <c r="D6006" s="3">
        <v>6006</v>
      </c>
    </row>
    <row r="6007" spans="4:4">
      <c r="D6007" s="3">
        <v>6007</v>
      </c>
    </row>
    <row r="6008" spans="4:4">
      <c r="D6008" s="3">
        <v>6008</v>
      </c>
    </row>
    <row r="6009" spans="4:4">
      <c r="D6009" s="3">
        <v>6009</v>
      </c>
    </row>
    <row r="6010" spans="4:4">
      <c r="D6010" s="3">
        <v>6010</v>
      </c>
    </row>
    <row r="6011" spans="4:4">
      <c r="D6011" s="3">
        <v>6011</v>
      </c>
    </row>
    <row r="6012" spans="4:4">
      <c r="D6012" s="3">
        <v>6012</v>
      </c>
    </row>
    <row r="6013" spans="4:4">
      <c r="D6013" s="3">
        <v>6013</v>
      </c>
    </row>
    <row r="6014" spans="4:4">
      <c r="D6014" s="3">
        <v>6014</v>
      </c>
    </row>
    <row r="6015" spans="4:4">
      <c r="D6015" s="3">
        <v>6015</v>
      </c>
    </row>
    <row r="6016" spans="4:4">
      <c r="D6016" s="3">
        <v>6016</v>
      </c>
    </row>
    <row r="6017" spans="4:4">
      <c r="D6017" s="3">
        <v>6017</v>
      </c>
    </row>
    <row r="6018" spans="4:4">
      <c r="D6018" s="3">
        <v>6018</v>
      </c>
    </row>
    <row r="6019" spans="4:4">
      <c r="D6019" s="3">
        <v>6019</v>
      </c>
    </row>
    <row r="6020" spans="4:4">
      <c r="D6020" s="3">
        <v>6020</v>
      </c>
    </row>
    <row r="6021" spans="4:4">
      <c r="D6021" s="3">
        <v>6021</v>
      </c>
    </row>
    <row r="6022" spans="4:4">
      <c r="D6022" s="3">
        <v>6022</v>
      </c>
    </row>
    <row r="6023" spans="4:4">
      <c r="D6023" s="3">
        <v>6023</v>
      </c>
    </row>
    <row r="6024" spans="4:4">
      <c r="D6024" s="3">
        <v>6024</v>
      </c>
    </row>
    <row r="6025" spans="4:4">
      <c r="D6025" s="3">
        <v>6025</v>
      </c>
    </row>
    <row r="6026" spans="4:4">
      <c r="D6026" s="3">
        <v>6026</v>
      </c>
    </row>
    <row r="6027" spans="4:4">
      <c r="D6027" s="3">
        <v>6027</v>
      </c>
    </row>
    <row r="6028" spans="4:4">
      <c r="D6028" s="3">
        <v>6028</v>
      </c>
    </row>
    <row r="6029" spans="4:4">
      <c r="D6029" s="3">
        <v>6029</v>
      </c>
    </row>
    <row r="6030" spans="4:4">
      <c r="D6030" s="3">
        <v>6030</v>
      </c>
    </row>
    <row r="6031" spans="4:4">
      <c r="D6031" s="3">
        <v>6031</v>
      </c>
    </row>
    <row r="6032" spans="4:4">
      <c r="D6032" s="3">
        <v>6032</v>
      </c>
    </row>
    <row r="6033" spans="4:4">
      <c r="D6033" s="3">
        <v>6033</v>
      </c>
    </row>
    <row r="6034" spans="4:4">
      <c r="D6034" s="3">
        <v>6034</v>
      </c>
    </row>
    <row r="6035" spans="4:4">
      <c r="D6035" s="3">
        <v>6035</v>
      </c>
    </row>
    <row r="6036" spans="4:4">
      <c r="D6036" s="3">
        <v>6036</v>
      </c>
    </row>
    <row r="6037" spans="4:4">
      <c r="D6037" s="3">
        <v>6037</v>
      </c>
    </row>
    <row r="6038" spans="4:4">
      <c r="D6038" s="3">
        <v>6038</v>
      </c>
    </row>
    <row r="6039" spans="4:4">
      <c r="D6039" s="3">
        <v>6039</v>
      </c>
    </row>
    <row r="6040" spans="4:4">
      <c r="D6040" s="3">
        <v>6040</v>
      </c>
    </row>
    <row r="6041" spans="4:4">
      <c r="D6041" s="3">
        <v>6041</v>
      </c>
    </row>
    <row r="6042" spans="4:4">
      <c r="D6042" s="3">
        <v>6042</v>
      </c>
    </row>
    <row r="6043" spans="4:4">
      <c r="D6043" s="3">
        <v>6043</v>
      </c>
    </row>
    <row r="6044" spans="4:4">
      <c r="D6044" s="3">
        <v>6044</v>
      </c>
    </row>
    <row r="6045" spans="4:4">
      <c r="D6045" s="3">
        <v>6045</v>
      </c>
    </row>
    <row r="6046" spans="4:4">
      <c r="D6046" s="3">
        <v>6046</v>
      </c>
    </row>
    <row r="6047" spans="4:4">
      <c r="D6047" s="3">
        <v>6047</v>
      </c>
    </row>
    <row r="6048" spans="4:4">
      <c r="D6048" s="3">
        <v>6048</v>
      </c>
    </row>
    <row r="6049" spans="4:4">
      <c r="D6049" s="3">
        <v>6049</v>
      </c>
    </row>
    <row r="6050" spans="4:4">
      <c r="D6050" s="3">
        <v>6050</v>
      </c>
    </row>
    <row r="6051" spans="4:4">
      <c r="D6051" s="3">
        <v>6051</v>
      </c>
    </row>
    <row r="6052" spans="4:4">
      <c r="D6052" s="3">
        <v>6052</v>
      </c>
    </row>
    <row r="6053" spans="4:4">
      <c r="D6053" s="3">
        <v>6053</v>
      </c>
    </row>
    <row r="6054" spans="4:4">
      <c r="D6054" s="3">
        <v>6054</v>
      </c>
    </row>
    <row r="6055" spans="4:4">
      <c r="D6055" s="3">
        <v>6055</v>
      </c>
    </row>
    <row r="6056" spans="4:4">
      <c r="D6056" s="3">
        <v>6056</v>
      </c>
    </row>
    <row r="6057" spans="4:4">
      <c r="D6057" s="3">
        <v>6057</v>
      </c>
    </row>
    <row r="6058" spans="4:4">
      <c r="D6058" s="3">
        <v>6058</v>
      </c>
    </row>
    <row r="6059" spans="4:4">
      <c r="D6059" s="3">
        <v>6059</v>
      </c>
    </row>
    <row r="6060" spans="4:4">
      <c r="D6060" s="3">
        <v>6060</v>
      </c>
    </row>
    <row r="6061" spans="4:4">
      <c r="D6061" s="3">
        <v>6061</v>
      </c>
    </row>
    <row r="6062" spans="4:4">
      <c r="D6062" s="3">
        <v>6062</v>
      </c>
    </row>
    <row r="6063" spans="4:4">
      <c r="D6063" s="3">
        <v>6063</v>
      </c>
    </row>
    <row r="6064" spans="4:4">
      <c r="D6064" s="3">
        <v>6064</v>
      </c>
    </row>
    <row r="6065" spans="4:4">
      <c r="D6065" s="3">
        <v>6065</v>
      </c>
    </row>
    <row r="6066" spans="4:4">
      <c r="D6066" s="3">
        <v>6066</v>
      </c>
    </row>
    <row r="6067" spans="4:4">
      <c r="D6067" s="3">
        <v>6067</v>
      </c>
    </row>
    <row r="6068" spans="4:4">
      <c r="D6068" s="3">
        <v>6068</v>
      </c>
    </row>
    <row r="6069" spans="4:4">
      <c r="D6069" s="3">
        <v>6069</v>
      </c>
    </row>
    <row r="6070" spans="4:4">
      <c r="D6070" s="3">
        <v>6070</v>
      </c>
    </row>
    <row r="6071" spans="4:4">
      <c r="D6071" s="3">
        <v>6071</v>
      </c>
    </row>
    <row r="6072" spans="4:4">
      <c r="D6072" s="3">
        <v>6072</v>
      </c>
    </row>
    <row r="6073" spans="4:4">
      <c r="D6073" s="3">
        <v>6073</v>
      </c>
    </row>
    <row r="6074" spans="4:4">
      <c r="D6074" s="3">
        <v>6074</v>
      </c>
    </row>
    <row r="6075" spans="4:4">
      <c r="D6075" s="3">
        <v>6075</v>
      </c>
    </row>
    <row r="6076" spans="4:4">
      <c r="D6076" s="3">
        <v>6076</v>
      </c>
    </row>
    <row r="6077" spans="4:4">
      <c r="D6077" s="3">
        <v>6077</v>
      </c>
    </row>
    <row r="6078" spans="4:4">
      <c r="D6078" s="3">
        <v>6078</v>
      </c>
    </row>
    <row r="6079" spans="4:4">
      <c r="D6079" s="3">
        <v>6079</v>
      </c>
    </row>
    <row r="6080" spans="4:4">
      <c r="D6080" s="3">
        <v>6080</v>
      </c>
    </row>
    <row r="6081" spans="4:4">
      <c r="D6081" s="3">
        <v>6081</v>
      </c>
    </row>
    <row r="6082" spans="4:4">
      <c r="D6082" s="3">
        <v>6082</v>
      </c>
    </row>
    <row r="6083" spans="4:4">
      <c r="D6083" s="3">
        <v>6083</v>
      </c>
    </row>
    <row r="6084" spans="4:4">
      <c r="D6084" s="3">
        <v>6084</v>
      </c>
    </row>
    <row r="6085" spans="4:4">
      <c r="D6085" s="3">
        <v>6085</v>
      </c>
    </row>
    <row r="6086" spans="4:4">
      <c r="D6086" s="3">
        <v>6086</v>
      </c>
    </row>
    <row r="6087" spans="4:4">
      <c r="D6087" s="3">
        <v>6087</v>
      </c>
    </row>
    <row r="6088" spans="4:4">
      <c r="D6088" s="3">
        <v>6088</v>
      </c>
    </row>
    <row r="6089" spans="4:4">
      <c r="D6089" s="3">
        <v>6089</v>
      </c>
    </row>
    <row r="6090" spans="4:4">
      <c r="D6090" s="3">
        <v>6090</v>
      </c>
    </row>
    <row r="6091" spans="4:4">
      <c r="D6091" s="3">
        <v>6091</v>
      </c>
    </row>
    <row r="6092" spans="4:4">
      <c r="D6092" s="3">
        <v>6092</v>
      </c>
    </row>
    <row r="6093" spans="4:4">
      <c r="D6093" s="3">
        <v>6093</v>
      </c>
    </row>
    <row r="6094" spans="4:4">
      <c r="D6094" s="3">
        <v>6094</v>
      </c>
    </row>
    <row r="6095" spans="4:4">
      <c r="D6095" s="3">
        <v>6095</v>
      </c>
    </row>
    <row r="6096" spans="4:4">
      <c r="D6096" s="3">
        <v>6096</v>
      </c>
    </row>
    <row r="6097" spans="4:4">
      <c r="D6097" s="3">
        <v>6097</v>
      </c>
    </row>
    <row r="6098" spans="4:4">
      <c r="D6098" s="3">
        <v>6098</v>
      </c>
    </row>
    <row r="6099" spans="4:4">
      <c r="D6099" s="3">
        <v>6099</v>
      </c>
    </row>
    <row r="6100" spans="4:4">
      <c r="D6100" s="3">
        <v>6100</v>
      </c>
    </row>
    <row r="6101" spans="4:4">
      <c r="D6101" s="3">
        <v>6101</v>
      </c>
    </row>
    <row r="6102" spans="4:4">
      <c r="D6102" s="3">
        <v>6102</v>
      </c>
    </row>
    <row r="6103" spans="4:4">
      <c r="D6103" s="3">
        <v>6103</v>
      </c>
    </row>
    <row r="6104" spans="4:4">
      <c r="D6104" s="3">
        <v>6104</v>
      </c>
    </row>
    <row r="6105" spans="4:4">
      <c r="D6105" s="3">
        <v>6105</v>
      </c>
    </row>
    <row r="6106" spans="4:4">
      <c r="D6106" s="3">
        <v>6106</v>
      </c>
    </row>
    <row r="6107" spans="4:4">
      <c r="D6107" s="3">
        <v>6107</v>
      </c>
    </row>
    <row r="6108" spans="4:4">
      <c r="D6108" s="3">
        <v>6108</v>
      </c>
    </row>
    <row r="6109" spans="4:4">
      <c r="D6109" s="3">
        <v>6109</v>
      </c>
    </row>
    <row r="6110" spans="4:4">
      <c r="D6110" s="3">
        <v>6110</v>
      </c>
    </row>
    <row r="6111" spans="4:4">
      <c r="D6111" s="3">
        <v>6111</v>
      </c>
    </row>
    <row r="6112" spans="4:4">
      <c r="D6112" s="3">
        <v>6112</v>
      </c>
    </row>
    <row r="6113" spans="4:4">
      <c r="D6113" s="3">
        <v>6113</v>
      </c>
    </row>
    <row r="6114" spans="4:4">
      <c r="D6114" s="3">
        <v>6114</v>
      </c>
    </row>
    <row r="6115" spans="4:4">
      <c r="D6115" s="3">
        <v>6115</v>
      </c>
    </row>
    <row r="6116" spans="4:4">
      <c r="D6116" s="3">
        <v>6116</v>
      </c>
    </row>
    <row r="6117" spans="4:4">
      <c r="D6117" s="3">
        <v>6117</v>
      </c>
    </row>
    <row r="6118" spans="4:4">
      <c r="D6118" s="3">
        <v>6118</v>
      </c>
    </row>
    <row r="6119" spans="4:4">
      <c r="D6119" s="3">
        <v>6119</v>
      </c>
    </row>
    <row r="6120" spans="4:4">
      <c r="D6120" s="3">
        <v>6120</v>
      </c>
    </row>
    <row r="6121" spans="4:4">
      <c r="D6121" s="3">
        <v>6121</v>
      </c>
    </row>
    <row r="6122" spans="4:4">
      <c r="D6122" s="3">
        <v>6122</v>
      </c>
    </row>
    <row r="6123" spans="4:4">
      <c r="D6123" s="3">
        <v>6123</v>
      </c>
    </row>
    <row r="6124" spans="4:4">
      <c r="D6124" s="3">
        <v>6124</v>
      </c>
    </row>
    <row r="6125" spans="4:4">
      <c r="D6125" s="3">
        <v>6125</v>
      </c>
    </row>
    <row r="6126" spans="4:4">
      <c r="D6126" s="3">
        <v>6126</v>
      </c>
    </row>
    <row r="6127" spans="4:4">
      <c r="D6127" s="3">
        <v>6127</v>
      </c>
    </row>
    <row r="6128" spans="4:4">
      <c r="D6128" s="3">
        <v>6128</v>
      </c>
    </row>
    <row r="6129" spans="4:4">
      <c r="D6129" s="3">
        <v>6129</v>
      </c>
    </row>
    <row r="6130" spans="4:4">
      <c r="D6130" s="3">
        <v>6130</v>
      </c>
    </row>
    <row r="6131" spans="4:4">
      <c r="D6131" s="3">
        <v>6131</v>
      </c>
    </row>
    <row r="6132" spans="4:4">
      <c r="D6132" s="3">
        <v>6132</v>
      </c>
    </row>
    <row r="6133" spans="4:4">
      <c r="D6133" s="3">
        <v>6133</v>
      </c>
    </row>
    <row r="6134" spans="4:4">
      <c r="D6134" s="3">
        <v>6134</v>
      </c>
    </row>
    <row r="6135" spans="4:4">
      <c r="D6135" s="3">
        <v>6135</v>
      </c>
    </row>
    <row r="6136" spans="4:4">
      <c r="D6136" s="3">
        <v>6136</v>
      </c>
    </row>
    <row r="6137" spans="4:4">
      <c r="D6137" s="3">
        <v>6137</v>
      </c>
    </row>
    <row r="6138" spans="4:4">
      <c r="D6138" s="3">
        <v>6138</v>
      </c>
    </row>
    <row r="6139" spans="4:4">
      <c r="D6139" s="3">
        <v>6139</v>
      </c>
    </row>
    <row r="6140" spans="4:4">
      <c r="D6140" s="3">
        <v>6140</v>
      </c>
    </row>
    <row r="6141" spans="4:4">
      <c r="D6141" s="3">
        <v>6141</v>
      </c>
    </row>
    <row r="6142" spans="4:4">
      <c r="D6142" s="3">
        <v>6142</v>
      </c>
    </row>
    <row r="6143" spans="4:4">
      <c r="D6143" s="3">
        <v>6143</v>
      </c>
    </row>
    <row r="6144" spans="4:4">
      <c r="D6144" s="3">
        <v>6144</v>
      </c>
    </row>
    <row r="6145" spans="4:4">
      <c r="D6145" s="3">
        <v>6145</v>
      </c>
    </row>
    <row r="6146" spans="4:4">
      <c r="D6146" s="3">
        <v>6146</v>
      </c>
    </row>
    <row r="6147" spans="4:4">
      <c r="D6147" s="3">
        <v>6147</v>
      </c>
    </row>
    <row r="6148" spans="4:4">
      <c r="D6148" s="3">
        <v>6148</v>
      </c>
    </row>
    <row r="6149" spans="4:4">
      <c r="D6149" s="3">
        <v>6149</v>
      </c>
    </row>
    <row r="6150" spans="4:4">
      <c r="D6150" s="3">
        <v>6150</v>
      </c>
    </row>
    <row r="6151" spans="4:4">
      <c r="D6151" s="3">
        <v>6151</v>
      </c>
    </row>
    <row r="6152" spans="4:4">
      <c r="D6152" s="3">
        <v>6152</v>
      </c>
    </row>
    <row r="6153" spans="4:4">
      <c r="D6153" s="3">
        <v>6153</v>
      </c>
    </row>
    <row r="6154" spans="4:4">
      <c r="D6154" s="3">
        <v>6154</v>
      </c>
    </row>
    <row r="6155" spans="4:4">
      <c r="D6155" s="3">
        <v>6155</v>
      </c>
    </row>
    <row r="6156" spans="4:4">
      <c r="D6156" s="3">
        <v>6156</v>
      </c>
    </row>
    <row r="6157" spans="4:4">
      <c r="D6157" s="3">
        <v>6157</v>
      </c>
    </row>
    <row r="6158" spans="4:4">
      <c r="D6158" s="3">
        <v>6158</v>
      </c>
    </row>
    <row r="6159" spans="4:4">
      <c r="D6159" s="3">
        <v>6159</v>
      </c>
    </row>
    <row r="6160" spans="4:4">
      <c r="D6160" s="3">
        <v>6160</v>
      </c>
    </row>
    <row r="6161" spans="4:4">
      <c r="D6161" s="3">
        <v>6161</v>
      </c>
    </row>
    <row r="6162" spans="4:4">
      <c r="D6162" s="3">
        <v>6162</v>
      </c>
    </row>
    <row r="6163" spans="4:4">
      <c r="D6163" s="3">
        <v>6163</v>
      </c>
    </row>
    <row r="6164" spans="4:4">
      <c r="D6164" s="3">
        <v>6164</v>
      </c>
    </row>
    <row r="6165" spans="4:4">
      <c r="D6165" s="3">
        <v>6165</v>
      </c>
    </row>
    <row r="6166" spans="4:4">
      <c r="D6166" s="3">
        <v>6166</v>
      </c>
    </row>
    <row r="6167" spans="4:4">
      <c r="D6167" s="3">
        <v>6167</v>
      </c>
    </row>
    <row r="6168" spans="4:4">
      <c r="D6168" s="3">
        <v>6168</v>
      </c>
    </row>
    <row r="6169" spans="4:4">
      <c r="D6169" s="3">
        <v>6169</v>
      </c>
    </row>
    <row r="6170" spans="4:4">
      <c r="D6170" s="3">
        <v>6170</v>
      </c>
    </row>
    <row r="6171" spans="4:4">
      <c r="D6171" s="3">
        <v>6171</v>
      </c>
    </row>
    <row r="6172" spans="4:4">
      <c r="D6172" s="3">
        <v>6172</v>
      </c>
    </row>
    <row r="6173" spans="4:4">
      <c r="D6173" s="3">
        <v>6173</v>
      </c>
    </row>
    <row r="6174" spans="4:4">
      <c r="D6174" s="3">
        <v>6174</v>
      </c>
    </row>
    <row r="6175" spans="4:4">
      <c r="D6175" s="3">
        <v>6175</v>
      </c>
    </row>
    <row r="6176" spans="4:4">
      <c r="D6176" s="3">
        <v>6176</v>
      </c>
    </row>
    <row r="6177" spans="4:4">
      <c r="D6177" s="3">
        <v>6177</v>
      </c>
    </row>
    <row r="6178" spans="4:4">
      <c r="D6178" s="3">
        <v>6178</v>
      </c>
    </row>
    <row r="6179" spans="4:4">
      <c r="D6179" s="3">
        <v>6179</v>
      </c>
    </row>
    <row r="6180" spans="4:4">
      <c r="D6180" s="3">
        <v>6180</v>
      </c>
    </row>
    <row r="6181" spans="4:4">
      <c r="D6181" s="3">
        <v>6181</v>
      </c>
    </row>
    <row r="6182" spans="4:4">
      <c r="D6182" s="3">
        <v>6182</v>
      </c>
    </row>
    <row r="6183" spans="4:4">
      <c r="D6183" s="3">
        <v>6183</v>
      </c>
    </row>
    <row r="6184" spans="4:4">
      <c r="D6184" s="3">
        <v>6184</v>
      </c>
    </row>
    <row r="6185" spans="4:4">
      <c r="D6185" s="3">
        <v>6185</v>
      </c>
    </row>
    <row r="6186" spans="4:4">
      <c r="D6186" s="3">
        <v>6186</v>
      </c>
    </row>
    <row r="6187" spans="4:4">
      <c r="D6187" s="3">
        <v>6187</v>
      </c>
    </row>
    <row r="6188" spans="4:4">
      <c r="D6188" s="3">
        <v>6188</v>
      </c>
    </row>
    <row r="6189" spans="4:4">
      <c r="D6189" s="3">
        <v>6189</v>
      </c>
    </row>
    <row r="6190" spans="4:4">
      <c r="D6190" s="3">
        <v>6190</v>
      </c>
    </row>
    <row r="6191" spans="4:4">
      <c r="D6191" s="3">
        <v>6191</v>
      </c>
    </row>
    <row r="6192" spans="4:4">
      <c r="D6192" s="3">
        <v>6192</v>
      </c>
    </row>
    <row r="6193" spans="4:4">
      <c r="D6193" s="3">
        <v>6193</v>
      </c>
    </row>
    <row r="6194" spans="4:4">
      <c r="D6194" s="3">
        <v>6194</v>
      </c>
    </row>
    <row r="6195" spans="4:4">
      <c r="D6195" s="3">
        <v>6195</v>
      </c>
    </row>
    <row r="6196" spans="4:4">
      <c r="D6196" s="3">
        <v>6196</v>
      </c>
    </row>
    <row r="6197" spans="4:4">
      <c r="D6197" s="3">
        <v>6197</v>
      </c>
    </row>
    <row r="6198" spans="4:4">
      <c r="D6198" s="3">
        <v>6198</v>
      </c>
    </row>
    <row r="6199" spans="4:4">
      <c r="D6199" s="3">
        <v>6199</v>
      </c>
    </row>
    <row r="6200" spans="4:4">
      <c r="D6200" s="3">
        <v>6200</v>
      </c>
    </row>
    <row r="6201" spans="4:4">
      <c r="D6201" s="3">
        <v>6201</v>
      </c>
    </row>
    <row r="6202" spans="4:4">
      <c r="D6202" s="3">
        <v>6202</v>
      </c>
    </row>
    <row r="6203" spans="4:4">
      <c r="D6203" s="3">
        <v>6203</v>
      </c>
    </row>
    <row r="6204" spans="4:4">
      <c r="D6204" s="3">
        <v>6204</v>
      </c>
    </row>
    <row r="6205" spans="4:4">
      <c r="D6205" s="3">
        <v>6205</v>
      </c>
    </row>
    <row r="6206" spans="4:4">
      <c r="D6206" s="3">
        <v>6206</v>
      </c>
    </row>
    <row r="6207" spans="4:4">
      <c r="D6207" s="3">
        <v>6207</v>
      </c>
    </row>
    <row r="6208" spans="4:4">
      <c r="D6208" s="3">
        <v>6208</v>
      </c>
    </row>
    <row r="6209" spans="4:4">
      <c r="D6209" s="3">
        <v>6209</v>
      </c>
    </row>
    <row r="6210" spans="4:4">
      <c r="D6210" s="3">
        <v>6210</v>
      </c>
    </row>
    <row r="6211" spans="4:4">
      <c r="D6211" s="3">
        <v>6211</v>
      </c>
    </row>
    <row r="6212" spans="4:4">
      <c r="D6212" s="3">
        <v>6212</v>
      </c>
    </row>
    <row r="6213" spans="4:4">
      <c r="D6213" s="3">
        <v>6213</v>
      </c>
    </row>
    <row r="6214" spans="4:4">
      <c r="D6214" s="3">
        <v>6214</v>
      </c>
    </row>
    <row r="6215" spans="4:4">
      <c r="D6215" s="3">
        <v>6215</v>
      </c>
    </row>
    <row r="6216" spans="4:4">
      <c r="D6216" s="3">
        <v>6216</v>
      </c>
    </row>
    <row r="6217" spans="4:4">
      <c r="D6217" s="3">
        <v>6217</v>
      </c>
    </row>
    <row r="6218" spans="4:4">
      <c r="D6218" s="3">
        <v>6218</v>
      </c>
    </row>
    <row r="6219" spans="4:4">
      <c r="D6219" s="3">
        <v>6219</v>
      </c>
    </row>
    <row r="6220" spans="4:4">
      <c r="D6220" s="3">
        <v>6220</v>
      </c>
    </row>
    <row r="6221" spans="4:4">
      <c r="D6221" s="3">
        <v>6221</v>
      </c>
    </row>
    <row r="6222" spans="4:4">
      <c r="D6222" s="3">
        <v>6222</v>
      </c>
    </row>
    <row r="6223" spans="4:4">
      <c r="D6223" s="3">
        <v>6223</v>
      </c>
    </row>
    <row r="6224" spans="4:4">
      <c r="D6224" s="3">
        <v>6224</v>
      </c>
    </row>
    <row r="6225" spans="4:4">
      <c r="D6225" s="3">
        <v>6225</v>
      </c>
    </row>
    <row r="6226" spans="4:4">
      <c r="D6226" s="3">
        <v>6226</v>
      </c>
    </row>
    <row r="6227" spans="4:4">
      <c r="D6227" s="3">
        <v>6227</v>
      </c>
    </row>
    <row r="6228" spans="4:4">
      <c r="D6228" s="3">
        <v>6228</v>
      </c>
    </row>
    <row r="6229" spans="4:4">
      <c r="D6229" s="3">
        <v>6229</v>
      </c>
    </row>
    <row r="6230" spans="4:4">
      <c r="D6230" s="3">
        <v>6230</v>
      </c>
    </row>
    <row r="6231" spans="4:4">
      <c r="D6231" s="3">
        <v>6231</v>
      </c>
    </row>
    <row r="6232" spans="4:4">
      <c r="D6232" s="3">
        <v>6232</v>
      </c>
    </row>
    <row r="6233" spans="4:4">
      <c r="D6233" s="3">
        <v>6233</v>
      </c>
    </row>
    <row r="6234" spans="4:4">
      <c r="D6234" s="3">
        <v>6234</v>
      </c>
    </row>
    <row r="6235" spans="4:4">
      <c r="D6235" s="3">
        <v>6235</v>
      </c>
    </row>
    <row r="6236" spans="4:4">
      <c r="D6236" s="3">
        <v>6236</v>
      </c>
    </row>
    <row r="6237" spans="4:4">
      <c r="D6237" s="3">
        <v>6237</v>
      </c>
    </row>
    <row r="6238" spans="4:4">
      <c r="D6238" s="3">
        <v>6238</v>
      </c>
    </row>
    <row r="6239" spans="4:4">
      <c r="D6239" s="3">
        <v>6239</v>
      </c>
    </row>
    <row r="6240" spans="4:4">
      <c r="D6240" s="3">
        <v>6240</v>
      </c>
    </row>
    <row r="6241" spans="4:4">
      <c r="D6241" s="3">
        <v>6241</v>
      </c>
    </row>
    <row r="6242" spans="4:4">
      <c r="D6242" s="3">
        <v>6242</v>
      </c>
    </row>
    <row r="6243" spans="4:4">
      <c r="D6243" s="3">
        <v>6243</v>
      </c>
    </row>
    <row r="6244" spans="4:4">
      <c r="D6244" s="3">
        <v>6244</v>
      </c>
    </row>
    <row r="6245" spans="4:4">
      <c r="D6245" s="3">
        <v>6245</v>
      </c>
    </row>
    <row r="6246" spans="4:4">
      <c r="D6246" s="3">
        <v>6246</v>
      </c>
    </row>
    <row r="6247" spans="4:4">
      <c r="D6247" s="3">
        <v>6247</v>
      </c>
    </row>
    <row r="6248" spans="4:4">
      <c r="D6248" s="3">
        <v>6248</v>
      </c>
    </row>
    <row r="6249" spans="4:4">
      <c r="D6249" s="3">
        <v>6249</v>
      </c>
    </row>
    <row r="6250" spans="4:4">
      <c r="D6250" s="3">
        <v>6250</v>
      </c>
    </row>
    <row r="6251" spans="4:4">
      <c r="D6251" s="3">
        <v>6251</v>
      </c>
    </row>
    <row r="6252" spans="4:4">
      <c r="D6252" s="3">
        <v>6252</v>
      </c>
    </row>
    <row r="6253" spans="4:4">
      <c r="D6253" s="3">
        <v>6253</v>
      </c>
    </row>
    <row r="6254" spans="4:4">
      <c r="D6254" s="3">
        <v>6254</v>
      </c>
    </row>
    <row r="6255" spans="4:4">
      <c r="D6255" s="3">
        <v>6255</v>
      </c>
    </row>
    <row r="6256" spans="4:4">
      <c r="D6256" s="3">
        <v>6256</v>
      </c>
    </row>
    <row r="6257" spans="4:4">
      <c r="D6257" s="3">
        <v>6257</v>
      </c>
    </row>
    <row r="6258" spans="4:4">
      <c r="D6258" s="3">
        <v>6258</v>
      </c>
    </row>
    <row r="6259" spans="4:4">
      <c r="D6259" s="3">
        <v>6259</v>
      </c>
    </row>
    <row r="6260" spans="4:4">
      <c r="D6260" s="3">
        <v>6260</v>
      </c>
    </row>
    <row r="6261" spans="4:4">
      <c r="D6261" s="3">
        <v>6261</v>
      </c>
    </row>
    <row r="6262" spans="4:4">
      <c r="D6262" s="3">
        <v>6262</v>
      </c>
    </row>
    <row r="6263" spans="4:4">
      <c r="D6263" s="3">
        <v>6263</v>
      </c>
    </row>
    <row r="6264" spans="4:4">
      <c r="D6264" s="3">
        <v>6264</v>
      </c>
    </row>
    <row r="6265" spans="4:4">
      <c r="D6265" s="3">
        <v>6265</v>
      </c>
    </row>
    <row r="6266" spans="4:4">
      <c r="D6266" s="3">
        <v>6266</v>
      </c>
    </row>
    <row r="6267" spans="4:4">
      <c r="D6267" s="3">
        <v>6267</v>
      </c>
    </row>
    <row r="6268" spans="4:4">
      <c r="D6268" s="3">
        <v>6268</v>
      </c>
    </row>
    <row r="6269" spans="4:4">
      <c r="D6269" s="3">
        <v>6269</v>
      </c>
    </row>
    <row r="6270" spans="4:4">
      <c r="D6270" s="3">
        <v>6270</v>
      </c>
    </row>
    <row r="6271" spans="4:4">
      <c r="D6271" s="3">
        <v>6271</v>
      </c>
    </row>
    <row r="6272" spans="4:4">
      <c r="D6272" s="3">
        <v>6272</v>
      </c>
    </row>
    <row r="6273" spans="4:4">
      <c r="D6273" s="3">
        <v>6273</v>
      </c>
    </row>
    <row r="6274" spans="4:4">
      <c r="D6274" s="3">
        <v>6274</v>
      </c>
    </row>
    <row r="6275" spans="4:4">
      <c r="D6275" s="3">
        <v>6275</v>
      </c>
    </row>
    <row r="6276" spans="4:4">
      <c r="D6276" s="3">
        <v>6276</v>
      </c>
    </row>
    <row r="6277" spans="4:4">
      <c r="D6277" s="3">
        <v>6277</v>
      </c>
    </row>
    <row r="6278" spans="4:4">
      <c r="D6278" s="3">
        <v>6278</v>
      </c>
    </row>
    <row r="6279" spans="4:4">
      <c r="D6279" s="3">
        <v>6279</v>
      </c>
    </row>
    <row r="6280" spans="4:4">
      <c r="D6280" s="3">
        <v>6280</v>
      </c>
    </row>
    <row r="6281" spans="4:4">
      <c r="D6281" s="3">
        <v>6281</v>
      </c>
    </row>
    <row r="6282" spans="4:4">
      <c r="D6282" s="3">
        <v>6282</v>
      </c>
    </row>
    <row r="6283" spans="4:4">
      <c r="D6283" s="3">
        <v>6283</v>
      </c>
    </row>
    <row r="6284" spans="4:4">
      <c r="D6284" s="3">
        <v>6284</v>
      </c>
    </row>
    <row r="6285" spans="4:4">
      <c r="D6285" s="3">
        <v>6285</v>
      </c>
    </row>
    <row r="6286" spans="4:4">
      <c r="D6286" s="3">
        <v>6286</v>
      </c>
    </row>
    <row r="6287" spans="4:4">
      <c r="D6287" s="3">
        <v>6287</v>
      </c>
    </row>
    <row r="6288" spans="4:4">
      <c r="D6288" s="3">
        <v>6288</v>
      </c>
    </row>
    <row r="6289" spans="4:4">
      <c r="D6289" s="3">
        <v>6289</v>
      </c>
    </row>
    <row r="6290" spans="4:4">
      <c r="D6290" s="3">
        <v>6290</v>
      </c>
    </row>
    <row r="6291" spans="4:4">
      <c r="D6291" s="3">
        <v>6291</v>
      </c>
    </row>
    <row r="6292" spans="4:4">
      <c r="D6292" s="3">
        <v>6292</v>
      </c>
    </row>
    <row r="6293" spans="4:4">
      <c r="D6293" s="3">
        <v>6293</v>
      </c>
    </row>
    <row r="6294" spans="4:4">
      <c r="D6294" s="3">
        <v>6294</v>
      </c>
    </row>
    <row r="6295" spans="4:4">
      <c r="D6295" s="3">
        <v>6295</v>
      </c>
    </row>
    <row r="6296" spans="4:4">
      <c r="D6296" s="3">
        <v>6296</v>
      </c>
    </row>
    <row r="6297" spans="4:4">
      <c r="D6297" s="3">
        <v>6297</v>
      </c>
    </row>
    <row r="6298" spans="4:4">
      <c r="D6298" s="3">
        <v>6298</v>
      </c>
    </row>
    <row r="6299" spans="4:4">
      <c r="D6299" s="3">
        <v>6299</v>
      </c>
    </row>
    <row r="6300" spans="4:4">
      <c r="D6300" s="3">
        <v>6300</v>
      </c>
    </row>
    <row r="6301" spans="4:4">
      <c r="D6301" s="3">
        <v>6301</v>
      </c>
    </row>
    <row r="6302" spans="4:4">
      <c r="D6302" s="3">
        <v>6302</v>
      </c>
    </row>
    <row r="6303" spans="4:4">
      <c r="D6303" s="3">
        <v>6303</v>
      </c>
    </row>
    <row r="6304" spans="4:4">
      <c r="D6304" s="3">
        <v>6304</v>
      </c>
    </row>
    <row r="6305" spans="4:4">
      <c r="D6305" s="3">
        <v>6305</v>
      </c>
    </row>
    <row r="6306" spans="4:4">
      <c r="D6306" s="3">
        <v>6306</v>
      </c>
    </row>
    <row r="6307" spans="4:4">
      <c r="D6307" s="3">
        <v>6307</v>
      </c>
    </row>
    <row r="6308" spans="4:4">
      <c r="D6308" s="3">
        <v>6308</v>
      </c>
    </row>
    <row r="6309" spans="4:4">
      <c r="D6309" s="3">
        <v>6309</v>
      </c>
    </row>
    <row r="6310" spans="4:4">
      <c r="D6310" s="3">
        <v>6310</v>
      </c>
    </row>
    <row r="6311" spans="4:4">
      <c r="D6311" s="3">
        <v>6311</v>
      </c>
    </row>
    <row r="6312" spans="4:4">
      <c r="D6312" s="3">
        <v>6312</v>
      </c>
    </row>
    <row r="6313" spans="4:4">
      <c r="D6313" s="3">
        <v>6313</v>
      </c>
    </row>
    <row r="6314" spans="4:4">
      <c r="D6314" s="3">
        <v>6314</v>
      </c>
    </row>
    <row r="6315" spans="4:4">
      <c r="D6315" s="3">
        <v>6315</v>
      </c>
    </row>
    <row r="6316" spans="4:4">
      <c r="D6316" s="3">
        <v>6316</v>
      </c>
    </row>
    <row r="6317" spans="4:4">
      <c r="D6317" s="3">
        <v>6317</v>
      </c>
    </row>
    <row r="6318" spans="4:4">
      <c r="D6318" s="3">
        <v>6318</v>
      </c>
    </row>
    <row r="6319" spans="4:4">
      <c r="D6319" s="3">
        <v>6319</v>
      </c>
    </row>
    <row r="6320" spans="4:4">
      <c r="D6320" s="3">
        <v>6320</v>
      </c>
    </row>
    <row r="6321" spans="4:4">
      <c r="D6321" s="3">
        <v>6321</v>
      </c>
    </row>
    <row r="6322" spans="4:4">
      <c r="D6322" s="3">
        <v>6322</v>
      </c>
    </row>
    <row r="6323" spans="4:4">
      <c r="D6323" s="3">
        <v>6323</v>
      </c>
    </row>
    <row r="6324" spans="4:4">
      <c r="D6324" s="3">
        <v>6324</v>
      </c>
    </row>
    <row r="6325" spans="4:4">
      <c r="D6325" s="3">
        <v>6325</v>
      </c>
    </row>
    <row r="6326" spans="4:4">
      <c r="D6326" s="3">
        <v>6326</v>
      </c>
    </row>
    <row r="6327" spans="4:4">
      <c r="D6327" s="3">
        <v>6327</v>
      </c>
    </row>
    <row r="6328" spans="4:4">
      <c r="D6328" s="3">
        <v>6328</v>
      </c>
    </row>
    <row r="6329" spans="4:4">
      <c r="D6329" s="3">
        <v>6329</v>
      </c>
    </row>
    <row r="6330" spans="4:4">
      <c r="D6330" s="3">
        <v>6330</v>
      </c>
    </row>
    <row r="6331" spans="4:4">
      <c r="D6331" s="3">
        <v>6331</v>
      </c>
    </row>
    <row r="6332" spans="4:4">
      <c r="D6332" s="3">
        <v>6332</v>
      </c>
    </row>
    <row r="6333" spans="4:4">
      <c r="D6333" s="3">
        <v>6333</v>
      </c>
    </row>
    <row r="6334" spans="4:4">
      <c r="D6334" s="3">
        <v>6334</v>
      </c>
    </row>
    <row r="6335" spans="4:4">
      <c r="D6335" s="3">
        <v>6335</v>
      </c>
    </row>
    <row r="6336" spans="4:4">
      <c r="D6336" s="3">
        <v>6336</v>
      </c>
    </row>
    <row r="6337" spans="4:4">
      <c r="D6337" s="3">
        <v>6337</v>
      </c>
    </row>
    <row r="6338" spans="4:4">
      <c r="D6338" s="3">
        <v>6338</v>
      </c>
    </row>
    <row r="6339" spans="4:4">
      <c r="D6339" s="3">
        <v>6339</v>
      </c>
    </row>
    <row r="6340" spans="4:4">
      <c r="D6340" s="3">
        <v>6340</v>
      </c>
    </row>
    <row r="6341" spans="4:4">
      <c r="D6341" s="3">
        <v>6341</v>
      </c>
    </row>
    <row r="6342" spans="4:4">
      <c r="D6342" s="3">
        <v>6342</v>
      </c>
    </row>
    <row r="6343" spans="4:4">
      <c r="D6343" s="3">
        <v>6343</v>
      </c>
    </row>
    <row r="6344" spans="4:4">
      <c r="D6344" s="3">
        <v>6344</v>
      </c>
    </row>
    <row r="6345" spans="4:4">
      <c r="D6345" s="3">
        <v>6345</v>
      </c>
    </row>
    <row r="6346" spans="4:4">
      <c r="D6346" s="3">
        <v>6346</v>
      </c>
    </row>
    <row r="6347" spans="4:4">
      <c r="D6347" s="3">
        <v>6347</v>
      </c>
    </row>
    <row r="6348" spans="4:4">
      <c r="D6348" s="3">
        <v>6348</v>
      </c>
    </row>
    <row r="6349" spans="4:4">
      <c r="D6349" s="3">
        <v>6349</v>
      </c>
    </row>
    <row r="6350" spans="4:4">
      <c r="D6350" s="3">
        <v>6350</v>
      </c>
    </row>
    <row r="6351" spans="4:4">
      <c r="D6351" s="3">
        <v>6351</v>
      </c>
    </row>
    <row r="6352" spans="4:4">
      <c r="D6352" s="3">
        <v>6352</v>
      </c>
    </row>
    <row r="6353" spans="4:4">
      <c r="D6353" s="3">
        <v>6353</v>
      </c>
    </row>
    <row r="6354" spans="4:4">
      <c r="D6354" s="3">
        <v>6354</v>
      </c>
    </row>
    <row r="6355" spans="4:4">
      <c r="D6355" s="3">
        <v>6355</v>
      </c>
    </row>
    <row r="6356" spans="4:4">
      <c r="D6356" s="3">
        <v>6356</v>
      </c>
    </row>
    <row r="6357" spans="4:4">
      <c r="D6357" s="3">
        <v>6357</v>
      </c>
    </row>
    <row r="6358" spans="4:4">
      <c r="D6358" s="3">
        <v>6358</v>
      </c>
    </row>
    <row r="6359" spans="4:4">
      <c r="D6359" s="3">
        <v>6359</v>
      </c>
    </row>
    <row r="6360" spans="4:4">
      <c r="D6360" s="3">
        <v>6360</v>
      </c>
    </row>
    <row r="6361" spans="4:4">
      <c r="D6361" s="3">
        <v>6361</v>
      </c>
    </row>
    <row r="6362" spans="4:4">
      <c r="D6362" s="3">
        <v>6362</v>
      </c>
    </row>
    <row r="6363" spans="4:4">
      <c r="D6363" s="3">
        <v>6363</v>
      </c>
    </row>
    <row r="6364" spans="4:4">
      <c r="D6364" s="3">
        <v>6364</v>
      </c>
    </row>
    <row r="6365" spans="4:4">
      <c r="D6365" s="3">
        <v>6365</v>
      </c>
    </row>
    <row r="6366" spans="4:4">
      <c r="D6366" s="3">
        <v>6366</v>
      </c>
    </row>
    <row r="6367" spans="4:4">
      <c r="D6367" s="3">
        <v>6367</v>
      </c>
    </row>
    <row r="6368" spans="4:4">
      <c r="D6368" s="3">
        <v>6368</v>
      </c>
    </row>
    <row r="6369" spans="4:4">
      <c r="D6369" s="3">
        <v>6369</v>
      </c>
    </row>
    <row r="6370" spans="4:4">
      <c r="D6370" s="3">
        <v>6370</v>
      </c>
    </row>
    <row r="6371" spans="4:4">
      <c r="D6371" s="3">
        <v>6371</v>
      </c>
    </row>
    <row r="6372" spans="4:4">
      <c r="D6372" s="3">
        <v>6372</v>
      </c>
    </row>
    <row r="6373" spans="4:4">
      <c r="D6373" s="3">
        <v>6373</v>
      </c>
    </row>
    <row r="6374" spans="4:4">
      <c r="D6374" s="3">
        <v>6374</v>
      </c>
    </row>
    <row r="6375" spans="4:4">
      <c r="D6375" s="3">
        <v>6375</v>
      </c>
    </row>
    <row r="6376" spans="4:4">
      <c r="D6376" s="3">
        <v>6376</v>
      </c>
    </row>
    <row r="6377" spans="4:4">
      <c r="D6377" s="3">
        <v>6377</v>
      </c>
    </row>
    <row r="6378" spans="4:4">
      <c r="D6378" s="3">
        <v>6378</v>
      </c>
    </row>
    <row r="6379" spans="4:4">
      <c r="D6379" s="3">
        <v>6379</v>
      </c>
    </row>
    <row r="6380" spans="4:4">
      <c r="D6380" s="3">
        <v>6380</v>
      </c>
    </row>
    <row r="6381" spans="4:4">
      <c r="D6381" s="3">
        <v>6381</v>
      </c>
    </row>
    <row r="6382" spans="4:4">
      <c r="D6382" s="3">
        <v>6382</v>
      </c>
    </row>
    <row r="6383" spans="4:4">
      <c r="D6383" s="3">
        <v>6383</v>
      </c>
    </row>
    <row r="6384" spans="4:4">
      <c r="D6384" s="3">
        <v>6384</v>
      </c>
    </row>
    <row r="6385" spans="4:4">
      <c r="D6385" s="3">
        <v>6385</v>
      </c>
    </row>
    <row r="6386" spans="4:4">
      <c r="D6386" s="3">
        <v>6386</v>
      </c>
    </row>
    <row r="6387" spans="4:4">
      <c r="D6387" s="3">
        <v>6387</v>
      </c>
    </row>
    <row r="6388" spans="4:4">
      <c r="D6388" s="3">
        <v>6388</v>
      </c>
    </row>
    <row r="6389" spans="4:4">
      <c r="D6389" s="3">
        <v>6389</v>
      </c>
    </row>
    <row r="6390" spans="4:4">
      <c r="D6390" s="3">
        <v>6390</v>
      </c>
    </row>
    <row r="6391" spans="4:4">
      <c r="D6391" s="3">
        <v>6391</v>
      </c>
    </row>
    <row r="6392" spans="4:4">
      <c r="D6392" s="3">
        <v>6392</v>
      </c>
    </row>
    <row r="6393" spans="4:4">
      <c r="D6393" s="3">
        <v>6393</v>
      </c>
    </row>
    <row r="6394" spans="4:4">
      <c r="D6394" s="3">
        <v>6394</v>
      </c>
    </row>
    <row r="6395" spans="4:4">
      <c r="D6395" s="3">
        <v>6395</v>
      </c>
    </row>
    <row r="6396" spans="4:4">
      <c r="D6396" s="3">
        <v>6396</v>
      </c>
    </row>
    <row r="6397" spans="4:4">
      <c r="D6397" s="3">
        <v>6397</v>
      </c>
    </row>
    <row r="6398" spans="4:4">
      <c r="D6398" s="3">
        <v>6398</v>
      </c>
    </row>
    <row r="6399" spans="4:4">
      <c r="D6399" s="3">
        <v>6399</v>
      </c>
    </row>
    <row r="6400" spans="4:4">
      <c r="D6400" s="3">
        <v>6400</v>
      </c>
    </row>
    <row r="6401" spans="4:4">
      <c r="D6401" s="3">
        <v>6401</v>
      </c>
    </row>
    <row r="6402" spans="4:4">
      <c r="D6402" s="3">
        <v>6402</v>
      </c>
    </row>
    <row r="6403" spans="4:4">
      <c r="D6403" s="3">
        <v>6403</v>
      </c>
    </row>
    <row r="6404" spans="4:4">
      <c r="D6404" s="3">
        <v>6404</v>
      </c>
    </row>
    <row r="6405" spans="4:4">
      <c r="D6405" s="3">
        <v>6405</v>
      </c>
    </row>
    <row r="6406" spans="4:4">
      <c r="D6406" s="3">
        <v>6406</v>
      </c>
    </row>
    <row r="6407" spans="4:4">
      <c r="D6407" s="3">
        <v>6407</v>
      </c>
    </row>
    <row r="6408" spans="4:4">
      <c r="D6408" s="3">
        <v>6408</v>
      </c>
    </row>
    <row r="6409" spans="4:4">
      <c r="D6409" s="3">
        <v>6409</v>
      </c>
    </row>
    <row r="6410" spans="4:4">
      <c r="D6410" s="3">
        <v>6410</v>
      </c>
    </row>
    <row r="6411" spans="4:4">
      <c r="D6411" s="3">
        <v>6411</v>
      </c>
    </row>
    <row r="6412" spans="4:4">
      <c r="D6412" s="3">
        <v>6412</v>
      </c>
    </row>
    <row r="6413" spans="4:4">
      <c r="D6413" s="3">
        <v>6413</v>
      </c>
    </row>
    <row r="6414" spans="4:4">
      <c r="D6414" s="3">
        <v>6414</v>
      </c>
    </row>
    <row r="6415" spans="4:4">
      <c r="D6415" s="3">
        <v>6415</v>
      </c>
    </row>
    <row r="6416" spans="4:4">
      <c r="D6416" s="3">
        <v>6416</v>
      </c>
    </row>
    <row r="6417" spans="4:4">
      <c r="D6417" s="3">
        <v>6417</v>
      </c>
    </row>
    <row r="6418" spans="4:4">
      <c r="D6418" s="3">
        <v>6418</v>
      </c>
    </row>
    <row r="6419" spans="4:4">
      <c r="D6419" s="3">
        <v>6419</v>
      </c>
    </row>
    <row r="6420" spans="4:4">
      <c r="D6420" s="3">
        <v>6420</v>
      </c>
    </row>
    <row r="6421" spans="4:4">
      <c r="D6421" s="3">
        <v>6421</v>
      </c>
    </row>
    <row r="6422" spans="4:4">
      <c r="D6422" s="3">
        <v>6422</v>
      </c>
    </row>
    <row r="6423" spans="4:4">
      <c r="D6423" s="3">
        <v>6423</v>
      </c>
    </row>
    <row r="6424" spans="4:4">
      <c r="D6424" s="3">
        <v>6424</v>
      </c>
    </row>
    <row r="6425" spans="4:4">
      <c r="D6425" s="3">
        <v>6425</v>
      </c>
    </row>
    <row r="6426" spans="4:4">
      <c r="D6426" s="3">
        <v>6426</v>
      </c>
    </row>
    <row r="6427" spans="4:4">
      <c r="D6427" s="3">
        <v>6427</v>
      </c>
    </row>
    <row r="6428" spans="4:4">
      <c r="D6428" s="3">
        <v>6428</v>
      </c>
    </row>
    <row r="6429" spans="4:4">
      <c r="D6429" s="3">
        <v>6429</v>
      </c>
    </row>
    <row r="6430" spans="4:4">
      <c r="D6430" s="3">
        <v>6430</v>
      </c>
    </row>
    <row r="6431" spans="4:4">
      <c r="D6431" s="3">
        <v>6431</v>
      </c>
    </row>
    <row r="6432" spans="4:4">
      <c r="D6432" s="3">
        <v>6432</v>
      </c>
    </row>
    <row r="6433" spans="4:4">
      <c r="D6433" s="3">
        <v>6433</v>
      </c>
    </row>
    <row r="6434" spans="4:4">
      <c r="D6434" s="3">
        <v>6434</v>
      </c>
    </row>
    <row r="6435" spans="4:4">
      <c r="D6435" s="3">
        <v>6435</v>
      </c>
    </row>
    <row r="6436" spans="4:4">
      <c r="D6436" s="3">
        <v>6436</v>
      </c>
    </row>
    <row r="6437" spans="4:4">
      <c r="D6437" s="3">
        <v>6437</v>
      </c>
    </row>
    <row r="6438" spans="4:4">
      <c r="D6438" s="3">
        <v>6438</v>
      </c>
    </row>
    <row r="6439" spans="4:4">
      <c r="D6439" s="3">
        <v>6439</v>
      </c>
    </row>
    <row r="6440" spans="4:4">
      <c r="D6440" s="3">
        <v>6440</v>
      </c>
    </row>
    <row r="6441" spans="4:4">
      <c r="D6441" s="3">
        <v>6441</v>
      </c>
    </row>
    <row r="6442" spans="4:4">
      <c r="D6442" s="3">
        <v>6442</v>
      </c>
    </row>
    <row r="6443" spans="4:4">
      <c r="D6443" s="3">
        <v>6443</v>
      </c>
    </row>
    <row r="6444" spans="4:4">
      <c r="D6444" s="3">
        <v>6444</v>
      </c>
    </row>
    <row r="6445" spans="4:4">
      <c r="D6445" s="3">
        <v>6445</v>
      </c>
    </row>
    <row r="6446" spans="4:4">
      <c r="D6446" s="3">
        <v>6446</v>
      </c>
    </row>
    <row r="6447" spans="4:4">
      <c r="D6447" s="3">
        <v>6447</v>
      </c>
    </row>
    <row r="6448" spans="4:4">
      <c r="D6448" s="3">
        <v>6448</v>
      </c>
    </row>
    <row r="6449" spans="4:4">
      <c r="D6449" s="3">
        <v>6449</v>
      </c>
    </row>
    <row r="6450" spans="4:4">
      <c r="D6450" s="3">
        <v>6450</v>
      </c>
    </row>
    <row r="6451" spans="4:4">
      <c r="D6451" s="3">
        <v>6451</v>
      </c>
    </row>
    <row r="6452" spans="4:4">
      <c r="D6452" s="3">
        <v>6452</v>
      </c>
    </row>
    <row r="6453" spans="4:4">
      <c r="D6453" s="3">
        <v>6453</v>
      </c>
    </row>
    <row r="6454" spans="4:4">
      <c r="D6454" s="3">
        <v>6454</v>
      </c>
    </row>
    <row r="6455" spans="4:4">
      <c r="D6455" s="3">
        <v>6455</v>
      </c>
    </row>
    <row r="6456" spans="4:4">
      <c r="D6456" s="3">
        <v>6456</v>
      </c>
    </row>
    <row r="6457" spans="4:4">
      <c r="D6457" s="3">
        <v>6457</v>
      </c>
    </row>
    <row r="6458" spans="4:4">
      <c r="D6458" s="3">
        <v>6458</v>
      </c>
    </row>
    <row r="6459" spans="4:4">
      <c r="D6459" s="3">
        <v>6459</v>
      </c>
    </row>
    <row r="6460" spans="4:4">
      <c r="D6460" s="3">
        <v>6460</v>
      </c>
    </row>
    <row r="6461" spans="4:4">
      <c r="D6461" s="3">
        <v>6461</v>
      </c>
    </row>
    <row r="6462" spans="4:4">
      <c r="D6462" s="3">
        <v>6462</v>
      </c>
    </row>
    <row r="6463" spans="4:4">
      <c r="D6463" s="3">
        <v>6463</v>
      </c>
    </row>
    <row r="6464" spans="4:4">
      <c r="D6464" s="3">
        <v>6464</v>
      </c>
    </row>
    <row r="6465" spans="4:4">
      <c r="D6465" s="3">
        <v>6465</v>
      </c>
    </row>
    <row r="6466" spans="4:4">
      <c r="D6466" s="3">
        <v>6466</v>
      </c>
    </row>
    <row r="6467" spans="4:4">
      <c r="D6467" s="3">
        <v>6467</v>
      </c>
    </row>
    <row r="6468" spans="4:4">
      <c r="D6468" s="3">
        <v>6468</v>
      </c>
    </row>
    <row r="6469" spans="4:4">
      <c r="D6469" s="3">
        <v>6469</v>
      </c>
    </row>
    <row r="6470" spans="4:4">
      <c r="D6470" s="3">
        <v>6470</v>
      </c>
    </row>
    <row r="6471" spans="4:4">
      <c r="D6471" s="3">
        <v>6471</v>
      </c>
    </row>
    <row r="6472" spans="4:4">
      <c r="D6472" s="3">
        <v>6472</v>
      </c>
    </row>
    <row r="6473" spans="4:4">
      <c r="D6473" s="3">
        <v>6473</v>
      </c>
    </row>
    <row r="6474" spans="4:4">
      <c r="D6474" s="3">
        <v>6474</v>
      </c>
    </row>
    <row r="6475" spans="4:4">
      <c r="D6475" s="3">
        <v>6475</v>
      </c>
    </row>
    <row r="6476" spans="4:4">
      <c r="D6476" s="3">
        <v>6476</v>
      </c>
    </row>
    <row r="6477" spans="4:4">
      <c r="D6477" s="3">
        <v>6477</v>
      </c>
    </row>
    <row r="6478" spans="4:4">
      <c r="D6478" s="3">
        <v>6478</v>
      </c>
    </row>
    <row r="6479" spans="4:4">
      <c r="D6479" s="3">
        <v>6479</v>
      </c>
    </row>
    <row r="6480" spans="4:4">
      <c r="D6480" s="3">
        <v>6480</v>
      </c>
    </row>
    <row r="6481" spans="4:4">
      <c r="D6481" s="3">
        <v>6481</v>
      </c>
    </row>
    <row r="6482" spans="4:4">
      <c r="D6482" s="3">
        <v>6482</v>
      </c>
    </row>
    <row r="6483" spans="4:4">
      <c r="D6483" s="3">
        <v>6483</v>
      </c>
    </row>
    <row r="6484" spans="4:4">
      <c r="D6484" s="3">
        <v>6484</v>
      </c>
    </row>
    <row r="6485" spans="4:4">
      <c r="D6485" s="3">
        <v>6485</v>
      </c>
    </row>
    <row r="6486" spans="4:4">
      <c r="D6486" s="3">
        <v>6486</v>
      </c>
    </row>
    <row r="6487" spans="4:4">
      <c r="D6487" s="3">
        <v>6487</v>
      </c>
    </row>
    <row r="6488" spans="4:4">
      <c r="D6488" s="3">
        <v>6488</v>
      </c>
    </row>
    <row r="6489" spans="4:4">
      <c r="D6489" s="3">
        <v>6489</v>
      </c>
    </row>
    <row r="6490" spans="4:4">
      <c r="D6490" s="3">
        <v>6490</v>
      </c>
    </row>
    <row r="6491" spans="4:4">
      <c r="D6491" s="3">
        <v>6491</v>
      </c>
    </row>
    <row r="6492" spans="4:4">
      <c r="D6492" s="3">
        <v>6492</v>
      </c>
    </row>
    <row r="6493" spans="4:4">
      <c r="D6493" s="3">
        <v>6493</v>
      </c>
    </row>
    <row r="6494" spans="4:4">
      <c r="D6494" s="3">
        <v>6494</v>
      </c>
    </row>
    <row r="6495" spans="4:4">
      <c r="D6495" s="3">
        <v>6495</v>
      </c>
    </row>
    <row r="6496" spans="4:4">
      <c r="D6496" s="3">
        <v>6496</v>
      </c>
    </row>
    <row r="6497" spans="4:4">
      <c r="D6497" s="3">
        <v>6497</v>
      </c>
    </row>
    <row r="6498" spans="4:4">
      <c r="D6498" s="3">
        <v>6498</v>
      </c>
    </row>
    <row r="6499" spans="4:4">
      <c r="D6499" s="3">
        <v>6499</v>
      </c>
    </row>
    <row r="6500" spans="4:4">
      <c r="D6500" s="3">
        <v>6500</v>
      </c>
    </row>
    <row r="6501" spans="4:4">
      <c r="D6501" s="3">
        <v>6501</v>
      </c>
    </row>
    <row r="6502" spans="4:4">
      <c r="D6502" s="3">
        <v>6502</v>
      </c>
    </row>
    <row r="6503" spans="4:4">
      <c r="D6503" s="3">
        <v>6503</v>
      </c>
    </row>
    <row r="6504" spans="4:4">
      <c r="D6504" s="3">
        <v>6504</v>
      </c>
    </row>
    <row r="6505" spans="4:4">
      <c r="D6505" s="3">
        <v>6505</v>
      </c>
    </row>
    <row r="6506" spans="4:4">
      <c r="D6506" s="3">
        <v>6506</v>
      </c>
    </row>
    <row r="6507" spans="4:4">
      <c r="D6507" s="3">
        <v>6507</v>
      </c>
    </row>
    <row r="6508" spans="4:4">
      <c r="D6508" s="3">
        <v>6508</v>
      </c>
    </row>
    <row r="6509" spans="4:4">
      <c r="D6509" s="3">
        <v>6509</v>
      </c>
    </row>
    <row r="6510" spans="4:4">
      <c r="D6510" s="3">
        <v>6510</v>
      </c>
    </row>
    <row r="6511" spans="4:4">
      <c r="D6511" s="3">
        <v>6511</v>
      </c>
    </row>
    <row r="6512" spans="4:4">
      <c r="D6512" s="3">
        <v>6512</v>
      </c>
    </row>
    <row r="6513" spans="4:4">
      <c r="D6513" s="3">
        <v>6513</v>
      </c>
    </row>
    <row r="6514" spans="4:4">
      <c r="D6514" s="3">
        <v>6514</v>
      </c>
    </row>
    <row r="6515" spans="4:4">
      <c r="D6515" s="3">
        <v>6515</v>
      </c>
    </row>
    <row r="6516" spans="4:4">
      <c r="D6516" s="3">
        <v>6516</v>
      </c>
    </row>
    <row r="6517" spans="4:4">
      <c r="D6517" s="3">
        <v>6517</v>
      </c>
    </row>
    <row r="6518" spans="4:4">
      <c r="D6518" s="3">
        <v>6518</v>
      </c>
    </row>
    <row r="6519" spans="4:4">
      <c r="D6519" s="3">
        <v>6519</v>
      </c>
    </row>
    <row r="6520" spans="4:4">
      <c r="D6520" s="3">
        <v>6520</v>
      </c>
    </row>
    <row r="6521" spans="4:4">
      <c r="D6521" s="3">
        <v>6521</v>
      </c>
    </row>
    <row r="6522" spans="4:4">
      <c r="D6522" s="3">
        <v>6522</v>
      </c>
    </row>
    <row r="6523" spans="4:4">
      <c r="D6523" s="3">
        <v>6523</v>
      </c>
    </row>
    <row r="6524" spans="4:4">
      <c r="D6524" s="3">
        <v>6524</v>
      </c>
    </row>
    <row r="6525" spans="4:4">
      <c r="D6525" s="3">
        <v>6525</v>
      </c>
    </row>
    <row r="6526" spans="4:4">
      <c r="D6526" s="3">
        <v>6526</v>
      </c>
    </row>
    <row r="6527" spans="4:4">
      <c r="D6527" s="3">
        <v>6527</v>
      </c>
    </row>
    <row r="6528" spans="4:4">
      <c r="D6528" s="3">
        <v>6528</v>
      </c>
    </row>
    <row r="6529" spans="4:4">
      <c r="D6529" s="3">
        <v>6529</v>
      </c>
    </row>
    <row r="6530" spans="4:4">
      <c r="D6530" s="3">
        <v>6530</v>
      </c>
    </row>
    <row r="6531" spans="4:4">
      <c r="D6531" s="3">
        <v>6531</v>
      </c>
    </row>
    <row r="6532" spans="4:4">
      <c r="D6532" s="3">
        <v>6532</v>
      </c>
    </row>
    <row r="6533" spans="4:4">
      <c r="D6533" s="3">
        <v>6533</v>
      </c>
    </row>
    <row r="6534" spans="4:4">
      <c r="D6534" s="3">
        <v>6534</v>
      </c>
    </row>
    <row r="6535" spans="4:4">
      <c r="D6535" s="3">
        <v>6535</v>
      </c>
    </row>
    <row r="6536" spans="4:4">
      <c r="D6536" s="3">
        <v>6536</v>
      </c>
    </row>
    <row r="6537" spans="4:4">
      <c r="D6537" s="3">
        <v>6537</v>
      </c>
    </row>
    <row r="6538" spans="4:4">
      <c r="D6538" s="3">
        <v>6538</v>
      </c>
    </row>
    <row r="6539" spans="4:4">
      <c r="D6539" s="3">
        <v>6539</v>
      </c>
    </row>
    <row r="6540" spans="4:4">
      <c r="D6540" s="3">
        <v>6540</v>
      </c>
    </row>
    <row r="6541" spans="4:4">
      <c r="D6541" s="3">
        <v>6541</v>
      </c>
    </row>
    <row r="6542" spans="4:4">
      <c r="D6542" s="3">
        <v>6542</v>
      </c>
    </row>
    <row r="6543" spans="4:4">
      <c r="D6543" s="3">
        <v>6543</v>
      </c>
    </row>
    <row r="6544" spans="4:4">
      <c r="D6544" s="3">
        <v>6544</v>
      </c>
    </row>
    <row r="6545" spans="4:4">
      <c r="D6545" s="3">
        <v>6545</v>
      </c>
    </row>
    <row r="6546" spans="4:4">
      <c r="D6546" s="3">
        <v>6546</v>
      </c>
    </row>
    <row r="6547" spans="4:4">
      <c r="D6547" s="3">
        <v>6547</v>
      </c>
    </row>
    <row r="6548" spans="4:4">
      <c r="D6548" s="3">
        <v>6548</v>
      </c>
    </row>
    <row r="6549" spans="4:4">
      <c r="D6549" s="3">
        <v>6549</v>
      </c>
    </row>
    <row r="6550" spans="4:4">
      <c r="D6550" s="3">
        <v>6550</v>
      </c>
    </row>
    <row r="6551" spans="4:4">
      <c r="D6551" s="3">
        <v>6551</v>
      </c>
    </row>
    <row r="6552" spans="4:4">
      <c r="D6552" s="3">
        <v>6552</v>
      </c>
    </row>
    <row r="6553" spans="4:4">
      <c r="D6553" s="3">
        <v>6553</v>
      </c>
    </row>
    <row r="6554" spans="4:4">
      <c r="D6554" s="3">
        <v>6554</v>
      </c>
    </row>
    <row r="6555" spans="4:4">
      <c r="D6555" s="3">
        <v>6555</v>
      </c>
    </row>
    <row r="6556" spans="4:4">
      <c r="D6556" s="3">
        <v>6556</v>
      </c>
    </row>
    <row r="6557" spans="4:4">
      <c r="D6557" s="3">
        <v>6557</v>
      </c>
    </row>
    <row r="6558" spans="4:4">
      <c r="D6558" s="3">
        <v>6558</v>
      </c>
    </row>
    <row r="6559" spans="4:4">
      <c r="D6559" s="3">
        <v>6559</v>
      </c>
    </row>
    <row r="6560" spans="4:4">
      <c r="D6560" s="3">
        <v>6560</v>
      </c>
    </row>
    <row r="6561" spans="4:4">
      <c r="D6561" s="3">
        <v>6561</v>
      </c>
    </row>
    <row r="6562" spans="4:4">
      <c r="D6562" s="3">
        <v>6562</v>
      </c>
    </row>
    <row r="6563" spans="4:4">
      <c r="D6563" s="3">
        <v>6563</v>
      </c>
    </row>
    <row r="6564" spans="4:4">
      <c r="D6564" s="3">
        <v>6564</v>
      </c>
    </row>
    <row r="6565" spans="4:4">
      <c r="D6565" s="3">
        <v>6565</v>
      </c>
    </row>
    <row r="6566" spans="4:4">
      <c r="D6566" s="3">
        <v>6566</v>
      </c>
    </row>
    <row r="6567" spans="4:4">
      <c r="D6567" s="3">
        <v>6567</v>
      </c>
    </row>
    <row r="6568" spans="4:4">
      <c r="D6568" s="3">
        <v>6568</v>
      </c>
    </row>
    <row r="6569" spans="4:4">
      <c r="D6569" s="3">
        <v>6569</v>
      </c>
    </row>
    <row r="6570" spans="4:4">
      <c r="D6570" s="3">
        <v>6570</v>
      </c>
    </row>
    <row r="6571" spans="4:4">
      <c r="D6571" s="3">
        <v>6571</v>
      </c>
    </row>
    <row r="6572" spans="4:4">
      <c r="D6572" s="3">
        <v>6572</v>
      </c>
    </row>
    <row r="6573" spans="4:4">
      <c r="D6573" s="3">
        <v>6573</v>
      </c>
    </row>
    <row r="6574" spans="4:4">
      <c r="D6574" s="3">
        <v>6574</v>
      </c>
    </row>
    <row r="6575" spans="4:4">
      <c r="D6575" s="3">
        <v>6575</v>
      </c>
    </row>
    <row r="6576" spans="4:4">
      <c r="D6576" s="3">
        <v>6576</v>
      </c>
    </row>
    <row r="6577" spans="4:4">
      <c r="D6577" s="3">
        <v>6577</v>
      </c>
    </row>
    <row r="6578" spans="4:4">
      <c r="D6578" s="3">
        <v>6578</v>
      </c>
    </row>
    <row r="6579" spans="4:4">
      <c r="D6579" s="3">
        <v>6579</v>
      </c>
    </row>
    <row r="6580" spans="4:4">
      <c r="D6580" s="3">
        <v>6580</v>
      </c>
    </row>
    <row r="6581" spans="4:4">
      <c r="D6581" s="3">
        <v>6581</v>
      </c>
    </row>
    <row r="6582" spans="4:4">
      <c r="D6582" s="3">
        <v>6582</v>
      </c>
    </row>
    <row r="6583" spans="4:4">
      <c r="D6583" s="3">
        <v>6583</v>
      </c>
    </row>
    <row r="6584" spans="4:4">
      <c r="D6584" s="3">
        <v>6584</v>
      </c>
    </row>
    <row r="6585" spans="4:4">
      <c r="D6585" s="3">
        <v>6585</v>
      </c>
    </row>
    <row r="6586" spans="4:4">
      <c r="D6586" s="3">
        <v>6586</v>
      </c>
    </row>
    <row r="6587" spans="4:4">
      <c r="D6587" s="3">
        <v>6587</v>
      </c>
    </row>
    <row r="6588" spans="4:4">
      <c r="D6588" s="3">
        <v>6588</v>
      </c>
    </row>
    <row r="6589" spans="4:4">
      <c r="D6589" s="3">
        <v>6589</v>
      </c>
    </row>
    <row r="6590" spans="4:4">
      <c r="D6590" s="3">
        <v>6590</v>
      </c>
    </row>
    <row r="6591" spans="4:4">
      <c r="D6591" s="3">
        <v>6591</v>
      </c>
    </row>
    <row r="6592" spans="4:4">
      <c r="D6592" s="3">
        <v>6592</v>
      </c>
    </row>
    <row r="6593" spans="4:4">
      <c r="D6593" s="3">
        <v>6593</v>
      </c>
    </row>
    <row r="6594" spans="4:4">
      <c r="D6594" s="3">
        <v>6594</v>
      </c>
    </row>
    <row r="6595" spans="4:4">
      <c r="D6595" s="3">
        <v>6595</v>
      </c>
    </row>
    <row r="6596" spans="4:4">
      <c r="D6596" s="3">
        <v>6596</v>
      </c>
    </row>
    <row r="6597" spans="4:4">
      <c r="D6597" s="3">
        <v>6597</v>
      </c>
    </row>
    <row r="6598" spans="4:4">
      <c r="D6598" s="3">
        <v>6598</v>
      </c>
    </row>
    <row r="6599" spans="4:4">
      <c r="D6599" s="3">
        <v>6599</v>
      </c>
    </row>
    <row r="6600" spans="4:4">
      <c r="D6600" s="3">
        <v>6600</v>
      </c>
    </row>
    <row r="6601" spans="4:4">
      <c r="D6601" s="3">
        <v>6601</v>
      </c>
    </row>
    <row r="6602" spans="4:4">
      <c r="D6602" s="3">
        <v>6602</v>
      </c>
    </row>
    <row r="6603" spans="4:4">
      <c r="D6603" s="3">
        <v>6603</v>
      </c>
    </row>
    <row r="6604" spans="4:4">
      <c r="D6604" s="3">
        <v>6604</v>
      </c>
    </row>
    <row r="6605" spans="4:4">
      <c r="D6605" s="3">
        <v>6605</v>
      </c>
    </row>
    <row r="6606" spans="4:4">
      <c r="D6606" s="3">
        <v>6606</v>
      </c>
    </row>
    <row r="6607" spans="4:4">
      <c r="D6607" s="3">
        <v>6607</v>
      </c>
    </row>
    <row r="6608" spans="4:4">
      <c r="D6608" s="3">
        <v>6608</v>
      </c>
    </row>
    <row r="6609" spans="4:4">
      <c r="D6609" s="3">
        <v>6609</v>
      </c>
    </row>
    <row r="6610" spans="4:4">
      <c r="D6610" s="3">
        <v>6610</v>
      </c>
    </row>
    <row r="6611" spans="4:4">
      <c r="D6611" s="3">
        <v>6611</v>
      </c>
    </row>
    <row r="6612" spans="4:4">
      <c r="D6612" s="3">
        <v>6612</v>
      </c>
    </row>
    <row r="6613" spans="4:4">
      <c r="D6613" s="3">
        <v>6613</v>
      </c>
    </row>
    <row r="6614" spans="4:4">
      <c r="D6614" s="3">
        <v>6614</v>
      </c>
    </row>
    <row r="6615" spans="4:4">
      <c r="D6615" s="3">
        <v>6615</v>
      </c>
    </row>
    <row r="6616" spans="4:4">
      <c r="D6616" s="3">
        <v>6616</v>
      </c>
    </row>
    <row r="6617" spans="4:4">
      <c r="D6617" s="3">
        <v>6617</v>
      </c>
    </row>
    <row r="6618" spans="4:4">
      <c r="D6618" s="3">
        <v>6618</v>
      </c>
    </row>
    <row r="6619" spans="4:4">
      <c r="D6619" s="3">
        <v>6619</v>
      </c>
    </row>
    <row r="6620" spans="4:4">
      <c r="D6620" s="3">
        <v>6620</v>
      </c>
    </row>
    <row r="6621" spans="4:4">
      <c r="D6621" s="3">
        <v>6621</v>
      </c>
    </row>
    <row r="6622" spans="4:4">
      <c r="D6622" s="3">
        <v>6622</v>
      </c>
    </row>
    <row r="6623" spans="4:4">
      <c r="D6623" s="3">
        <v>6623</v>
      </c>
    </row>
    <row r="6624" spans="4:4">
      <c r="D6624" s="3">
        <v>6624</v>
      </c>
    </row>
    <row r="6625" spans="4:4">
      <c r="D6625" s="3">
        <v>6625</v>
      </c>
    </row>
    <row r="6626" spans="4:4">
      <c r="D6626" s="3">
        <v>6626</v>
      </c>
    </row>
    <row r="6627" spans="4:4">
      <c r="D6627" s="3">
        <v>6627</v>
      </c>
    </row>
    <row r="6628" spans="4:4">
      <c r="D6628" s="3">
        <v>6628</v>
      </c>
    </row>
    <row r="6629" spans="4:4">
      <c r="D6629" s="3">
        <v>6629</v>
      </c>
    </row>
    <row r="6630" spans="4:4">
      <c r="D6630" s="3">
        <v>6630</v>
      </c>
    </row>
    <row r="6631" spans="4:4">
      <c r="D6631" s="3">
        <v>6631</v>
      </c>
    </row>
    <row r="6632" spans="4:4">
      <c r="D6632" s="3">
        <v>6632</v>
      </c>
    </row>
    <row r="6633" spans="4:4">
      <c r="D6633" s="3">
        <v>6633</v>
      </c>
    </row>
    <row r="6634" spans="4:4">
      <c r="D6634" s="3">
        <v>6634</v>
      </c>
    </row>
    <row r="6635" spans="4:4">
      <c r="D6635" s="3">
        <v>6635</v>
      </c>
    </row>
    <row r="6636" spans="4:4">
      <c r="D6636" s="3">
        <v>6636</v>
      </c>
    </row>
    <row r="6637" spans="4:4">
      <c r="D6637" s="3">
        <v>6637</v>
      </c>
    </row>
    <row r="6638" spans="4:4">
      <c r="D6638" s="3">
        <v>6638</v>
      </c>
    </row>
    <row r="6639" spans="4:4">
      <c r="D6639" s="3">
        <v>6639</v>
      </c>
    </row>
    <row r="6640" spans="4:4">
      <c r="D6640" s="3">
        <v>6640</v>
      </c>
    </row>
    <row r="6641" spans="4:4">
      <c r="D6641" s="3">
        <v>6641</v>
      </c>
    </row>
    <row r="6642" spans="4:4">
      <c r="D6642" s="3">
        <v>6642</v>
      </c>
    </row>
    <row r="6643" spans="4:4">
      <c r="D6643" s="3">
        <v>6643</v>
      </c>
    </row>
    <row r="6644" spans="4:4">
      <c r="D6644" s="3">
        <v>6644</v>
      </c>
    </row>
    <row r="6645" spans="4:4">
      <c r="D6645" s="3">
        <v>6645</v>
      </c>
    </row>
    <row r="6646" spans="4:4">
      <c r="D6646" s="3">
        <v>6646</v>
      </c>
    </row>
    <row r="6647" spans="4:4">
      <c r="D6647" s="3">
        <v>6647</v>
      </c>
    </row>
    <row r="6648" spans="4:4">
      <c r="D6648" s="3">
        <v>6648</v>
      </c>
    </row>
    <row r="6649" spans="4:4">
      <c r="D6649" s="3">
        <v>6649</v>
      </c>
    </row>
    <row r="6650" spans="4:4">
      <c r="D6650" s="3">
        <v>6650</v>
      </c>
    </row>
    <row r="6651" spans="4:4">
      <c r="D6651" s="3">
        <v>6651</v>
      </c>
    </row>
    <row r="6652" spans="4:4">
      <c r="D6652" s="3">
        <v>6652</v>
      </c>
    </row>
    <row r="6653" spans="4:4">
      <c r="D6653" s="3">
        <v>6653</v>
      </c>
    </row>
    <row r="6654" spans="4:4">
      <c r="D6654" s="3">
        <v>6654</v>
      </c>
    </row>
    <row r="6655" spans="4:4">
      <c r="D6655" s="3">
        <v>6655</v>
      </c>
    </row>
    <row r="6656" spans="4:4">
      <c r="D6656" s="3">
        <v>6656</v>
      </c>
    </row>
    <row r="6657" spans="4:4">
      <c r="D6657" s="3">
        <v>6657</v>
      </c>
    </row>
    <row r="6658" spans="4:4">
      <c r="D6658" s="3">
        <v>6658</v>
      </c>
    </row>
    <row r="6659" spans="4:4">
      <c r="D6659" s="3">
        <v>6659</v>
      </c>
    </row>
    <row r="6660" spans="4:4">
      <c r="D6660" s="3">
        <v>6660</v>
      </c>
    </row>
    <row r="6661" spans="4:4">
      <c r="D6661" s="3">
        <v>6661</v>
      </c>
    </row>
    <row r="6662" spans="4:4">
      <c r="D6662" s="3">
        <v>6662</v>
      </c>
    </row>
    <row r="6663" spans="4:4">
      <c r="D6663" s="3">
        <v>6663</v>
      </c>
    </row>
    <row r="6664" spans="4:4">
      <c r="D6664" s="3">
        <v>6664</v>
      </c>
    </row>
    <row r="6665" spans="4:4">
      <c r="D6665" s="3">
        <v>6665</v>
      </c>
    </row>
    <row r="6666" spans="4:4">
      <c r="D6666" s="3">
        <v>6666</v>
      </c>
    </row>
    <row r="6667" spans="4:4">
      <c r="D6667" s="3">
        <v>6667</v>
      </c>
    </row>
    <row r="6668" spans="4:4">
      <c r="D6668" s="3">
        <v>6668</v>
      </c>
    </row>
    <row r="6669" spans="4:4">
      <c r="D6669" s="3">
        <v>6669</v>
      </c>
    </row>
    <row r="6670" spans="4:4">
      <c r="D6670" s="3">
        <v>6670</v>
      </c>
    </row>
    <row r="6671" spans="4:4">
      <c r="D6671" s="3">
        <v>6671</v>
      </c>
    </row>
    <row r="6672" spans="4:4">
      <c r="D6672" s="3">
        <v>6672</v>
      </c>
    </row>
    <row r="6673" spans="4:4">
      <c r="D6673" s="3">
        <v>6673</v>
      </c>
    </row>
    <row r="6674" spans="4:4">
      <c r="D6674" s="3">
        <v>6674</v>
      </c>
    </row>
    <row r="6675" spans="4:4">
      <c r="D6675" s="3">
        <v>6675</v>
      </c>
    </row>
    <row r="6676" spans="4:4">
      <c r="D6676" s="3">
        <v>6676</v>
      </c>
    </row>
    <row r="6677" spans="4:4">
      <c r="D6677" s="3">
        <v>6677</v>
      </c>
    </row>
    <row r="6678" spans="4:4">
      <c r="D6678" s="3">
        <v>6678</v>
      </c>
    </row>
    <row r="6679" spans="4:4">
      <c r="D6679" s="3">
        <v>6679</v>
      </c>
    </row>
    <row r="6680" spans="4:4">
      <c r="D6680" s="3">
        <v>6680</v>
      </c>
    </row>
    <row r="6681" spans="4:4">
      <c r="D6681" s="3">
        <v>6681</v>
      </c>
    </row>
    <row r="6682" spans="4:4">
      <c r="D6682" s="3">
        <v>6682</v>
      </c>
    </row>
    <row r="6683" spans="4:4">
      <c r="D6683" s="3">
        <v>6683</v>
      </c>
    </row>
    <row r="6684" spans="4:4">
      <c r="D6684" s="3">
        <v>6684</v>
      </c>
    </row>
    <row r="6685" spans="4:4">
      <c r="D6685" s="3">
        <v>6685</v>
      </c>
    </row>
    <row r="6686" spans="4:4">
      <c r="D6686" s="3">
        <v>6686</v>
      </c>
    </row>
    <row r="6687" spans="4:4">
      <c r="D6687" s="3">
        <v>6687</v>
      </c>
    </row>
    <row r="6688" spans="4:4">
      <c r="D6688" s="3">
        <v>6688</v>
      </c>
    </row>
    <row r="6689" spans="4:4">
      <c r="D6689" s="3">
        <v>6689</v>
      </c>
    </row>
    <row r="6690" spans="4:4">
      <c r="D6690" s="3">
        <v>6690</v>
      </c>
    </row>
    <row r="6691" spans="4:4">
      <c r="D6691" s="3">
        <v>6691</v>
      </c>
    </row>
    <row r="6692" spans="4:4">
      <c r="D6692" s="3">
        <v>6692</v>
      </c>
    </row>
    <row r="6693" spans="4:4">
      <c r="D6693" s="3">
        <v>6693</v>
      </c>
    </row>
    <row r="6694" spans="4:4">
      <c r="D6694" s="3">
        <v>6694</v>
      </c>
    </row>
    <row r="6695" spans="4:4">
      <c r="D6695" s="3">
        <v>6695</v>
      </c>
    </row>
    <row r="6696" spans="4:4">
      <c r="D6696" s="3">
        <v>6696</v>
      </c>
    </row>
    <row r="6697" spans="4:4">
      <c r="D6697" s="3">
        <v>6697</v>
      </c>
    </row>
    <row r="6698" spans="4:4">
      <c r="D6698" s="3">
        <v>6698</v>
      </c>
    </row>
    <row r="6699" spans="4:4">
      <c r="D6699" s="3">
        <v>6699</v>
      </c>
    </row>
    <row r="6700" spans="4:4">
      <c r="D6700" s="3">
        <v>6700</v>
      </c>
    </row>
    <row r="6701" spans="4:4">
      <c r="D6701" s="3">
        <v>6701</v>
      </c>
    </row>
    <row r="6702" spans="4:4">
      <c r="D6702" s="3">
        <v>6702</v>
      </c>
    </row>
    <row r="6703" spans="4:4">
      <c r="D6703" s="3">
        <v>6703</v>
      </c>
    </row>
    <row r="6704" spans="4:4">
      <c r="D6704" s="3">
        <v>6704</v>
      </c>
    </row>
    <row r="6705" spans="4:4">
      <c r="D6705" s="3">
        <v>6705</v>
      </c>
    </row>
    <row r="6706" spans="4:4">
      <c r="D6706" s="3">
        <v>6706</v>
      </c>
    </row>
    <row r="6707" spans="4:4">
      <c r="D6707" s="3">
        <v>6707</v>
      </c>
    </row>
    <row r="6708" spans="4:4">
      <c r="D6708" s="3">
        <v>6708</v>
      </c>
    </row>
    <row r="6709" spans="4:4">
      <c r="D6709" s="3">
        <v>6709</v>
      </c>
    </row>
    <row r="6710" spans="4:4">
      <c r="D6710" s="3">
        <v>6710</v>
      </c>
    </row>
    <row r="6711" spans="4:4">
      <c r="D6711" s="3">
        <v>6711</v>
      </c>
    </row>
    <row r="6712" spans="4:4">
      <c r="D6712" s="3">
        <v>6712</v>
      </c>
    </row>
    <row r="6713" spans="4:4">
      <c r="D6713" s="3">
        <v>6713</v>
      </c>
    </row>
    <row r="6714" spans="4:4">
      <c r="D6714" s="3">
        <v>6714</v>
      </c>
    </row>
    <row r="6715" spans="4:4">
      <c r="D6715" s="3">
        <v>6715</v>
      </c>
    </row>
    <row r="6716" spans="4:4">
      <c r="D6716" s="3">
        <v>6716</v>
      </c>
    </row>
    <row r="6717" spans="4:4">
      <c r="D6717" s="3">
        <v>6717</v>
      </c>
    </row>
    <row r="6718" spans="4:4">
      <c r="D6718" s="3">
        <v>6718</v>
      </c>
    </row>
    <row r="6719" spans="4:4">
      <c r="D6719" s="3">
        <v>6719</v>
      </c>
    </row>
    <row r="6720" spans="4:4">
      <c r="D6720" s="3">
        <v>6720</v>
      </c>
    </row>
    <row r="6721" spans="4:4">
      <c r="D6721" s="3">
        <v>6721</v>
      </c>
    </row>
    <row r="6722" spans="4:4">
      <c r="D6722" s="3">
        <v>6722</v>
      </c>
    </row>
    <row r="6723" spans="4:4">
      <c r="D6723" s="3">
        <v>6723</v>
      </c>
    </row>
    <row r="6724" spans="4:4">
      <c r="D6724" s="3">
        <v>6724</v>
      </c>
    </row>
    <row r="6725" spans="4:4">
      <c r="D6725" s="3">
        <v>6725</v>
      </c>
    </row>
    <row r="6726" spans="4:4">
      <c r="D6726" s="3">
        <v>6726</v>
      </c>
    </row>
    <row r="6727" spans="4:4">
      <c r="D6727" s="3">
        <v>6727</v>
      </c>
    </row>
    <row r="6728" spans="4:4">
      <c r="D6728" s="3">
        <v>6728</v>
      </c>
    </row>
    <row r="6729" spans="4:4">
      <c r="D6729" s="3">
        <v>6729</v>
      </c>
    </row>
    <row r="6730" spans="4:4">
      <c r="D6730" s="3">
        <v>6730</v>
      </c>
    </row>
    <row r="6731" spans="4:4">
      <c r="D6731" s="3">
        <v>6731</v>
      </c>
    </row>
    <row r="6732" spans="4:4">
      <c r="D6732" s="3">
        <v>6732</v>
      </c>
    </row>
    <row r="6733" spans="4:4">
      <c r="D6733" s="3">
        <v>6733</v>
      </c>
    </row>
    <row r="6734" spans="4:4">
      <c r="D6734" s="3">
        <v>6734</v>
      </c>
    </row>
    <row r="6735" spans="4:4">
      <c r="D6735" s="3">
        <v>6735</v>
      </c>
    </row>
    <row r="6736" spans="4:4">
      <c r="D6736" s="3">
        <v>6736</v>
      </c>
    </row>
    <row r="6737" spans="4:4">
      <c r="D6737" s="3">
        <v>6737</v>
      </c>
    </row>
    <row r="6738" spans="4:4">
      <c r="D6738" s="3">
        <v>6738</v>
      </c>
    </row>
    <row r="6739" spans="4:4">
      <c r="D6739" s="3">
        <v>6739</v>
      </c>
    </row>
    <row r="6740" spans="4:4">
      <c r="D6740" s="3">
        <v>6740</v>
      </c>
    </row>
    <row r="6741" spans="4:4">
      <c r="D6741" s="3">
        <v>6741</v>
      </c>
    </row>
    <row r="6742" spans="4:4">
      <c r="D6742" s="3">
        <v>6742</v>
      </c>
    </row>
    <row r="6743" spans="4:4">
      <c r="D6743" s="3">
        <v>6743</v>
      </c>
    </row>
    <row r="6744" spans="4:4">
      <c r="D6744" s="3">
        <v>6744</v>
      </c>
    </row>
    <row r="6745" spans="4:4">
      <c r="D6745" s="3">
        <v>6745</v>
      </c>
    </row>
    <row r="6746" spans="4:4">
      <c r="D6746" s="3">
        <v>6746</v>
      </c>
    </row>
    <row r="6747" spans="4:4">
      <c r="D6747" s="3">
        <v>6747</v>
      </c>
    </row>
    <row r="6748" spans="4:4">
      <c r="D6748" s="3">
        <v>6748</v>
      </c>
    </row>
    <row r="6749" spans="4:4">
      <c r="D6749" s="3">
        <v>6749</v>
      </c>
    </row>
    <row r="6750" spans="4:4">
      <c r="D6750" s="3">
        <v>6750</v>
      </c>
    </row>
    <row r="6751" spans="4:4">
      <c r="D6751" s="3">
        <v>6751</v>
      </c>
    </row>
    <row r="6752" spans="4:4">
      <c r="D6752" s="3">
        <v>6752</v>
      </c>
    </row>
    <row r="6753" spans="4:4">
      <c r="D6753" s="3">
        <v>6753</v>
      </c>
    </row>
    <row r="6754" spans="4:4">
      <c r="D6754" s="3">
        <v>6754</v>
      </c>
    </row>
    <row r="6755" spans="4:4">
      <c r="D6755" s="3">
        <v>6755</v>
      </c>
    </row>
    <row r="6756" spans="4:4">
      <c r="D6756" s="3">
        <v>6756</v>
      </c>
    </row>
    <row r="6757" spans="4:4">
      <c r="D6757" s="3">
        <v>6757</v>
      </c>
    </row>
    <row r="6758" spans="4:4">
      <c r="D6758" s="3">
        <v>6758</v>
      </c>
    </row>
    <row r="6759" spans="4:4">
      <c r="D6759" s="3">
        <v>6759</v>
      </c>
    </row>
    <row r="6760" spans="4:4">
      <c r="D6760" s="3">
        <v>6760</v>
      </c>
    </row>
    <row r="6761" spans="4:4">
      <c r="D6761" s="3">
        <v>6761</v>
      </c>
    </row>
    <row r="6762" spans="4:4">
      <c r="D6762" s="3">
        <v>6762</v>
      </c>
    </row>
    <row r="6763" spans="4:4">
      <c r="D6763" s="3">
        <v>6763</v>
      </c>
    </row>
    <row r="6764" spans="4:4">
      <c r="D6764" s="3">
        <v>6764</v>
      </c>
    </row>
    <row r="6765" spans="4:4">
      <c r="D6765" s="3">
        <v>6765</v>
      </c>
    </row>
    <row r="6766" spans="4:4">
      <c r="D6766" s="3">
        <v>6766</v>
      </c>
    </row>
    <row r="6767" spans="4:4">
      <c r="D6767" s="3">
        <v>6767</v>
      </c>
    </row>
    <row r="6768" spans="4:4">
      <c r="D6768" s="3">
        <v>6768</v>
      </c>
    </row>
    <row r="6769" spans="4:4">
      <c r="D6769" s="3">
        <v>6769</v>
      </c>
    </row>
    <row r="6770" spans="4:4">
      <c r="D6770" s="3">
        <v>6770</v>
      </c>
    </row>
    <row r="6771" spans="4:4">
      <c r="D6771" s="3">
        <v>6771</v>
      </c>
    </row>
    <row r="6772" spans="4:4">
      <c r="D6772" s="3">
        <v>6772</v>
      </c>
    </row>
    <row r="6773" spans="4:4">
      <c r="D6773" s="3">
        <v>6773</v>
      </c>
    </row>
    <row r="6774" spans="4:4">
      <c r="D6774" s="3">
        <v>6774</v>
      </c>
    </row>
    <row r="6775" spans="4:4">
      <c r="D6775" s="3">
        <v>6775</v>
      </c>
    </row>
    <row r="6776" spans="4:4">
      <c r="D6776" s="3">
        <v>6776</v>
      </c>
    </row>
    <row r="6777" spans="4:4">
      <c r="D6777" s="3">
        <v>6777</v>
      </c>
    </row>
    <row r="6778" spans="4:4">
      <c r="D6778" s="3">
        <v>6778</v>
      </c>
    </row>
    <row r="6779" spans="4:4">
      <c r="D6779" s="3">
        <v>6779</v>
      </c>
    </row>
    <row r="6780" spans="4:4">
      <c r="D6780" s="3">
        <v>6780</v>
      </c>
    </row>
    <row r="6781" spans="4:4">
      <c r="D6781" s="3">
        <v>6781</v>
      </c>
    </row>
    <row r="6782" spans="4:4">
      <c r="D6782" s="3">
        <v>6782</v>
      </c>
    </row>
    <row r="6783" spans="4:4">
      <c r="D6783" s="3">
        <v>6783</v>
      </c>
    </row>
    <row r="6784" spans="4:4">
      <c r="D6784" s="3">
        <v>6784</v>
      </c>
    </row>
    <row r="6785" spans="4:4">
      <c r="D6785" s="3">
        <v>6785</v>
      </c>
    </row>
    <row r="6786" spans="4:4">
      <c r="D6786" s="3">
        <v>6786</v>
      </c>
    </row>
    <row r="6787" spans="4:4">
      <c r="D6787" s="3">
        <v>6787</v>
      </c>
    </row>
    <row r="6788" spans="4:4">
      <c r="D6788" s="3">
        <v>6788</v>
      </c>
    </row>
    <row r="6789" spans="4:4">
      <c r="D6789" s="3">
        <v>6789</v>
      </c>
    </row>
    <row r="6790" spans="4:4">
      <c r="D6790" s="3">
        <v>6790</v>
      </c>
    </row>
    <row r="6791" spans="4:4">
      <c r="D6791" s="3">
        <v>6791</v>
      </c>
    </row>
    <row r="6792" spans="4:4">
      <c r="D6792" s="3">
        <v>6792</v>
      </c>
    </row>
    <row r="6793" spans="4:4">
      <c r="D6793" s="3">
        <v>6793</v>
      </c>
    </row>
    <row r="6794" spans="4:4">
      <c r="D6794" s="3">
        <v>6794</v>
      </c>
    </row>
    <row r="6795" spans="4:4">
      <c r="D6795" s="3">
        <v>6795</v>
      </c>
    </row>
    <row r="6796" spans="4:4">
      <c r="D6796" s="3">
        <v>6796</v>
      </c>
    </row>
    <row r="6797" spans="4:4">
      <c r="D6797" s="3">
        <v>6797</v>
      </c>
    </row>
    <row r="6798" spans="4:4">
      <c r="D6798" s="3">
        <v>6798</v>
      </c>
    </row>
    <row r="6799" spans="4:4">
      <c r="D6799" s="3">
        <v>6799</v>
      </c>
    </row>
    <row r="6800" spans="4:4">
      <c r="D6800" s="3">
        <v>6800</v>
      </c>
    </row>
    <row r="6801" spans="4:4">
      <c r="D6801" s="3">
        <v>6801</v>
      </c>
    </row>
    <row r="6802" spans="4:4">
      <c r="D6802" s="3">
        <v>6802</v>
      </c>
    </row>
    <row r="6803" spans="4:4">
      <c r="D6803" s="3">
        <v>6803</v>
      </c>
    </row>
    <row r="6804" spans="4:4">
      <c r="D6804" s="3">
        <v>6804</v>
      </c>
    </row>
    <row r="6805" spans="4:4">
      <c r="D6805" s="3">
        <v>6805</v>
      </c>
    </row>
    <row r="6806" spans="4:4">
      <c r="D6806" s="3">
        <v>6806</v>
      </c>
    </row>
    <row r="6807" spans="4:4">
      <c r="D6807" s="3">
        <v>6807</v>
      </c>
    </row>
    <row r="6808" spans="4:4">
      <c r="D6808" s="3">
        <v>6808</v>
      </c>
    </row>
    <row r="6809" spans="4:4">
      <c r="D6809" s="3">
        <v>6809</v>
      </c>
    </row>
    <row r="6810" spans="4:4">
      <c r="D6810" s="3">
        <v>6810</v>
      </c>
    </row>
    <row r="6811" spans="4:4">
      <c r="D6811" s="3">
        <v>6811</v>
      </c>
    </row>
    <row r="6812" spans="4:4">
      <c r="D6812" s="3">
        <v>6812</v>
      </c>
    </row>
    <row r="6813" spans="4:4">
      <c r="D6813" s="3">
        <v>6813</v>
      </c>
    </row>
    <row r="6814" spans="4:4">
      <c r="D6814" s="3">
        <v>6814</v>
      </c>
    </row>
    <row r="6815" spans="4:4">
      <c r="D6815" s="3">
        <v>6815</v>
      </c>
    </row>
    <row r="6816" spans="4:4">
      <c r="D6816" s="3">
        <v>6816</v>
      </c>
    </row>
    <row r="6817" spans="4:4">
      <c r="D6817" s="3">
        <v>6817</v>
      </c>
    </row>
    <row r="6818" spans="4:4">
      <c r="D6818" s="3">
        <v>6818</v>
      </c>
    </row>
    <row r="6819" spans="4:4">
      <c r="D6819" s="3">
        <v>6819</v>
      </c>
    </row>
    <row r="6820" spans="4:4">
      <c r="D6820" s="3">
        <v>6820</v>
      </c>
    </row>
    <row r="6821" spans="4:4">
      <c r="D6821" s="3">
        <v>6821</v>
      </c>
    </row>
    <row r="6822" spans="4:4">
      <c r="D6822" s="3">
        <v>6822</v>
      </c>
    </row>
    <row r="6823" spans="4:4">
      <c r="D6823" s="3">
        <v>6823</v>
      </c>
    </row>
    <row r="6824" spans="4:4">
      <c r="D6824" s="3">
        <v>6824</v>
      </c>
    </row>
    <row r="6825" spans="4:4">
      <c r="D6825" s="3">
        <v>6825</v>
      </c>
    </row>
    <row r="6826" spans="4:4">
      <c r="D6826" s="3">
        <v>6826</v>
      </c>
    </row>
    <row r="6827" spans="4:4">
      <c r="D6827" s="3">
        <v>6827</v>
      </c>
    </row>
    <row r="6828" spans="4:4">
      <c r="D6828" s="3">
        <v>6828</v>
      </c>
    </row>
    <row r="6829" spans="4:4">
      <c r="D6829" s="3">
        <v>6829</v>
      </c>
    </row>
    <row r="6830" spans="4:4">
      <c r="D6830" s="3">
        <v>6830</v>
      </c>
    </row>
    <row r="6831" spans="4:4">
      <c r="D6831" s="3">
        <v>6831</v>
      </c>
    </row>
    <row r="6832" spans="4:4">
      <c r="D6832" s="3">
        <v>6832</v>
      </c>
    </row>
    <row r="6833" spans="4:4">
      <c r="D6833" s="3">
        <v>6833</v>
      </c>
    </row>
    <row r="6834" spans="4:4">
      <c r="D6834" s="3">
        <v>6834</v>
      </c>
    </row>
    <row r="6835" spans="4:4">
      <c r="D6835" s="3">
        <v>6835</v>
      </c>
    </row>
    <row r="6836" spans="4:4">
      <c r="D6836" s="3">
        <v>6836</v>
      </c>
    </row>
    <row r="6837" spans="4:4">
      <c r="D6837" s="3">
        <v>6837</v>
      </c>
    </row>
    <row r="6838" spans="4:4">
      <c r="D6838" s="3">
        <v>6838</v>
      </c>
    </row>
    <row r="6839" spans="4:4">
      <c r="D6839" s="3">
        <v>6839</v>
      </c>
    </row>
    <row r="6840" spans="4:4">
      <c r="D6840" s="3">
        <v>6840</v>
      </c>
    </row>
    <row r="6841" spans="4:4">
      <c r="D6841" s="3">
        <v>6841</v>
      </c>
    </row>
    <row r="6842" spans="4:4">
      <c r="D6842" s="3">
        <v>6842</v>
      </c>
    </row>
    <row r="6843" spans="4:4">
      <c r="D6843" s="3">
        <v>6843</v>
      </c>
    </row>
    <row r="6844" spans="4:4">
      <c r="D6844" s="3">
        <v>6844</v>
      </c>
    </row>
    <row r="6845" spans="4:4">
      <c r="D6845" s="3">
        <v>6845</v>
      </c>
    </row>
    <row r="6846" spans="4:4">
      <c r="D6846" s="3">
        <v>6846</v>
      </c>
    </row>
    <row r="6847" spans="4:4">
      <c r="D6847" s="3">
        <v>6847</v>
      </c>
    </row>
    <row r="6848" spans="4:4">
      <c r="D6848" s="3">
        <v>6848</v>
      </c>
    </row>
    <row r="6849" spans="4:4">
      <c r="D6849" s="3">
        <v>6849</v>
      </c>
    </row>
    <row r="6850" spans="4:4">
      <c r="D6850" s="3">
        <v>6850</v>
      </c>
    </row>
    <row r="6851" spans="4:4">
      <c r="D6851" s="3">
        <v>6851</v>
      </c>
    </row>
    <row r="6852" spans="4:4">
      <c r="D6852" s="3">
        <v>6852</v>
      </c>
    </row>
    <row r="6853" spans="4:4">
      <c r="D6853" s="3">
        <v>6853</v>
      </c>
    </row>
    <row r="6854" spans="4:4">
      <c r="D6854" s="3">
        <v>6854</v>
      </c>
    </row>
    <row r="6855" spans="4:4">
      <c r="D6855" s="3">
        <v>6855</v>
      </c>
    </row>
    <row r="6856" spans="4:4">
      <c r="D6856" s="3">
        <v>6856</v>
      </c>
    </row>
    <row r="6857" spans="4:4">
      <c r="D6857" s="3">
        <v>6857</v>
      </c>
    </row>
    <row r="6858" spans="4:4">
      <c r="D6858" s="3">
        <v>6858</v>
      </c>
    </row>
    <row r="6859" spans="4:4">
      <c r="D6859" s="3">
        <v>6859</v>
      </c>
    </row>
    <row r="6860" spans="4:4">
      <c r="D6860" s="3">
        <v>6860</v>
      </c>
    </row>
    <row r="6861" spans="4:4">
      <c r="D6861" s="3">
        <v>6861</v>
      </c>
    </row>
    <row r="6862" spans="4:4">
      <c r="D6862" s="3">
        <v>6862</v>
      </c>
    </row>
    <row r="6863" spans="4:4">
      <c r="D6863" s="3">
        <v>6863</v>
      </c>
    </row>
    <row r="6864" spans="4:4">
      <c r="D6864" s="3">
        <v>6864</v>
      </c>
    </row>
    <row r="6865" spans="4:4">
      <c r="D6865" s="3">
        <v>6865</v>
      </c>
    </row>
    <row r="6866" spans="4:4">
      <c r="D6866" s="3">
        <v>6866</v>
      </c>
    </row>
    <row r="6867" spans="4:4">
      <c r="D6867" s="3">
        <v>6867</v>
      </c>
    </row>
    <row r="6868" spans="4:4">
      <c r="D6868" s="3">
        <v>6868</v>
      </c>
    </row>
    <row r="6869" spans="4:4">
      <c r="D6869" s="3">
        <v>6869</v>
      </c>
    </row>
    <row r="6870" spans="4:4">
      <c r="D6870" s="3">
        <v>6870</v>
      </c>
    </row>
    <row r="6871" spans="4:4">
      <c r="D6871" s="3">
        <v>6871</v>
      </c>
    </row>
    <row r="6872" spans="4:4">
      <c r="D6872" s="3">
        <v>6872</v>
      </c>
    </row>
    <row r="6873" spans="4:4">
      <c r="D6873" s="3">
        <v>6873</v>
      </c>
    </row>
    <row r="6874" spans="4:4">
      <c r="D6874" s="3">
        <v>6874</v>
      </c>
    </row>
    <row r="6875" spans="4:4">
      <c r="D6875" s="3">
        <v>6875</v>
      </c>
    </row>
    <row r="6876" spans="4:4">
      <c r="D6876" s="3">
        <v>6876</v>
      </c>
    </row>
    <row r="6877" spans="4:4">
      <c r="D6877" s="3">
        <v>6877</v>
      </c>
    </row>
    <row r="6878" spans="4:4">
      <c r="D6878" s="3">
        <v>6878</v>
      </c>
    </row>
    <row r="6879" spans="4:4">
      <c r="D6879" s="3">
        <v>6879</v>
      </c>
    </row>
    <row r="6880" spans="4:4">
      <c r="D6880" s="3">
        <v>6880</v>
      </c>
    </row>
    <row r="6881" spans="4:4">
      <c r="D6881" s="3">
        <v>6881</v>
      </c>
    </row>
    <row r="6882" spans="4:4">
      <c r="D6882" s="3">
        <v>6882</v>
      </c>
    </row>
    <row r="6883" spans="4:4">
      <c r="D6883" s="3">
        <v>6883</v>
      </c>
    </row>
    <row r="6884" spans="4:4">
      <c r="D6884" s="3">
        <v>6884</v>
      </c>
    </row>
    <row r="6885" spans="4:4">
      <c r="D6885" s="3">
        <v>6885</v>
      </c>
    </row>
    <row r="6886" spans="4:4">
      <c r="D6886" s="3">
        <v>6886</v>
      </c>
    </row>
    <row r="6887" spans="4:4">
      <c r="D6887" s="3">
        <v>6887</v>
      </c>
    </row>
    <row r="6888" spans="4:4">
      <c r="D6888" s="3">
        <v>6888</v>
      </c>
    </row>
    <row r="6889" spans="4:4">
      <c r="D6889" s="3">
        <v>6889</v>
      </c>
    </row>
    <row r="6890" spans="4:4">
      <c r="D6890" s="3">
        <v>6890</v>
      </c>
    </row>
    <row r="6891" spans="4:4">
      <c r="D6891" s="3">
        <v>6891</v>
      </c>
    </row>
    <row r="6892" spans="4:4">
      <c r="D6892" s="3">
        <v>6892</v>
      </c>
    </row>
    <row r="6893" spans="4:4">
      <c r="D6893" s="3">
        <v>6893</v>
      </c>
    </row>
    <row r="6894" spans="4:4">
      <c r="D6894" s="3">
        <v>6894</v>
      </c>
    </row>
    <row r="6895" spans="4:4">
      <c r="D6895" s="3">
        <v>6895</v>
      </c>
    </row>
    <row r="6896" spans="4:4">
      <c r="D6896" s="3">
        <v>6896</v>
      </c>
    </row>
    <row r="6897" spans="4:4">
      <c r="D6897" s="3">
        <v>6897</v>
      </c>
    </row>
    <row r="6898" spans="4:4">
      <c r="D6898" s="3">
        <v>6898</v>
      </c>
    </row>
    <row r="6899" spans="4:4">
      <c r="D6899" s="3">
        <v>6899</v>
      </c>
    </row>
    <row r="6900" spans="4:4">
      <c r="D6900" s="3">
        <v>6900</v>
      </c>
    </row>
    <row r="6901" spans="4:4">
      <c r="D6901" s="3">
        <v>6901</v>
      </c>
    </row>
    <row r="6902" spans="4:4">
      <c r="D6902" s="3">
        <v>6902</v>
      </c>
    </row>
    <row r="6903" spans="4:4">
      <c r="D6903" s="3">
        <v>6903</v>
      </c>
    </row>
    <row r="6904" spans="4:4">
      <c r="D6904" s="3">
        <v>6904</v>
      </c>
    </row>
    <row r="6905" spans="4:4">
      <c r="D6905" s="3">
        <v>6905</v>
      </c>
    </row>
    <row r="6906" spans="4:4">
      <c r="D6906" s="3">
        <v>6906</v>
      </c>
    </row>
    <row r="6907" spans="4:4">
      <c r="D6907" s="3">
        <v>6907</v>
      </c>
    </row>
    <row r="6908" spans="4:4">
      <c r="D6908" s="3">
        <v>6908</v>
      </c>
    </row>
    <row r="6909" spans="4:4">
      <c r="D6909" s="3">
        <v>6909</v>
      </c>
    </row>
    <row r="6910" spans="4:4">
      <c r="D6910" s="3">
        <v>6910</v>
      </c>
    </row>
    <row r="6911" spans="4:4">
      <c r="D6911" s="3">
        <v>6911</v>
      </c>
    </row>
    <row r="6912" spans="4:4">
      <c r="D6912" s="3">
        <v>6912</v>
      </c>
    </row>
    <row r="6913" spans="4:4">
      <c r="D6913" s="3">
        <v>6913</v>
      </c>
    </row>
    <row r="6914" spans="4:4">
      <c r="D6914" s="3">
        <v>6914</v>
      </c>
    </row>
    <row r="6915" spans="4:4">
      <c r="D6915" s="3">
        <v>6915</v>
      </c>
    </row>
    <row r="6916" spans="4:4">
      <c r="D6916" s="3">
        <v>6916</v>
      </c>
    </row>
    <row r="6917" spans="4:4">
      <c r="D6917" s="3">
        <v>6917</v>
      </c>
    </row>
    <row r="6918" spans="4:4">
      <c r="D6918" s="3">
        <v>6918</v>
      </c>
    </row>
    <row r="6919" spans="4:4">
      <c r="D6919" s="3">
        <v>6919</v>
      </c>
    </row>
    <row r="6920" spans="4:4">
      <c r="D6920" s="3">
        <v>6920</v>
      </c>
    </row>
    <row r="6921" spans="4:4">
      <c r="D6921" s="3">
        <v>6921</v>
      </c>
    </row>
    <row r="6922" spans="4:4">
      <c r="D6922" s="3">
        <v>6922</v>
      </c>
    </row>
    <row r="6923" spans="4:4">
      <c r="D6923" s="3">
        <v>6923</v>
      </c>
    </row>
    <row r="6924" spans="4:4">
      <c r="D6924" s="3">
        <v>6924</v>
      </c>
    </row>
    <row r="6925" spans="4:4">
      <c r="D6925" s="3">
        <v>6925</v>
      </c>
    </row>
    <row r="6926" spans="4:4">
      <c r="D6926" s="3">
        <v>6926</v>
      </c>
    </row>
    <row r="6927" spans="4:4">
      <c r="D6927" s="3">
        <v>6927</v>
      </c>
    </row>
    <row r="6928" spans="4:4">
      <c r="D6928" s="3">
        <v>6928</v>
      </c>
    </row>
    <row r="6929" spans="4:4">
      <c r="D6929" s="3">
        <v>6929</v>
      </c>
    </row>
    <row r="6930" spans="4:4">
      <c r="D6930" s="3">
        <v>6930</v>
      </c>
    </row>
    <row r="6931" spans="4:4">
      <c r="D6931" s="3">
        <v>6931</v>
      </c>
    </row>
    <row r="6932" spans="4:4">
      <c r="D6932" s="3">
        <v>6932</v>
      </c>
    </row>
    <row r="6933" spans="4:4">
      <c r="D6933" s="3">
        <v>6933</v>
      </c>
    </row>
    <row r="6934" spans="4:4">
      <c r="D6934" s="3">
        <v>6934</v>
      </c>
    </row>
    <row r="6935" spans="4:4">
      <c r="D6935" s="3">
        <v>6935</v>
      </c>
    </row>
    <row r="6936" spans="4:4">
      <c r="D6936" s="3">
        <v>6936</v>
      </c>
    </row>
    <row r="6937" spans="4:4">
      <c r="D6937" s="3">
        <v>6937</v>
      </c>
    </row>
    <row r="6938" spans="4:4">
      <c r="D6938" s="3">
        <v>6938</v>
      </c>
    </row>
    <row r="6939" spans="4:4">
      <c r="D6939" s="3">
        <v>6939</v>
      </c>
    </row>
    <row r="6940" spans="4:4">
      <c r="D6940" s="3">
        <v>6940</v>
      </c>
    </row>
    <row r="6941" spans="4:4">
      <c r="D6941" s="3">
        <v>6941</v>
      </c>
    </row>
    <row r="6942" spans="4:4">
      <c r="D6942" s="3">
        <v>6942</v>
      </c>
    </row>
    <row r="6943" spans="4:4">
      <c r="D6943" s="3">
        <v>6943</v>
      </c>
    </row>
    <row r="6944" spans="4:4">
      <c r="D6944" s="3">
        <v>6944</v>
      </c>
    </row>
    <row r="6945" spans="4:4">
      <c r="D6945" s="3">
        <v>6945</v>
      </c>
    </row>
    <row r="6946" spans="4:4">
      <c r="D6946" s="3">
        <v>6946</v>
      </c>
    </row>
    <row r="6947" spans="4:4">
      <c r="D6947" s="3">
        <v>6947</v>
      </c>
    </row>
    <row r="6948" spans="4:4">
      <c r="D6948" s="3">
        <v>6948</v>
      </c>
    </row>
    <row r="6949" spans="4:4">
      <c r="D6949" s="3">
        <v>6949</v>
      </c>
    </row>
    <row r="6950" spans="4:4">
      <c r="D6950" s="3">
        <v>6950</v>
      </c>
    </row>
    <row r="6951" spans="4:4">
      <c r="D6951" s="3">
        <v>6951</v>
      </c>
    </row>
    <row r="6952" spans="4:4">
      <c r="D6952" s="3">
        <v>6952</v>
      </c>
    </row>
    <row r="6953" spans="4:4">
      <c r="D6953" s="3">
        <v>6953</v>
      </c>
    </row>
    <row r="6954" spans="4:4">
      <c r="D6954" s="3">
        <v>6954</v>
      </c>
    </row>
    <row r="6955" spans="4:4">
      <c r="D6955" s="3">
        <v>6955</v>
      </c>
    </row>
    <row r="6956" spans="4:4">
      <c r="D6956" s="3">
        <v>6956</v>
      </c>
    </row>
    <row r="6957" spans="4:4">
      <c r="D6957" s="3">
        <v>6957</v>
      </c>
    </row>
    <row r="6958" spans="4:4">
      <c r="D6958" s="3">
        <v>6958</v>
      </c>
    </row>
    <row r="6959" spans="4:4">
      <c r="D6959" s="3">
        <v>6959</v>
      </c>
    </row>
    <row r="6960" spans="4:4">
      <c r="D6960" s="3">
        <v>6960</v>
      </c>
    </row>
    <row r="6961" spans="4:4">
      <c r="D6961" s="3">
        <v>6961</v>
      </c>
    </row>
    <row r="6962" spans="4:4">
      <c r="D6962" s="3">
        <v>6962</v>
      </c>
    </row>
    <row r="6963" spans="4:4">
      <c r="D6963" s="3">
        <v>6963</v>
      </c>
    </row>
    <row r="6964" spans="4:4">
      <c r="D6964" s="3">
        <v>6964</v>
      </c>
    </row>
    <row r="6965" spans="4:4">
      <c r="D6965" s="3">
        <v>6965</v>
      </c>
    </row>
    <row r="6966" spans="4:4">
      <c r="D6966" s="3">
        <v>6966</v>
      </c>
    </row>
    <row r="6967" spans="4:4">
      <c r="D6967" s="3">
        <v>6967</v>
      </c>
    </row>
    <row r="6968" spans="4:4">
      <c r="D6968" s="3">
        <v>6968</v>
      </c>
    </row>
    <row r="6969" spans="4:4">
      <c r="D6969" s="3">
        <v>6969</v>
      </c>
    </row>
    <row r="6970" spans="4:4">
      <c r="D6970" s="3">
        <v>6970</v>
      </c>
    </row>
    <row r="6971" spans="4:4">
      <c r="D6971" s="3">
        <v>6971</v>
      </c>
    </row>
    <row r="6972" spans="4:4">
      <c r="D6972" s="3">
        <v>6972</v>
      </c>
    </row>
    <row r="6973" spans="4:4">
      <c r="D6973" s="3">
        <v>6973</v>
      </c>
    </row>
    <row r="6974" spans="4:4">
      <c r="D6974" s="3">
        <v>6974</v>
      </c>
    </row>
    <row r="6975" spans="4:4">
      <c r="D6975" s="3">
        <v>6975</v>
      </c>
    </row>
    <row r="6976" spans="4:4">
      <c r="D6976" s="3">
        <v>6976</v>
      </c>
    </row>
    <row r="6977" spans="4:4">
      <c r="D6977" s="3">
        <v>6977</v>
      </c>
    </row>
    <row r="6978" spans="4:4">
      <c r="D6978" s="3">
        <v>6978</v>
      </c>
    </row>
    <row r="6979" spans="4:4">
      <c r="D6979" s="3">
        <v>6979</v>
      </c>
    </row>
    <row r="6980" spans="4:4">
      <c r="D6980" s="3">
        <v>6980</v>
      </c>
    </row>
    <row r="6981" spans="4:4">
      <c r="D6981" s="3">
        <v>6981</v>
      </c>
    </row>
    <row r="6982" spans="4:4">
      <c r="D6982" s="3">
        <v>6982</v>
      </c>
    </row>
    <row r="6983" spans="4:4">
      <c r="D6983" s="3">
        <v>6983</v>
      </c>
    </row>
    <row r="6984" spans="4:4">
      <c r="D6984" s="3">
        <v>6984</v>
      </c>
    </row>
    <row r="6985" spans="4:4">
      <c r="D6985" s="3">
        <v>6985</v>
      </c>
    </row>
    <row r="6986" spans="4:4">
      <c r="D6986" s="3">
        <v>6986</v>
      </c>
    </row>
    <row r="6987" spans="4:4">
      <c r="D6987" s="3">
        <v>6987</v>
      </c>
    </row>
    <row r="6988" spans="4:4">
      <c r="D6988" s="3">
        <v>6988</v>
      </c>
    </row>
    <row r="6989" spans="4:4">
      <c r="D6989" s="3">
        <v>6989</v>
      </c>
    </row>
    <row r="6990" spans="4:4">
      <c r="D6990" s="3">
        <v>6990</v>
      </c>
    </row>
    <row r="6991" spans="4:4">
      <c r="D6991" s="3">
        <v>6991</v>
      </c>
    </row>
    <row r="6992" spans="4:4">
      <c r="D6992" s="3">
        <v>6992</v>
      </c>
    </row>
    <row r="6993" spans="4:4">
      <c r="D6993" s="3">
        <v>6993</v>
      </c>
    </row>
    <row r="6994" spans="4:4">
      <c r="D6994" s="3">
        <v>6994</v>
      </c>
    </row>
    <row r="6995" spans="4:4">
      <c r="D6995" s="3">
        <v>6995</v>
      </c>
    </row>
    <row r="6996" spans="4:4">
      <c r="D6996" s="3">
        <v>6996</v>
      </c>
    </row>
    <row r="6997" spans="4:4">
      <c r="D6997" s="3">
        <v>6997</v>
      </c>
    </row>
    <row r="6998" spans="4:4">
      <c r="D6998" s="3">
        <v>6998</v>
      </c>
    </row>
    <row r="6999" spans="4:4">
      <c r="D6999" s="3">
        <v>6999</v>
      </c>
    </row>
    <row r="7000" spans="4:4">
      <c r="D7000" s="3">
        <v>7000</v>
      </c>
    </row>
    <row r="7001" spans="4:4">
      <c r="D7001" s="3">
        <v>7001</v>
      </c>
    </row>
    <row r="7002" spans="4:4">
      <c r="D7002" s="3">
        <v>7002</v>
      </c>
    </row>
    <row r="7003" spans="4:4">
      <c r="D7003" s="3">
        <v>7003</v>
      </c>
    </row>
    <row r="7004" spans="4:4">
      <c r="D7004" s="3">
        <v>7004</v>
      </c>
    </row>
    <row r="7005" spans="4:4">
      <c r="D7005" s="3">
        <v>7005</v>
      </c>
    </row>
    <row r="7006" spans="4:4">
      <c r="D7006" s="3">
        <v>7006</v>
      </c>
    </row>
    <row r="7007" spans="4:4">
      <c r="D7007" s="3">
        <v>7007</v>
      </c>
    </row>
    <row r="7008" spans="4:4">
      <c r="D7008" s="3">
        <v>7008</v>
      </c>
    </row>
    <row r="7009" spans="4:4">
      <c r="D7009" s="3">
        <v>7009</v>
      </c>
    </row>
    <row r="7010" spans="4:4">
      <c r="D7010" s="3">
        <v>7010</v>
      </c>
    </row>
    <row r="7011" spans="4:4">
      <c r="D7011" s="3">
        <v>7011</v>
      </c>
    </row>
    <row r="7012" spans="4:4">
      <c r="D7012" s="3">
        <v>7012</v>
      </c>
    </row>
    <row r="7013" spans="4:4">
      <c r="D7013" s="3">
        <v>7013</v>
      </c>
    </row>
    <row r="7014" spans="4:4">
      <c r="D7014" s="3">
        <v>7014</v>
      </c>
    </row>
    <row r="7015" spans="4:4">
      <c r="D7015" s="3">
        <v>7015</v>
      </c>
    </row>
    <row r="7016" spans="4:4">
      <c r="D7016" s="3">
        <v>7016</v>
      </c>
    </row>
    <row r="7017" spans="4:4">
      <c r="D7017" s="3">
        <v>7017</v>
      </c>
    </row>
    <row r="7018" spans="4:4">
      <c r="D7018" s="3">
        <v>7018</v>
      </c>
    </row>
    <row r="7019" spans="4:4">
      <c r="D7019" s="3">
        <v>7019</v>
      </c>
    </row>
    <row r="7020" spans="4:4">
      <c r="D7020" s="3">
        <v>7020</v>
      </c>
    </row>
    <row r="7021" spans="4:4">
      <c r="D7021" s="3">
        <v>7021</v>
      </c>
    </row>
    <row r="7022" spans="4:4">
      <c r="D7022" s="3">
        <v>7022</v>
      </c>
    </row>
    <row r="7023" spans="4:4">
      <c r="D7023" s="3">
        <v>7023</v>
      </c>
    </row>
    <row r="7024" spans="4:4">
      <c r="D7024" s="3">
        <v>7024</v>
      </c>
    </row>
    <row r="7025" spans="4:4">
      <c r="D7025" s="3">
        <v>7025</v>
      </c>
    </row>
    <row r="7026" spans="4:4">
      <c r="D7026" s="3">
        <v>7026</v>
      </c>
    </row>
    <row r="7027" spans="4:4">
      <c r="D7027" s="3">
        <v>7027</v>
      </c>
    </row>
    <row r="7028" spans="4:4">
      <c r="D7028" s="3">
        <v>7028</v>
      </c>
    </row>
    <row r="7029" spans="4:4">
      <c r="D7029" s="3">
        <v>7029</v>
      </c>
    </row>
    <row r="7030" spans="4:4">
      <c r="D7030" s="3">
        <v>7030</v>
      </c>
    </row>
    <row r="7031" spans="4:4">
      <c r="D7031" s="3">
        <v>7031</v>
      </c>
    </row>
    <row r="7032" spans="4:4">
      <c r="D7032" s="3">
        <v>7032</v>
      </c>
    </row>
    <row r="7033" spans="4:4">
      <c r="D7033" s="3">
        <v>7033</v>
      </c>
    </row>
    <row r="7034" spans="4:4">
      <c r="D7034" s="3">
        <v>7034</v>
      </c>
    </row>
    <row r="7035" spans="4:4">
      <c r="D7035" s="3">
        <v>7035</v>
      </c>
    </row>
    <row r="7036" spans="4:4">
      <c r="D7036" s="3">
        <v>7036</v>
      </c>
    </row>
    <row r="7037" spans="4:4">
      <c r="D7037" s="3">
        <v>7037</v>
      </c>
    </row>
    <row r="7038" spans="4:4">
      <c r="D7038" s="3">
        <v>7038</v>
      </c>
    </row>
    <row r="7039" spans="4:4">
      <c r="D7039" s="3">
        <v>7039</v>
      </c>
    </row>
    <row r="7040" spans="4:4">
      <c r="D7040" s="3">
        <v>7040</v>
      </c>
    </row>
    <row r="7041" spans="4:4">
      <c r="D7041" s="3">
        <v>7041</v>
      </c>
    </row>
    <row r="7042" spans="4:4">
      <c r="D7042" s="3">
        <v>7042</v>
      </c>
    </row>
    <row r="7043" spans="4:4">
      <c r="D7043" s="3">
        <v>7043</v>
      </c>
    </row>
    <row r="7044" spans="4:4">
      <c r="D7044" s="3">
        <v>7044</v>
      </c>
    </row>
    <row r="7045" spans="4:4">
      <c r="D7045" s="3">
        <v>7045</v>
      </c>
    </row>
    <row r="7046" spans="4:4">
      <c r="D7046" s="3">
        <v>7046</v>
      </c>
    </row>
    <row r="7047" spans="4:4">
      <c r="D7047" s="3">
        <v>7047</v>
      </c>
    </row>
    <row r="7048" spans="4:4">
      <c r="D7048" s="3">
        <v>7048</v>
      </c>
    </row>
    <row r="7049" spans="4:4">
      <c r="D7049" s="3">
        <v>7049</v>
      </c>
    </row>
    <row r="7050" spans="4:4">
      <c r="D7050" s="3">
        <v>7050</v>
      </c>
    </row>
    <row r="7051" spans="4:4">
      <c r="D7051" s="3">
        <v>7051</v>
      </c>
    </row>
    <row r="7052" spans="4:4">
      <c r="D7052" s="3">
        <v>7052</v>
      </c>
    </row>
    <row r="7053" spans="4:4">
      <c r="D7053" s="3">
        <v>7053</v>
      </c>
    </row>
    <row r="7054" spans="4:4">
      <c r="D7054" s="3">
        <v>7054</v>
      </c>
    </row>
    <row r="7055" spans="4:4">
      <c r="D7055" s="3">
        <v>7055</v>
      </c>
    </row>
    <row r="7056" spans="4:4">
      <c r="D7056" s="3">
        <v>7056</v>
      </c>
    </row>
    <row r="7057" spans="4:4">
      <c r="D7057" s="3">
        <v>7057</v>
      </c>
    </row>
    <row r="7058" spans="4:4">
      <c r="D7058" s="3">
        <v>7058</v>
      </c>
    </row>
    <row r="7059" spans="4:4">
      <c r="D7059" s="3">
        <v>7059</v>
      </c>
    </row>
    <row r="7060" spans="4:4">
      <c r="D7060" s="3">
        <v>7060</v>
      </c>
    </row>
    <row r="7061" spans="4:4">
      <c r="D7061" s="3">
        <v>7061</v>
      </c>
    </row>
    <row r="7062" spans="4:4">
      <c r="D7062" s="3">
        <v>7062</v>
      </c>
    </row>
    <row r="7063" spans="4:4">
      <c r="D7063" s="3">
        <v>7063</v>
      </c>
    </row>
    <row r="7064" spans="4:4">
      <c r="D7064" s="3">
        <v>7064</v>
      </c>
    </row>
    <row r="7065" spans="4:4">
      <c r="D7065" s="3">
        <v>7065</v>
      </c>
    </row>
    <row r="7066" spans="4:4">
      <c r="D7066" s="3">
        <v>7066</v>
      </c>
    </row>
    <row r="7067" spans="4:4">
      <c r="D7067" s="3">
        <v>7067</v>
      </c>
    </row>
    <row r="7068" spans="4:4">
      <c r="D7068" s="3">
        <v>7068</v>
      </c>
    </row>
    <row r="7069" spans="4:4">
      <c r="D7069" s="3">
        <v>7069</v>
      </c>
    </row>
    <row r="7070" spans="4:4">
      <c r="D7070" s="3">
        <v>7070</v>
      </c>
    </row>
    <row r="7071" spans="4:4">
      <c r="D7071" s="3">
        <v>7071</v>
      </c>
    </row>
    <row r="7072" spans="4:4">
      <c r="D7072" s="3">
        <v>7072</v>
      </c>
    </row>
    <row r="7073" spans="4:4">
      <c r="D7073" s="3">
        <v>7073</v>
      </c>
    </row>
    <row r="7074" spans="4:4">
      <c r="D7074" s="3">
        <v>7074</v>
      </c>
    </row>
    <row r="7075" spans="4:4">
      <c r="D7075" s="3">
        <v>7075</v>
      </c>
    </row>
    <row r="7076" spans="4:4">
      <c r="D7076" s="3">
        <v>7076</v>
      </c>
    </row>
    <row r="7077" spans="4:4">
      <c r="D7077" s="3">
        <v>7077</v>
      </c>
    </row>
    <row r="7078" spans="4:4">
      <c r="D7078" s="3">
        <v>7078</v>
      </c>
    </row>
    <row r="7079" spans="4:4">
      <c r="D7079" s="3">
        <v>7079</v>
      </c>
    </row>
    <row r="7080" spans="4:4">
      <c r="D7080" s="3">
        <v>7080</v>
      </c>
    </row>
    <row r="7081" spans="4:4">
      <c r="D7081" s="3">
        <v>7081</v>
      </c>
    </row>
    <row r="7082" spans="4:4">
      <c r="D7082" s="3">
        <v>7082</v>
      </c>
    </row>
    <row r="7083" spans="4:4">
      <c r="D7083" s="3">
        <v>7083</v>
      </c>
    </row>
    <row r="7084" spans="4:4">
      <c r="D7084" s="3">
        <v>7084</v>
      </c>
    </row>
    <row r="7085" spans="4:4">
      <c r="D7085" s="3">
        <v>7085</v>
      </c>
    </row>
    <row r="7086" spans="4:4">
      <c r="D7086" s="3">
        <v>7086</v>
      </c>
    </row>
    <row r="7087" spans="4:4">
      <c r="D7087" s="3">
        <v>7087</v>
      </c>
    </row>
    <row r="7088" spans="4:4">
      <c r="D7088" s="3">
        <v>7088</v>
      </c>
    </row>
    <row r="7089" spans="4:4">
      <c r="D7089" s="3">
        <v>7089</v>
      </c>
    </row>
    <row r="7090" spans="4:4">
      <c r="D7090" s="3">
        <v>7090</v>
      </c>
    </row>
    <row r="7091" spans="4:4">
      <c r="D7091" s="3">
        <v>7091</v>
      </c>
    </row>
    <row r="7092" spans="4:4">
      <c r="D7092" s="3">
        <v>7092</v>
      </c>
    </row>
    <row r="7093" spans="4:4">
      <c r="D7093" s="3">
        <v>7093</v>
      </c>
    </row>
    <row r="7094" spans="4:4">
      <c r="D7094" s="3">
        <v>7094</v>
      </c>
    </row>
    <row r="7095" spans="4:4">
      <c r="D7095" s="3">
        <v>7095</v>
      </c>
    </row>
    <row r="7096" spans="4:4">
      <c r="D7096" s="3">
        <v>7096</v>
      </c>
    </row>
    <row r="7097" spans="4:4">
      <c r="D7097" s="3">
        <v>7097</v>
      </c>
    </row>
    <row r="7098" spans="4:4">
      <c r="D7098" s="3">
        <v>7098</v>
      </c>
    </row>
    <row r="7099" spans="4:4">
      <c r="D7099" s="3">
        <v>7099</v>
      </c>
    </row>
    <row r="7100" spans="4:4">
      <c r="D7100" s="3">
        <v>7100</v>
      </c>
    </row>
    <row r="7101" spans="4:4">
      <c r="D7101" s="3">
        <v>7101</v>
      </c>
    </row>
    <row r="7102" spans="4:4">
      <c r="D7102" s="3">
        <v>7102</v>
      </c>
    </row>
    <row r="7103" spans="4:4">
      <c r="D7103" s="3">
        <v>7103</v>
      </c>
    </row>
    <row r="7104" spans="4:4">
      <c r="D7104" s="3">
        <v>7104</v>
      </c>
    </row>
    <row r="7105" spans="4:4">
      <c r="D7105" s="3">
        <v>7105</v>
      </c>
    </row>
    <row r="7106" spans="4:4">
      <c r="D7106" s="3">
        <v>7106</v>
      </c>
    </row>
    <row r="7107" spans="4:4">
      <c r="D7107" s="3">
        <v>7107</v>
      </c>
    </row>
    <row r="7108" spans="4:4">
      <c r="D7108" s="3">
        <v>7108</v>
      </c>
    </row>
    <row r="7109" spans="4:4">
      <c r="D7109" s="3">
        <v>7109</v>
      </c>
    </row>
    <row r="7110" spans="4:4">
      <c r="D7110" s="3">
        <v>7110</v>
      </c>
    </row>
    <row r="7111" spans="4:4">
      <c r="D7111" s="3">
        <v>7111</v>
      </c>
    </row>
    <row r="7112" spans="4:4">
      <c r="D7112" s="3">
        <v>7112</v>
      </c>
    </row>
    <row r="7113" spans="4:4">
      <c r="D7113" s="3">
        <v>7113</v>
      </c>
    </row>
    <row r="7114" spans="4:4">
      <c r="D7114" s="3">
        <v>7114</v>
      </c>
    </row>
    <row r="7115" spans="4:4">
      <c r="D7115" s="3">
        <v>7115</v>
      </c>
    </row>
    <row r="7116" spans="4:4">
      <c r="D7116" s="3">
        <v>7116</v>
      </c>
    </row>
    <row r="7117" spans="4:4">
      <c r="D7117" s="3">
        <v>7117</v>
      </c>
    </row>
    <row r="7118" spans="4:4">
      <c r="D7118" s="3">
        <v>7118</v>
      </c>
    </row>
    <row r="7119" spans="4:4">
      <c r="D7119" s="3">
        <v>7119</v>
      </c>
    </row>
    <row r="7120" spans="4:4">
      <c r="D7120" s="3">
        <v>7120</v>
      </c>
    </row>
    <row r="7121" spans="4:4">
      <c r="D7121" s="3">
        <v>7121</v>
      </c>
    </row>
    <row r="7122" spans="4:4">
      <c r="D7122" s="3">
        <v>7122</v>
      </c>
    </row>
    <row r="7123" spans="4:4">
      <c r="D7123" s="3">
        <v>7123</v>
      </c>
    </row>
    <row r="7124" spans="4:4">
      <c r="D7124" s="3">
        <v>7124</v>
      </c>
    </row>
    <row r="7125" spans="4:4">
      <c r="D7125" s="3">
        <v>7125</v>
      </c>
    </row>
    <row r="7126" spans="4:4">
      <c r="D7126" s="3">
        <v>7126</v>
      </c>
    </row>
    <row r="7127" spans="4:4">
      <c r="D7127" s="3">
        <v>7127</v>
      </c>
    </row>
    <row r="7128" spans="4:4">
      <c r="D7128" s="3">
        <v>7128</v>
      </c>
    </row>
    <row r="7129" spans="4:4">
      <c r="D7129" s="3">
        <v>7129</v>
      </c>
    </row>
    <row r="7130" spans="4:4">
      <c r="D7130" s="3">
        <v>7130</v>
      </c>
    </row>
    <row r="7131" spans="4:4">
      <c r="D7131" s="3">
        <v>7131</v>
      </c>
    </row>
    <row r="7132" spans="4:4">
      <c r="D7132" s="3">
        <v>7132</v>
      </c>
    </row>
    <row r="7133" spans="4:4">
      <c r="D7133" s="3">
        <v>7133</v>
      </c>
    </row>
    <row r="7134" spans="4:4">
      <c r="D7134" s="3">
        <v>7134</v>
      </c>
    </row>
    <row r="7135" spans="4:4">
      <c r="D7135" s="3">
        <v>7135</v>
      </c>
    </row>
    <row r="7136" spans="4:4">
      <c r="D7136" s="3">
        <v>7136</v>
      </c>
    </row>
    <row r="7137" spans="4:4">
      <c r="D7137" s="3">
        <v>7137</v>
      </c>
    </row>
    <row r="7138" spans="4:4">
      <c r="D7138" s="3">
        <v>7138</v>
      </c>
    </row>
    <row r="7139" spans="4:4">
      <c r="D7139" s="3">
        <v>7139</v>
      </c>
    </row>
    <row r="7140" spans="4:4">
      <c r="D7140" s="3">
        <v>7140</v>
      </c>
    </row>
    <row r="7141" spans="4:4">
      <c r="D7141" s="3">
        <v>7141</v>
      </c>
    </row>
    <row r="7142" spans="4:4">
      <c r="D7142" s="3">
        <v>7142</v>
      </c>
    </row>
    <row r="7143" spans="4:4">
      <c r="D7143" s="3">
        <v>7143</v>
      </c>
    </row>
    <row r="7144" spans="4:4">
      <c r="D7144" s="3">
        <v>7144</v>
      </c>
    </row>
    <row r="7145" spans="4:4">
      <c r="D7145" s="3">
        <v>7145</v>
      </c>
    </row>
    <row r="7146" spans="4:4">
      <c r="D7146" s="3">
        <v>7146</v>
      </c>
    </row>
    <row r="7147" spans="4:4">
      <c r="D7147" s="3">
        <v>7147</v>
      </c>
    </row>
    <row r="7148" spans="4:4">
      <c r="D7148" s="3">
        <v>7148</v>
      </c>
    </row>
    <row r="7149" spans="4:4">
      <c r="D7149" s="3">
        <v>7149</v>
      </c>
    </row>
    <row r="7150" spans="4:4">
      <c r="D7150" s="3">
        <v>7150</v>
      </c>
    </row>
    <row r="7151" spans="4:4">
      <c r="D7151" s="3">
        <v>7151</v>
      </c>
    </row>
    <row r="7152" spans="4:4">
      <c r="D7152" s="3">
        <v>7152</v>
      </c>
    </row>
    <row r="7153" spans="4:4">
      <c r="D7153" s="3">
        <v>7153</v>
      </c>
    </row>
    <row r="7154" spans="4:4">
      <c r="D7154" s="3">
        <v>7154</v>
      </c>
    </row>
    <row r="7155" spans="4:4">
      <c r="D7155" s="3">
        <v>7155</v>
      </c>
    </row>
    <row r="7156" spans="4:4">
      <c r="D7156" s="3">
        <v>7156</v>
      </c>
    </row>
    <row r="7157" spans="4:4">
      <c r="D7157" s="3">
        <v>7157</v>
      </c>
    </row>
    <row r="7158" spans="4:4">
      <c r="D7158" s="3">
        <v>7158</v>
      </c>
    </row>
    <row r="7159" spans="4:4">
      <c r="D7159" s="3">
        <v>7159</v>
      </c>
    </row>
    <row r="7160" spans="4:4">
      <c r="D7160" s="3">
        <v>7160</v>
      </c>
    </row>
    <row r="7161" spans="4:4">
      <c r="D7161" s="3">
        <v>7161</v>
      </c>
    </row>
    <row r="7162" spans="4:4">
      <c r="D7162" s="3">
        <v>7162</v>
      </c>
    </row>
    <row r="7163" spans="4:4">
      <c r="D7163" s="3">
        <v>7163</v>
      </c>
    </row>
    <row r="7164" spans="4:4">
      <c r="D7164" s="3">
        <v>7164</v>
      </c>
    </row>
    <row r="7165" spans="4:4">
      <c r="D7165" s="3">
        <v>7165</v>
      </c>
    </row>
    <row r="7166" spans="4:4">
      <c r="D7166" s="3">
        <v>7166</v>
      </c>
    </row>
    <row r="7167" spans="4:4">
      <c r="D7167" s="3">
        <v>7167</v>
      </c>
    </row>
    <row r="7168" spans="4:4">
      <c r="D7168" s="3">
        <v>7168</v>
      </c>
    </row>
    <row r="7169" spans="4:4">
      <c r="D7169" s="3">
        <v>7169</v>
      </c>
    </row>
    <row r="7170" spans="4:4">
      <c r="D7170" s="3">
        <v>7170</v>
      </c>
    </row>
    <row r="7171" spans="4:4">
      <c r="D7171" s="3">
        <v>7171</v>
      </c>
    </row>
    <row r="7172" spans="4:4">
      <c r="D7172" s="3">
        <v>7172</v>
      </c>
    </row>
    <row r="7173" spans="4:4">
      <c r="D7173" s="3">
        <v>7173</v>
      </c>
    </row>
    <row r="7174" spans="4:4">
      <c r="D7174" s="3">
        <v>7174</v>
      </c>
    </row>
    <row r="7175" spans="4:4">
      <c r="D7175" s="3">
        <v>7175</v>
      </c>
    </row>
    <row r="7176" spans="4:4">
      <c r="D7176" s="3">
        <v>7176</v>
      </c>
    </row>
    <row r="7177" spans="4:4">
      <c r="D7177" s="3">
        <v>7177</v>
      </c>
    </row>
    <row r="7178" spans="4:4">
      <c r="D7178" s="3">
        <v>7178</v>
      </c>
    </row>
    <row r="7179" spans="4:4">
      <c r="D7179" s="3">
        <v>7179</v>
      </c>
    </row>
    <row r="7180" spans="4:4">
      <c r="D7180" s="3">
        <v>7180</v>
      </c>
    </row>
    <row r="7181" spans="4:4">
      <c r="D7181" s="3">
        <v>7181</v>
      </c>
    </row>
    <row r="7182" spans="4:4">
      <c r="D7182" s="3">
        <v>7182</v>
      </c>
    </row>
    <row r="7183" spans="4:4">
      <c r="D7183" s="3">
        <v>7183</v>
      </c>
    </row>
    <row r="7184" spans="4:4">
      <c r="D7184" s="3">
        <v>7184</v>
      </c>
    </row>
    <row r="7185" spans="4:4">
      <c r="D7185" s="3">
        <v>7185</v>
      </c>
    </row>
    <row r="7186" spans="4:4">
      <c r="D7186" s="3">
        <v>7186</v>
      </c>
    </row>
    <row r="7187" spans="4:4">
      <c r="D7187" s="3">
        <v>7187</v>
      </c>
    </row>
    <row r="7188" spans="4:4">
      <c r="D7188" s="3">
        <v>7188</v>
      </c>
    </row>
    <row r="7189" spans="4:4">
      <c r="D7189" s="3">
        <v>7189</v>
      </c>
    </row>
    <row r="7190" spans="4:4">
      <c r="D7190" s="3">
        <v>7190</v>
      </c>
    </row>
    <row r="7191" spans="4:4">
      <c r="D7191" s="3">
        <v>7191</v>
      </c>
    </row>
    <row r="7192" spans="4:4">
      <c r="D7192" s="3">
        <v>7192</v>
      </c>
    </row>
    <row r="7193" spans="4:4">
      <c r="D7193" s="3">
        <v>7193</v>
      </c>
    </row>
    <row r="7194" spans="4:4">
      <c r="D7194" s="3">
        <v>7194</v>
      </c>
    </row>
    <row r="7195" spans="4:4">
      <c r="D7195" s="3">
        <v>7195</v>
      </c>
    </row>
    <row r="7196" spans="4:4">
      <c r="D7196" s="3">
        <v>7196</v>
      </c>
    </row>
    <row r="7197" spans="4:4">
      <c r="D7197" s="3">
        <v>7197</v>
      </c>
    </row>
    <row r="7198" spans="4:4">
      <c r="D7198" s="3">
        <v>7198</v>
      </c>
    </row>
    <row r="7199" spans="4:4">
      <c r="D7199" s="3">
        <v>7199</v>
      </c>
    </row>
    <row r="7200" spans="4:4">
      <c r="D7200" s="3">
        <v>7200</v>
      </c>
    </row>
    <row r="7201" spans="4:4">
      <c r="D7201" s="3">
        <v>7201</v>
      </c>
    </row>
    <row r="7202" spans="4:4">
      <c r="D7202" s="3">
        <v>7202</v>
      </c>
    </row>
    <row r="7203" spans="4:4">
      <c r="D7203" s="3">
        <v>7203</v>
      </c>
    </row>
    <row r="7204" spans="4:4">
      <c r="D7204" s="3">
        <v>7204</v>
      </c>
    </row>
    <row r="7205" spans="4:4">
      <c r="D7205" s="3">
        <v>7205</v>
      </c>
    </row>
    <row r="7206" spans="4:4">
      <c r="D7206" s="3">
        <v>7206</v>
      </c>
    </row>
    <row r="7207" spans="4:4">
      <c r="D7207" s="3">
        <v>7207</v>
      </c>
    </row>
    <row r="7208" spans="4:4">
      <c r="D7208" s="3">
        <v>7208</v>
      </c>
    </row>
    <row r="7209" spans="4:4">
      <c r="D7209" s="3">
        <v>7209</v>
      </c>
    </row>
    <row r="7210" spans="4:4">
      <c r="D7210" s="3">
        <v>7210</v>
      </c>
    </row>
    <row r="7211" spans="4:4">
      <c r="D7211" s="3">
        <v>7211</v>
      </c>
    </row>
    <row r="7212" spans="4:4">
      <c r="D7212" s="3">
        <v>7212</v>
      </c>
    </row>
    <row r="7213" spans="4:4">
      <c r="D7213" s="3">
        <v>7213</v>
      </c>
    </row>
    <row r="7214" spans="4:4">
      <c r="D7214" s="3">
        <v>7214</v>
      </c>
    </row>
    <row r="7215" spans="4:4">
      <c r="D7215" s="3">
        <v>7215</v>
      </c>
    </row>
    <row r="7216" spans="4:4">
      <c r="D7216" s="3">
        <v>7216</v>
      </c>
    </row>
    <row r="7217" spans="4:4">
      <c r="D7217" s="3">
        <v>7217</v>
      </c>
    </row>
    <row r="7218" spans="4:4">
      <c r="D7218" s="3">
        <v>7218</v>
      </c>
    </row>
    <row r="7219" spans="4:4">
      <c r="D7219" s="3">
        <v>7219</v>
      </c>
    </row>
    <row r="7220" spans="4:4">
      <c r="D7220" s="3">
        <v>7220</v>
      </c>
    </row>
    <row r="7221" spans="4:4">
      <c r="D7221" s="3">
        <v>7221</v>
      </c>
    </row>
    <row r="7222" spans="4:4">
      <c r="D7222" s="3">
        <v>7222</v>
      </c>
    </row>
    <row r="7223" spans="4:4">
      <c r="D7223" s="3">
        <v>7223</v>
      </c>
    </row>
    <row r="7224" spans="4:4">
      <c r="D7224" s="3">
        <v>7224</v>
      </c>
    </row>
    <row r="7225" spans="4:4">
      <c r="D7225" s="3">
        <v>7225</v>
      </c>
    </row>
    <row r="7226" spans="4:4">
      <c r="D7226" s="3">
        <v>7226</v>
      </c>
    </row>
    <row r="7227" spans="4:4">
      <c r="D7227" s="3">
        <v>7227</v>
      </c>
    </row>
    <row r="7228" spans="4:4">
      <c r="D7228" s="3">
        <v>7228</v>
      </c>
    </row>
    <row r="7229" spans="4:4">
      <c r="D7229" s="3">
        <v>7229</v>
      </c>
    </row>
    <row r="7230" spans="4:4">
      <c r="D7230" s="3">
        <v>7230</v>
      </c>
    </row>
    <row r="7231" spans="4:4">
      <c r="D7231" s="3">
        <v>7231</v>
      </c>
    </row>
    <row r="7232" spans="4:4">
      <c r="D7232" s="3">
        <v>7232</v>
      </c>
    </row>
    <row r="7233" spans="4:4">
      <c r="D7233" s="3">
        <v>7233</v>
      </c>
    </row>
    <row r="7234" spans="4:4">
      <c r="D7234" s="3">
        <v>7234</v>
      </c>
    </row>
    <row r="7235" spans="4:4">
      <c r="D7235" s="3">
        <v>7235</v>
      </c>
    </row>
    <row r="7236" spans="4:4">
      <c r="D7236" s="3">
        <v>7236</v>
      </c>
    </row>
    <row r="7237" spans="4:4">
      <c r="D7237" s="3">
        <v>7237</v>
      </c>
    </row>
    <row r="7238" spans="4:4">
      <c r="D7238" s="3">
        <v>7238</v>
      </c>
    </row>
    <row r="7239" spans="4:4">
      <c r="D7239" s="3">
        <v>7239</v>
      </c>
    </row>
    <row r="7240" spans="4:4">
      <c r="D7240" s="3">
        <v>7240</v>
      </c>
    </row>
    <row r="7241" spans="4:4">
      <c r="D7241" s="3">
        <v>7241</v>
      </c>
    </row>
    <row r="7242" spans="4:4">
      <c r="D7242" s="3">
        <v>7242</v>
      </c>
    </row>
    <row r="7243" spans="4:4">
      <c r="D7243" s="3">
        <v>7243</v>
      </c>
    </row>
    <row r="7244" spans="4:4">
      <c r="D7244" s="3">
        <v>7244</v>
      </c>
    </row>
    <row r="7245" spans="4:4">
      <c r="D7245" s="3">
        <v>7245</v>
      </c>
    </row>
    <row r="7246" spans="4:4">
      <c r="D7246" s="3">
        <v>7246</v>
      </c>
    </row>
    <row r="7247" spans="4:4">
      <c r="D7247" s="3">
        <v>7247</v>
      </c>
    </row>
    <row r="7248" spans="4:4">
      <c r="D7248" s="3">
        <v>7248</v>
      </c>
    </row>
    <row r="7249" spans="4:4">
      <c r="D7249" s="3">
        <v>7249</v>
      </c>
    </row>
    <row r="7250" spans="4:4">
      <c r="D7250" s="3">
        <v>7250</v>
      </c>
    </row>
    <row r="7251" spans="4:4">
      <c r="D7251" s="3">
        <v>7251</v>
      </c>
    </row>
    <row r="7252" spans="4:4">
      <c r="D7252" s="3">
        <v>7252</v>
      </c>
    </row>
    <row r="7253" spans="4:4">
      <c r="D7253" s="3">
        <v>7253</v>
      </c>
    </row>
    <row r="7254" spans="4:4">
      <c r="D7254" s="3">
        <v>7254</v>
      </c>
    </row>
    <row r="7255" spans="4:4">
      <c r="D7255" s="3">
        <v>7255</v>
      </c>
    </row>
    <row r="7256" spans="4:4">
      <c r="D7256" s="3">
        <v>7256</v>
      </c>
    </row>
    <row r="7257" spans="4:4">
      <c r="D7257" s="3">
        <v>7257</v>
      </c>
    </row>
    <row r="7258" spans="4:4">
      <c r="D7258" s="3">
        <v>7258</v>
      </c>
    </row>
    <row r="7259" spans="4:4">
      <c r="D7259" s="3">
        <v>7259</v>
      </c>
    </row>
    <row r="7260" spans="4:4">
      <c r="D7260" s="3">
        <v>7260</v>
      </c>
    </row>
    <row r="7261" spans="4:4">
      <c r="D7261" s="3">
        <v>7261</v>
      </c>
    </row>
    <row r="7262" spans="4:4">
      <c r="D7262" s="3">
        <v>7262</v>
      </c>
    </row>
    <row r="7263" spans="4:4">
      <c r="D7263" s="3">
        <v>7263</v>
      </c>
    </row>
    <row r="7264" spans="4:4">
      <c r="D7264" s="3">
        <v>7264</v>
      </c>
    </row>
    <row r="7265" spans="4:4">
      <c r="D7265" s="3">
        <v>7265</v>
      </c>
    </row>
    <row r="7266" spans="4:4">
      <c r="D7266" s="3">
        <v>7266</v>
      </c>
    </row>
    <row r="7267" spans="4:4">
      <c r="D7267" s="3">
        <v>7267</v>
      </c>
    </row>
    <row r="7268" spans="4:4">
      <c r="D7268" s="3">
        <v>7268</v>
      </c>
    </row>
    <row r="7269" spans="4:4">
      <c r="D7269" s="3">
        <v>7269</v>
      </c>
    </row>
    <row r="7270" spans="4:4">
      <c r="D7270" s="3">
        <v>7270</v>
      </c>
    </row>
    <row r="7271" spans="4:4">
      <c r="D7271" s="3">
        <v>7271</v>
      </c>
    </row>
    <row r="7272" spans="4:4">
      <c r="D7272" s="3">
        <v>7272</v>
      </c>
    </row>
    <row r="7273" spans="4:4">
      <c r="D7273" s="3">
        <v>7273</v>
      </c>
    </row>
    <row r="7274" spans="4:4">
      <c r="D7274" s="3">
        <v>7274</v>
      </c>
    </row>
    <row r="7275" spans="4:4">
      <c r="D7275" s="3">
        <v>7275</v>
      </c>
    </row>
    <row r="7276" spans="4:4">
      <c r="D7276" s="3">
        <v>7276</v>
      </c>
    </row>
    <row r="7277" spans="4:4">
      <c r="D7277" s="3">
        <v>7277</v>
      </c>
    </row>
    <row r="7278" spans="4:4">
      <c r="D7278" s="3">
        <v>7278</v>
      </c>
    </row>
    <row r="7279" spans="4:4">
      <c r="D7279" s="3">
        <v>7279</v>
      </c>
    </row>
    <row r="7280" spans="4:4">
      <c r="D7280" s="3">
        <v>7280</v>
      </c>
    </row>
    <row r="7281" spans="4:4">
      <c r="D7281" s="3">
        <v>7281</v>
      </c>
    </row>
    <row r="7282" spans="4:4">
      <c r="D7282" s="3">
        <v>7282</v>
      </c>
    </row>
    <row r="7283" spans="4:4">
      <c r="D7283" s="3">
        <v>7283</v>
      </c>
    </row>
    <row r="7284" spans="4:4">
      <c r="D7284" s="3">
        <v>7284</v>
      </c>
    </row>
    <row r="7285" spans="4:4">
      <c r="D7285" s="3">
        <v>7285</v>
      </c>
    </row>
    <row r="7286" spans="4:4">
      <c r="D7286" s="3">
        <v>7286</v>
      </c>
    </row>
    <row r="7287" spans="4:4">
      <c r="D7287" s="3">
        <v>7287</v>
      </c>
    </row>
    <row r="7288" spans="4:4">
      <c r="D7288" s="3">
        <v>7288</v>
      </c>
    </row>
    <row r="7289" spans="4:4">
      <c r="D7289" s="3">
        <v>7289</v>
      </c>
    </row>
    <row r="7290" spans="4:4">
      <c r="D7290" s="3">
        <v>7290</v>
      </c>
    </row>
    <row r="7291" spans="4:4">
      <c r="D7291" s="3">
        <v>7291</v>
      </c>
    </row>
    <row r="7292" spans="4:4">
      <c r="D7292" s="3">
        <v>7292</v>
      </c>
    </row>
    <row r="7293" spans="4:4">
      <c r="D7293" s="3">
        <v>7293</v>
      </c>
    </row>
    <row r="7294" spans="4:4">
      <c r="D7294" s="3">
        <v>7294</v>
      </c>
    </row>
    <row r="7295" spans="4:4">
      <c r="D7295" s="3">
        <v>7295</v>
      </c>
    </row>
    <row r="7296" spans="4:4">
      <c r="D7296" s="3">
        <v>7296</v>
      </c>
    </row>
    <row r="7297" spans="4:4">
      <c r="D7297" s="3">
        <v>7297</v>
      </c>
    </row>
    <row r="7298" spans="4:4">
      <c r="D7298" s="3">
        <v>7298</v>
      </c>
    </row>
    <row r="7299" spans="4:4">
      <c r="D7299" s="3">
        <v>7299</v>
      </c>
    </row>
    <row r="7300" spans="4:4">
      <c r="D7300" s="3">
        <v>7300</v>
      </c>
    </row>
    <row r="7301" spans="4:4">
      <c r="D7301" s="3">
        <v>7301</v>
      </c>
    </row>
    <row r="7302" spans="4:4">
      <c r="D7302" s="3">
        <v>7302</v>
      </c>
    </row>
    <row r="7303" spans="4:4">
      <c r="D7303" s="3">
        <v>7303</v>
      </c>
    </row>
    <row r="7304" spans="4:4">
      <c r="D7304" s="3">
        <v>7304</v>
      </c>
    </row>
    <row r="7305" spans="4:4">
      <c r="D7305" s="3">
        <v>7305</v>
      </c>
    </row>
    <row r="7306" spans="4:4">
      <c r="D7306" s="3">
        <v>7306</v>
      </c>
    </row>
    <row r="7307" spans="4:4">
      <c r="D7307" s="3">
        <v>7307</v>
      </c>
    </row>
    <row r="7308" spans="4:4">
      <c r="D7308" s="3">
        <v>7308</v>
      </c>
    </row>
    <row r="7309" spans="4:4">
      <c r="D7309" s="3">
        <v>7309</v>
      </c>
    </row>
    <row r="7310" spans="4:4">
      <c r="D7310" s="3">
        <v>7310</v>
      </c>
    </row>
    <row r="7311" spans="4:4">
      <c r="D7311" s="3">
        <v>7311</v>
      </c>
    </row>
    <row r="7312" spans="4:4">
      <c r="D7312" s="3">
        <v>7312</v>
      </c>
    </row>
    <row r="7313" spans="4:4">
      <c r="D7313" s="3">
        <v>7313</v>
      </c>
    </row>
    <row r="7314" spans="4:4">
      <c r="D7314" s="3">
        <v>7314</v>
      </c>
    </row>
    <row r="7315" spans="4:4">
      <c r="D7315" s="3">
        <v>7315</v>
      </c>
    </row>
    <row r="7316" spans="4:4">
      <c r="D7316" s="3">
        <v>7316</v>
      </c>
    </row>
    <row r="7317" spans="4:4">
      <c r="D7317" s="3">
        <v>7317</v>
      </c>
    </row>
    <row r="7318" spans="4:4">
      <c r="D7318" s="3">
        <v>7318</v>
      </c>
    </row>
    <row r="7319" spans="4:4">
      <c r="D7319" s="3">
        <v>7319</v>
      </c>
    </row>
    <row r="7320" spans="4:4">
      <c r="D7320" s="3">
        <v>7320</v>
      </c>
    </row>
    <row r="7321" spans="4:4">
      <c r="D7321" s="3">
        <v>7321</v>
      </c>
    </row>
    <row r="7322" spans="4:4">
      <c r="D7322" s="3">
        <v>7322</v>
      </c>
    </row>
    <row r="7323" spans="4:4">
      <c r="D7323" s="3">
        <v>7323</v>
      </c>
    </row>
    <row r="7324" spans="4:4">
      <c r="D7324" s="3">
        <v>7324</v>
      </c>
    </row>
    <row r="7325" spans="4:4">
      <c r="D7325" s="3">
        <v>7325</v>
      </c>
    </row>
    <row r="7326" spans="4:4">
      <c r="D7326" s="3">
        <v>7326</v>
      </c>
    </row>
    <row r="7327" spans="4:4">
      <c r="D7327" s="3">
        <v>7327</v>
      </c>
    </row>
    <row r="7328" spans="4:4">
      <c r="D7328" s="3">
        <v>7328</v>
      </c>
    </row>
    <row r="7329" spans="4:4">
      <c r="D7329" s="3">
        <v>7329</v>
      </c>
    </row>
    <row r="7330" spans="4:4">
      <c r="D7330" s="3">
        <v>7330</v>
      </c>
    </row>
    <row r="7331" spans="4:4">
      <c r="D7331" s="3">
        <v>7331</v>
      </c>
    </row>
    <row r="7332" spans="4:4">
      <c r="D7332" s="3">
        <v>7332</v>
      </c>
    </row>
    <row r="7333" spans="4:4">
      <c r="D7333" s="3">
        <v>7333</v>
      </c>
    </row>
    <row r="7334" spans="4:4">
      <c r="D7334" s="3">
        <v>7334</v>
      </c>
    </row>
    <row r="7335" spans="4:4">
      <c r="D7335" s="3">
        <v>7335</v>
      </c>
    </row>
    <row r="7336" spans="4:4">
      <c r="D7336" s="3">
        <v>7336</v>
      </c>
    </row>
    <row r="7337" spans="4:4">
      <c r="D7337" s="3">
        <v>7337</v>
      </c>
    </row>
    <row r="7338" spans="4:4">
      <c r="D7338" s="3">
        <v>7338</v>
      </c>
    </row>
    <row r="7339" spans="4:4">
      <c r="D7339" s="3">
        <v>7339</v>
      </c>
    </row>
    <row r="7340" spans="4:4">
      <c r="D7340" s="3">
        <v>7340</v>
      </c>
    </row>
    <row r="7341" spans="4:4">
      <c r="D7341" s="3">
        <v>7341</v>
      </c>
    </row>
    <row r="7342" spans="4:4">
      <c r="D7342" s="3">
        <v>7342</v>
      </c>
    </row>
    <row r="7343" spans="4:4">
      <c r="D7343" s="3">
        <v>7343</v>
      </c>
    </row>
    <row r="7344" spans="4:4">
      <c r="D7344" s="3">
        <v>7344</v>
      </c>
    </row>
    <row r="7345" spans="4:4">
      <c r="D7345" s="3">
        <v>7345</v>
      </c>
    </row>
    <row r="7346" spans="4:4">
      <c r="D7346" s="3">
        <v>7346</v>
      </c>
    </row>
    <row r="7347" spans="4:4">
      <c r="D7347" s="3">
        <v>7347</v>
      </c>
    </row>
    <row r="7348" spans="4:4">
      <c r="D7348" s="3">
        <v>7348</v>
      </c>
    </row>
    <row r="7349" spans="4:4">
      <c r="D7349" s="3">
        <v>7349</v>
      </c>
    </row>
    <row r="7350" spans="4:4">
      <c r="D7350" s="3">
        <v>7350</v>
      </c>
    </row>
    <row r="7351" spans="4:4">
      <c r="D7351" s="3">
        <v>7351</v>
      </c>
    </row>
    <row r="7352" spans="4:4">
      <c r="D7352" s="3">
        <v>7352</v>
      </c>
    </row>
    <row r="7353" spans="4:4">
      <c r="D7353" s="3">
        <v>7353</v>
      </c>
    </row>
    <row r="7354" spans="4:4">
      <c r="D7354" s="3">
        <v>7354</v>
      </c>
    </row>
    <row r="7355" spans="4:4">
      <c r="D7355" s="3">
        <v>7355</v>
      </c>
    </row>
    <row r="7356" spans="4:4">
      <c r="D7356" s="3">
        <v>7356</v>
      </c>
    </row>
    <row r="7357" spans="4:4">
      <c r="D7357" s="3">
        <v>7357</v>
      </c>
    </row>
    <row r="7358" spans="4:4">
      <c r="D7358" s="3">
        <v>7358</v>
      </c>
    </row>
    <row r="7359" spans="4:4">
      <c r="D7359" s="3">
        <v>7359</v>
      </c>
    </row>
    <row r="7360" spans="4:4">
      <c r="D7360" s="3">
        <v>7360</v>
      </c>
    </row>
    <row r="7361" spans="4:4">
      <c r="D7361" s="3">
        <v>7361</v>
      </c>
    </row>
    <row r="7362" spans="4:4">
      <c r="D7362" s="3">
        <v>7362</v>
      </c>
    </row>
    <row r="7363" spans="4:4">
      <c r="D7363" s="3">
        <v>7363</v>
      </c>
    </row>
    <row r="7364" spans="4:4">
      <c r="D7364" s="3">
        <v>7364</v>
      </c>
    </row>
    <row r="7365" spans="4:4">
      <c r="D7365" s="3">
        <v>7365</v>
      </c>
    </row>
    <row r="7366" spans="4:4">
      <c r="D7366" s="3">
        <v>7366</v>
      </c>
    </row>
    <row r="7367" spans="4:4">
      <c r="D7367" s="3">
        <v>7367</v>
      </c>
    </row>
    <row r="7368" spans="4:4">
      <c r="D7368" s="3">
        <v>7368</v>
      </c>
    </row>
    <row r="7369" spans="4:4">
      <c r="D7369" s="3">
        <v>7369</v>
      </c>
    </row>
    <row r="7370" spans="4:4">
      <c r="D7370" s="3">
        <v>7370</v>
      </c>
    </row>
    <row r="7371" spans="4:4">
      <c r="D7371" s="3">
        <v>7371</v>
      </c>
    </row>
    <row r="7372" spans="4:4">
      <c r="D7372" s="3">
        <v>7372</v>
      </c>
    </row>
    <row r="7373" spans="4:4">
      <c r="D7373" s="3">
        <v>7373</v>
      </c>
    </row>
    <row r="7374" spans="4:4">
      <c r="D7374" s="3">
        <v>7374</v>
      </c>
    </row>
    <row r="7375" spans="4:4">
      <c r="D7375" s="3">
        <v>7375</v>
      </c>
    </row>
    <row r="7376" spans="4:4">
      <c r="D7376" s="3">
        <v>7376</v>
      </c>
    </row>
    <row r="7377" spans="4:4">
      <c r="D7377" s="3">
        <v>7377</v>
      </c>
    </row>
    <row r="7378" spans="4:4">
      <c r="D7378" s="3">
        <v>7378</v>
      </c>
    </row>
    <row r="7379" spans="4:4">
      <c r="D7379" s="3">
        <v>7379</v>
      </c>
    </row>
    <row r="7380" spans="4:4">
      <c r="D7380" s="3">
        <v>7380</v>
      </c>
    </row>
    <row r="7381" spans="4:4">
      <c r="D7381" s="3">
        <v>7381</v>
      </c>
    </row>
    <row r="7382" spans="4:4">
      <c r="D7382" s="3">
        <v>7382</v>
      </c>
    </row>
    <row r="7383" spans="4:4">
      <c r="D7383" s="3">
        <v>7383</v>
      </c>
    </row>
    <row r="7384" spans="4:4">
      <c r="D7384" s="3">
        <v>7384</v>
      </c>
    </row>
    <row r="7385" spans="4:4">
      <c r="D7385" s="3">
        <v>7385</v>
      </c>
    </row>
    <row r="7386" spans="4:4">
      <c r="D7386" s="3">
        <v>7386</v>
      </c>
    </row>
    <row r="7387" spans="4:4">
      <c r="D7387" s="3">
        <v>7387</v>
      </c>
    </row>
    <row r="7388" spans="4:4">
      <c r="D7388" s="3">
        <v>7388</v>
      </c>
    </row>
    <row r="7389" spans="4:4">
      <c r="D7389" s="3">
        <v>7389</v>
      </c>
    </row>
    <row r="7390" spans="4:4">
      <c r="D7390" s="3">
        <v>7390</v>
      </c>
    </row>
    <row r="7391" spans="4:4">
      <c r="D7391" s="3">
        <v>7391</v>
      </c>
    </row>
    <row r="7392" spans="4:4">
      <c r="D7392" s="3">
        <v>7392</v>
      </c>
    </row>
    <row r="7393" spans="4:4">
      <c r="D7393" s="3">
        <v>7393</v>
      </c>
    </row>
    <row r="7394" spans="4:4">
      <c r="D7394" s="3">
        <v>7394</v>
      </c>
    </row>
    <row r="7395" spans="4:4">
      <c r="D7395" s="3">
        <v>7395</v>
      </c>
    </row>
    <row r="7396" spans="4:4">
      <c r="D7396" s="3">
        <v>7396</v>
      </c>
    </row>
    <row r="7397" spans="4:4">
      <c r="D7397" s="3">
        <v>7397</v>
      </c>
    </row>
    <row r="7398" spans="4:4">
      <c r="D7398" s="3">
        <v>7398</v>
      </c>
    </row>
    <row r="7399" spans="4:4">
      <c r="D7399" s="3">
        <v>7399</v>
      </c>
    </row>
    <row r="7400" spans="4:4">
      <c r="D7400" s="3">
        <v>7400</v>
      </c>
    </row>
    <row r="7401" spans="4:4">
      <c r="D7401" s="3">
        <v>7401</v>
      </c>
    </row>
    <row r="7402" spans="4:4">
      <c r="D7402" s="3">
        <v>7402</v>
      </c>
    </row>
    <row r="7403" spans="4:4">
      <c r="D7403" s="3">
        <v>7403</v>
      </c>
    </row>
    <row r="7404" spans="4:4">
      <c r="D7404" s="3">
        <v>7404</v>
      </c>
    </row>
    <row r="7405" spans="4:4">
      <c r="D7405" s="3">
        <v>7405</v>
      </c>
    </row>
    <row r="7406" spans="4:4">
      <c r="D7406" s="3">
        <v>7406</v>
      </c>
    </row>
    <row r="7407" spans="4:4">
      <c r="D7407" s="3">
        <v>7407</v>
      </c>
    </row>
    <row r="7408" spans="4:4">
      <c r="D7408" s="3">
        <v>7408</v>
      </c>
    </row>
    <row r="7409" spans="4:4">
      <c r="D7409" s="3">
        <v>7409</v>
      </c>
    </row>
    <row r="7410" spans="4:4">
      <c r="D7410" s="3">
        <v>7410</v>
      </c>
    </row>
    <row r="7411" spans="4:4">
      <c r="D7411" s="3">
        <v>7411</v>
      </c>
    </row>
    <row r="7412" spans="4:4">
      <c r="D7412" s="3">
        <v>7412</v>
      </c>
    </row>
    <row r="7413" spans="4:4">
      <c r="D7413" s="3">
        <v>7413</v>
      </c>
    </row>
    <row r="7414" spans="4:4">
      <c r="D7414" s="3">
        <v>7414</v>
      </c>
    </row>
    <row r="7415" spans="4:4">
      <c r="D7415" s="3">
        <v>7415</v>
      </c>
    </row>
    <row r="7416" spans="4:4">
      <c r="D7416" s="3">
        <v>7416</v>
      </c>
    </row>
    <row r="7417" spans="4:4">
      <c r="D7417" s="3">
        <v>7417</v>
      </c>
    </row>
    <row r="7418" spans="4:4">
      <c r="D7418" s="3">
        <v>7418</v>
      </c>
    </row>
    <row r="7419" spans="4:4">
      <c r="D7419" s="3">
        <v>7419</v>
      </c>
    </row>
    <row r="7420" spans="4:4">
      <c r="D7420" s="3">
        <v>7420</v>
      </c>
    </row>
    <row r="7421" spans="4:4">
      <c r="D7421" s="3">
        <v>7421</v>
      </c>
    </row>
    <row r="7422" spans="4:4">
      <c r="D7422" s="3">
        <v>7422</v>
      </c>
    </row>
    <row r="7423" spans="4:4">
      <c r="D7423" s="3">
        <v>7423</v>
      </c>
    </row>
    <row r="7424" spans="4:4">
      <c r="D7424" s="3">
        <v>7424</v>
      </c>
    </row>
    <row r="7425" spans="4:4">
      <c r="D7425" s="3">
        <v>7425</v>
      </c>
    </row>
    <row r="7426" spans="4:4">
      <c r="D7426" s="3">
        <v>7426</v>
      </c>
    </row>
    <row r="7427" spans="4:4">
      <c r="D7427" s="3">
        <v>7427</v>
      </c>
    </row>
    <row r="7428" spans="4:4">
      <c r="D7428" s="3">
        <v>7428</v>
      </c>
    </row>
    <row r="7429" spans="4:4">
      <c r="D7429" s="3">
        <v>7429</v>
      </c>
    </row>
    <row r="7430" spans="4:4">
      <c r="D7430" s="3">
        <v>7430</v>
      </c>
    </row>
    <row r="7431" spans="4:4">
      <c r="D7431" s="3">
        <v>7431</v>
      </c>
    </row>
    <row r="7432" spans="4:4">
      <c r="D7432" s="3">
        <v>7432</v>
      </c>
    </row>
    <row r="7433" spans="4:4">
      <c r="D7433" s="3">
        <v>7433</v>
      </c>
    </row>
    <row r="7434" spans="4:4">
      <c r="D7434" s="3">
        <v>7434</v>
      </c>
    </row>
    <row r="7435" spans="4:4">
      <c r="D7435" s="3">
        <v>7435</v>
      </c>
    </row>
    <row r="7436" spans="4:4">
      <c r="D7436" s="3">
        <v>7436</v>
      </c>
    </row>
    <row r="7437" spans="4:4">
      <c r="D7437" s="3">
        <v>7437</v>
      </c>
    </row>
    <row r="7438" spans="4:4">
      <c r="D7438" s="3">
        <v>7438</v>
      </c>
    </row>
    <row r="7439" spans="4:4">
      <c r="D7439" s="3">
        <v>7439</v>
      </c>
    </row>
    <row r="7440" spans="4:4">
      <c r="D7440" s="3">
        <v>7440</v>
      </c>
    </row>
    <row r="7441" spans="4:4">
      <c r="D7441" s="3">
        <v>7441</v>
      </c>
    </row>
    <row r="7442" spans="4:4">
      <c r="D7442" s="3">
        <v>7442</v>
      </c>
    </row>
    <row r="7443" spans="4:4">
      <c r="D7443" s="3">
        <v>7443</v>
      </c>
    </row>
    <row r="7444" spans="4:4">
      <c r="D7444" s="3">
        <v>7444</v>
      </c>
    </row>
    <row r="7445" spans="4:4">
      <c r="D7445" s="3">
        <v>7445</v>
      </c>
    </row>
    <row r="7446" spans="4:4">
      <c r="D7446" s="3">
        <v>7446</v>
      </c>
    </row>
    <row r="7447" spans="4:4">
      <c r="D7447" s="3">
        <v>7447</v>
      </c>
    </row>
    <row r="7448" spans="4:4">
      <c r="D7448" s="3">
        <v>7448</v>
      </c>
    </row>
    <row r="7449" spans="4:4">
      <c r="D7449" s="3">
        <v>7449</v>
      </c>
    </row>
    <row r="7450" spans="4:4">
      <c r="D7450" s="3">
        <v>7450</v>
      </c>
    </row>
    <row r="7451" spans="4:4">
      <c r="D7451" s="3">
        <v>7451</v>
      </c>
    </row>
    <row r="7452" spans="4:4">
      <c r="D7452" s="3">
        <v>7452</v>
      </c>
    </row>
    <row r="7453" spans="4:4">
      <c r="D7453" s="3">
        <v>7453</v>
      </c>
    </row>
    <row r="7454" spans="4:4">
      <c r="D7454" s="3">
        <v>7454</v>
      </c>
    </row>
    <row r="7455" spans="4:4">
      <c r="D7455" s="3">
        <v>7455</v>
      </c>
    </row>
    <row r="7456" spans="4:4">
      <c r="D7456" s="3">
        <v>7456</v>
      </c>
    </row>
    <row r="7457" spans="4:4">
      <c r="D7457" s="3">
        <v>7457</v>
      </c>
    </row>
    <row r="7458" spans="4:4">
      <c r="D7458" s="3">
        <v>7458</v>
      </c>
    </row>
    <row r="7459" spans="4:4">
      <c r="D7459" s="3">
        <v>7459</v>
      </c>
    </row>
    <row r="7460" spans="4:4">
      <c r="D7460" s="3">
        <v>7460</v>
      </c>
    </row>
    <row r="7461" spans="4:4">
      <c r="D7461" s="3">
        <v>7461</v>
      </c>
    </row>
    <row r="7462" spans="4:4">
      <c r="D7462" s="3">
        <v>7462</v>
      </c>
    </row>
    <row r="7463" spans="4:4">
      <c r="D7463" s="3">
        <v>7463</v>
      </c>
    </row>
    <row r="7464" spans="4:4">
      <c r="D7464" s="3">
        <v>7464</v>
      </c>
    </row>
    <row r="7465" spans="4:4">
      <c r="D7465" s="3">
        <v>7465</v>
      </c>
    </row>
    <row r="7466" spans="4:4">
      <c r="D7466" s="3">
        <v>7466</v>
      </c>
    </row>
    <row r="7467" spans="4:4">
      <c r="D7467" s="3">
        <v>7467</v>
      </c>
    </row>
    <row r="7468" spans="4:4">
      <c r="D7468" s="3">
        <v>7468</v>
      </c>
    </row>
    <row r="7469" spans="4:4">
      <c r="D7469" s="3">
        <v>7469</v>
      </c>
    </row>
    <row r="7470" spans="4:4">
      <c r="D7470" s="3">
        <v>7470</v>
      </c>
    </row>
    <row r="7471" spans="4:4">
      <c r="D7471" s="3">
        <v>7471</v>
      </c>
    </row>
    <row r="7472" spans="4:4">
      <c r="D7472" s="3">
        <v>7472</v>
      </c>
    </row>
    <row r="7473" spans="4:4">
      <c r="D7473" s="3">
        <v>7473</v>
      </c>
    </row>
    <row r="7474" spans="4:4">
      <c r="D7474" s="3">
        <v>7474</v>
      </c>
    </row>
    <row r="7475" spans="4:4">
      <c r="D7475" s="3">
        <v>7475</v>
      </c>
    </row>
    <row r="7476" spans="4:4">
      <c r="D7476" s="3">
        <v>7476</v>
      </c>
    </row>
    <row r="7477" spans="4:4">
      <c r="D7477" s="3">
        <v>7477</v>
      </c>
    </row>
    <row r="7478" spans="4:4">
      <c r="D7478" s="3">
        <v>7478</v>
      </c>
    </row>
    <row r="7479" spans="4:4">
      <c r="D7479" s="3">
        <v>7479</v>
      </c>
    </row>
    <row r="7480" spans="4:4">
      <c r="D7480" s="3">
        <v>7480</v>
      </c>
    </row>
    <row r="7481" spans="4:4">
      <c r="D7481" s="3">
        <v>7481</v>
      </c>
    </row>
    <row r="7482" spans="4:4">
      <c r="D7482" s="3">
        <v>7482</v>
      </c>
    </row>
    <row r="7483" spans="4:4">
      <c r="D7483" s="3">
        <v>7483</v>
      </c>
    </row>
    <row r="7484" spans="4:4">
      <c r="D7484" s="3">
        <v>7484</v>
      </c>
    </row>
    <row r="7485" spans="4:4">
      <c r="D7485" s="3">
        <v>7485</v>
      </c>
    </row>
    <row r="7486" spans="4:4">
      <c r="D7486" s="3">
        <v>7486</v>
      </c>
    </row>
    <row r="7487" spans="4:4">
      <c r="D7487" s="3">
        <v>7487</v>
      </c>
    </row>
    <row r="7488" spans="4:4">
      <c r="D7488" s="3">
        <v>7488</v>
      </c>
    </row>
    <row r="7489" spans="4:4">
      <c r="D7489" s="3">
        <v>7489</v>
      </c>
    </row>
    <row r="7490" spans="4:4">
      <c r="D7490" s="3">
        <v>7490</v>
      </c>
    </row>
    <row r="7491" spans="4:4">
      <c r="D7491" s="3">
        <v>7491</v>
      </c>
    </row>
    <row r="7492" spans="4:4">
      <c r="D7492" s="3">
        <v>7492</v>
      </c>
    </row>
    <row r="7493" spans="4:4">
      <c r="D7493" s="3">
        <v>7493</v>
      </c>
    </row>
    <row r="7494" spans="4:4">
      <c r="D7494" s="3">
        <v>7494</v>
      </c>
    </row>
    <row r="7495" spans="4:4">
      <c r="D7495" s="3">
        <v>7495</v>
      </c>
    </row>
    <row r="7496" spans="4:4">
      <c r="D7496" s="3">
        <v>7496</v>
      </c>
    </row>
    <row r="7497" spans="4:4">
      <c r="D7497" s="3">
        <v>7497</v>
      </c>
    </row>
    <row r="7498" spans="4:4">
      <c r="D7498" s="3">
        <v>7498</v>
      </c>
    </row>
    <row r="7499" spans="4:4">
      <c r="D7499" s="3">
        <v>7499</v>
      </c>
    </row>
    <row r="7500" spans="4:4">
      <c r="D7500" s="3">
        <v>7500</v>
      </c>
    </row>
    <row r="7501" spans="4:4">
      <c r="D7501" s="3">
        <v>7501</v>
      </c>
    </row>
    <row r="7502" spans="4:4">
      <c r="D7502" s="3">
        <v>7502</v>
      </c>
    </row>
    <row r="7503" spans="4:4">
      <c r="D7503" s="3">
        <v>7503</v>
      </c>
    </row>
    <row r="7504" spans="4:4">
      <c r="D7504" s="3">
        <v>7504</v>
      </c>
    </row>
    <row r="7505" spans="4:4">
      <c r="D7505" s="3">
        <v>7505</v>
      </c>
    </row>
    <row r="7506" spans="4:4">
      <c r="D7506" s="3">
        <v>7506</v>
      </c>
    </row>
    <row r="7507" spans="4:4">
      <c r="D7507" s="3">
        <v>7507</v>
      </c>
    </row>
    <row r="7508" spans="4:4">
      <c r="D7508" s="3">
        <v>7508</v>
      </c>
    </row>
    <row r="7509" spans="4:4">
      <c r="D7509" s="3">
        <v>7509</v>
      </c>
    </row>
    <row r="7510" spans="4:4">
      <c r="D7510" s="3">
        <v>7510</v>
      </c>
    </row>
    <row r="7511" spans="4:4">
      <c r="D7511" s="3">
        <v>7511</v>
      </c>
    </row>
    <row r="7512" spans="4:4">
      <c r="D7512" s="3">
        <v>7512</v>
      </c>
    </row>
    <row r="7513" spans="4:4">
      <c r="D7513" s="3">
        <v>7513</v>
      </c>
    </row>
    <row r="7514" spans="4:4">
      <c r="D7514" s="3">
        <v>7514</v>
      </c>
    </row>
    <row r="7515" spans="4:4">
      <c r="D7515" s="3">
        <v>7515</v>
      </c>
    </row>
    <row r="7516" spans="4:4">
      <c r="D7516" s="3">
        <v>7516</v>
      </c>
    </row>
    <row r="7517" spans="4:4">
      <c r="D7517" s="3">
        <v>7517</v>
      </c>
    </row>
    <row r="7518" spans="4:4">
      <c r="D7518" s="3">
        <v>7518</v>
      </c>
    </row>
    <row r="7519" spans="4:4">
      <c r="D7519" s="3">
        <v>7519</v>
      </c>
    </row>
    <row r="7520" spans="4:4">
      <c r="D7520" s="3">
        <v>7520</v>
      </c>
    </row>
    <row r="7521" spans="4:4">
      <c r="D7521" s="3">
        <v>7521</v>
      </c>
    </row>
    <row r="7522" spans="4:4">
      <c r="D7522" s="3">
        <v>7522</v>
      </c>
    </row>
    <row r="7523" spans="4:4">
      <c r="D7523" s="3">
        <v>7523</v>
      </c>
    </row>
    <row r="7524" spans="4:4">
      <c r="D7524" s="3">
        <v>7524</v>
      </c>
    </row>
    <row r="7525" spans="4:4">
      <c r="D7525" s="3">
        <v>7525</v>
      </c>
    </row>
    <row r="7526" spans="4:4">
      <c r="D7526" s="3">
        <v>7526</v>
      </c>
    </row>
    <row r="7527" spans="4:4">
      <c r="D7527" s="3">
        <v>7527</v>
      </c>
    </row>
    <row r="7528" spans="4:4">
      <c r="D7528" s="3">
        <v>7528</v>
      </c>
    </row>
    <row r="7529" spans="4:4">
      <c r="D7529" s="3">
        <v>7529</v>
      </c>
    </row>
    <row r="7530" spans="4:4">
      <c r="D7530" s="3">
        <v>7530</v>
      </c>
    </row>
    <row r="7531" spans="4:4">
      <c r="D7531" s="3">
        <v>7531</v>
      </c>
    </row>
    <row r="7532" spans="4:4">
      <c r="D7532" s="3">
        <v>7532</v>
      </c>
    </row>
    <row r="7533" spans="4:4">
      <c r="D7533" s="3">
        <v>7533</v>
      </c>
    </row>
    <row r="7534" spans="4:4">
      <c r="D7534" s="3">
        <v>7534</v>
      </c>
    </row>
    <row r="7535" spans="4:4">
      <c r="D7535" s="3">
        <v>7535</v>
      </c>
    </row>
    <row r="7536" spans="4:4">
      <c r="D7536" s="3">
        <v>7536</v>
      </c>
    </row>
    <row r="7537" spans="4:4">
      <c r="D7537" s="3">
        <v>7537</v>
      </c>
    </row>
    <row r="7538" spans="4:4">
      <c r="D7538" s="3">
        <v>7538</v>
      </c>
    </row>
    <row r="7539" spans="4:4">
      <c r="D7539" s="3">
        <v>7539</v>
      </c>
    </row>
    <row r="7540" spans="4:4">
      <c r="D7540" s="3">
        <v>7540</v>
      </c>
    </row>
    <row r="7541" spans="4:4">
      <c r="D7541" s="3">
        <v>7541</v>
      </c>
    </row>
    <row r="7542" spans="4:4">
      <c r="D7542" s="3">
        <v>7542</v>
      </c>
    </row>
    <row r="7543" spans="4:4">
      <c r="D7543" s="3">
        <v>7543</v>
      </c>
    </row>
    <row r="7544" spans="4:4">
      <c r="D7544" s="3">
        <v>7544</v>
      </c>
    </row>
    <row r="7545" spans="4:4">
      <c r="D7545" s="3">
        <v>7545</v>
      </c>
    </row>
    <row r="7546" spans="4:4">
      <c r="D7546" s="3">
        <v>7546</v>
      </c>
    </row>
    <row r="7547" spans="4:4">
      <c r="D7547" s="3">
        <v>7547</v>
      </c>
    </row>
    <row r="7548" spans="4:4">
      <c r="D7548" s="3">
        <v>7548</v>
      </c>
    </row>
    <row r="7549" spans="4:4">
      <c r="D7549" s="3">
        <v>7549</v>
      </c>
    </row>
    <row r="7550" spans="4:4">
      <c r="D7550" s="3">
        <v>7550</v>
      </c>
    </row>
    <row r="7551" spans="4:4">
      <c r="D7551" s="3">
        <v>7551</v>
      </c>
    </row>
    <row r="7552" spans="4:4">
      <c r="D7552" s="3">
        <v>7552</v>
      </c>
    </row>
    <row r="7553" spans="4:4">
      <c r="D7553" s="3">
        <v>7553</v>
      </c>
    </row>
    <row r="7554" spans="4:4">
      <c r="D7554" s="3">
        <v>7554</v>
      </c>
    </row>
    <row r="7555" spans="4:4">
      <c r="D7555" s="3">
        <v>7555</v>
      </c>
    </row>
    <row r="7556" spans="4:4">
      <c r="D7556" s="3">
        <v>7556</v>
      </c>
    </row>
    <row r="7557" spans="4:4">
      <c r="D7557" s="3">
        <v>7557</v>
      </c>
    </row>
    <row r="7558" spans="4:4">
      <c r="D7558" s="3">
        <v>7558</v>
      </c>
    </row>
    <row r="7559" spans="4:4">
      <c r="D7559" s="3">
        <v>7559</v>
      </c>
    </row>
    <row r="7560" spans="4:4">
      <c r="D7560" s="3">
        <v>7560</v>
      </c>
    </row>
    <row r="7561" spans="4:4">
      <c r="D7561" s="3">
        <v>7561</v>
      </c>
    </row>
    <row r="7562" spans="4:4">
      <c r="D7562" s="3">
        <v>7562</v>
      </c>
    </row>
    <row r="7563" spans="4:4">
      <c r="D7563" s="3">
        <v>7563</v>
      </c>
    </row>
    <row r="7564" spans="4:4">
      <c r="D7564" s="3">
        <v>7564</v>
      </c>
    </row>
    <row r="7565" spans="4:4">
      <c r="D7565" s="3">
        <v>7565</v>
      </c>
    </row>
    <row r="7566" spans="4:4">
      <c r="D7566" s="3">
        <v>7566</v>
      </c>
    </row>
    <row r="7567" spans="4:4">
      <c r="D7567" s="3">
        <v>7567</v>
      </c>
    </row>
    <row r="7568" spans="4:4">
      <c r="D7568" s="3">
        <v>7568</v>
      </c>
    </row>
    <row r="7569" spans="4:4">
      <c r="D7569" s="3">
        <v>7569</v>
      </c>
    </row>
    <row r="7570" spans="4:4">
      <c r="D7570" s="3">
        <v>7570</v>
      </c>
    </row>
    <row r="7571" spans="4:4">
      <c r="D7571" s="3">
        <v>7571</v>
      </c>
    </row>
    <row r="7572" spans="4:4">
      <c r="D7572" s="3">
        <v>7572</v>
      </c>
    </row>
    <row r="7573" spans="4:4">
      <c r="D7573" s="3">
        <v>7573</v>
      </c>
    </row>
    <row r="7574" spans="4:4">
      <c r="D7574" s="3">
        <v>7574</v>
      </c>
    </row>
    <row r="7575" spans="4:4">
      <c r="D7575" s="3">
        <v>7575</v>
      </c>
    </row>
    <row r="7576" spans="4:4">
      <c r="D7576" s="3">
        <v>7576</v>
      </c>
    </row>
    <row r="7577" spans="4:4">
      <c r="D7577" s="3">
        <v>7577</v>
      </c>
    </row>
    <row r="7578" spans="4:4">
      <c r="D7578" s="3">
        <v>7578</v>
      </c>
    </row>
    <row r="7579" spans="4:4">
      <c r="D7579" s="3">
        <v>7579</v>
      </c>
    </row>
    <row r="7580" spans="4:4">
      <c r="D7580" s="3">
        <v>7580</v>
      </c>
    </row>
    <row r="7581" spans="4:4">
      <c r="D7581" s="3">
        <v>7581</v>
      </c>
    </row>
    <row r="7582" spans="4:4">
      <c r="D7582" s="3">
        <v>7582</v>
      </c>
    </row>
    <row r="7583" spans="4:4">
      <c r="D7583" s="3">
        <v>7583</v>
      </c>
    </row>
    <row r="7584" spans="4:4">
      <c r="D7584" s="3">
        <v>7584</v>
      </c>
    </row>
    <row r="7585" spans="4:4">
      <c r="D7585" s="3">
        <v>7585</v>
      </c>
    </row>
    <row r="7586" spans="4:4">
      <c r="D7586" s="3">
        <v>7586</v>
      </c>
    </row>
    <row r="7587" spans="4:4">
      <c r="D7587" s="3">
        <v>7587</v>
      </c>
    </row>
    <row r="7588" spans="4:4">
      <c r="D7588" s="3">
        <v>7588</v>
      </c>
    </row>
    <row r="7589" spans="4:4">
      <c r="D7589" s="3">
        <v>7589</v>
      </c>
    </row>
    <row r="7590" spans="4:4">
      <c r="D7590" s="3">
        <v>7590</v>
      </c>
    </row>
    <row r="7591" spans="4:4">
      <c r="D7591" s="3">
        <v>7591</v>
      </c>
    </row>
    <row r="7592" spans="4:4">
      <c r="D7592" s="3">
        <v>7592</v>
      </c>
    </row>
    <row r="7593" spans="4:4">
      <c r="D7593" s="3">
        <v>7593</v>
      </c>
    </row>
    <row r="7594" spans="4:4">
      <c r="D7594" s="3">
        <v>7594</v>
      </c>
    </row>
    <row r="7595" spans="4:4">
      <c r="D7595" s="3">
        <v>7595</v>
      </c>
    </row>
    <row r="7596" spans="4:4">
      <c r="D7596" s="3">
        <v>7596</v>
      </c>
    </row>
    <row r="7597" spans="4:4">
      <c r="D7597" s="3">
        <v>7597</v>
      </c>
    </row>
    <row r="7598" spans="4:4">
      <c r="D7598" s="3">
        <v>7598</v>
      </c>
    </row>
    <row r="7599" spans="4:4">
      <c r="D7599" s="3">
        <v>7599</v>
      </c>
    </row>
    <row r="7600" spans="4:4">
      <c r="D7600" s="3">
        <v>7600</v>
      </c>
    </row>
    <row r="7601" spans="4:4">
      <c r="D7601" s="3">
        <v>7601</v>
      </c>
    </row>
    <row r="7602" spans="4:4">
      <c r="D7602" s="3">
        <v>7602</v>
      </c>
    </row>
    <row r="7603" spans="4:4">
      <c r="D7603" s="3">
        <v>7603</v>
      </c>
    </row>
    <row r="7604" spans="4:4">
      <c r="D7604" s="3">
        <v>7604</v>
      </c>
    </row>
    <row r="7605" spans="4:4">
      <c r="D7605" s="3">
        <v>7605</v>
      </c>
    </row>
    <row r="7606" spans="4:4">
      <c r="D7606" s="3">
        <v>7606</v>
      </c>
    </row>
    <row r="7607" spans="4:4">
      <c r="D7607" s="3">
        <v>7607</v>
      </c>
    </row>
    <row r="7608" spans="4:4">
      <c r="D7608" s="3">
        <v>7608</v>
      </c>
    </row>
    <row r="7609" spans="4:4">
      <c r="D7609" s="3">
        <v>7609</v>
      </c>
    </row>
    <row r="7610" spans="4:4">
      <c r="D7610" s="3">
        <v>7610</v>
      </c>
    </row>
    <row r="7611" spans="4:4">
      <c r="D7611" s="3">
        <v>7611</v>
      </c>
    </row>
    <row r="7612" spans="4:4">
      <c r="D7612" s="3">
        <v>7612</v>
      </c>
    </row>
    <row r="7613" spans="4:4">
      <c r="D7613" s="3">
        <v>7613</v>
      </c>
    </row>
    <row r="7614" spans="4:4">
      <c r="D7614" s="3">
        <v>7614</v>
      </c>
    </row>
    <row r="7615" spans="4:4">
      <c r="D7615" s="3">
        <v>7615</v>
      </c>
    </row>
    <row r="7616" spans="4:4">
      <c r="D7616" s="3">
        <v>7616</v>
      </c>
    </row>
    <row r="7617" spans="4:4">
      <c r="D7617" s="3">
        <v>7617</v>
      </c>
    </row>
    <row r="7618" spans="4:4">
      <c r="D7618" s="3">
        <v>7618</v>
      </c>
    </row>
    <row r="7619" spans="4:4">
      <c r="D7619" s="3">
        <v>7619</v>
      </c>
    </row>
    <row r="7620" spans="4:4">
      <c r="D7620" s="3">
        <v>7620</v>
      </c>
    </row>
    <row r="7621" spans="4:4">
      <c r="D7621" s="3">
        <v>7621</v>
      </c>
    </row>
    <row r="7622" spans="4:4">
      <c r="D7622" s="3">
        <v>7622</v>
      </c>
    </row>
    <row r="7623" spans="4:4">
      <c r="D7623" s="3">
        <v>7623</v>
      </c>
    </row>
    <row r="7624" spans="4:4">
      <c r="D7624" s="3">
        <v>7624</v>
      </c>
    </row>
    <row r="7625" spans="4:4">
      <c r="D7625" s="3">
        <v>7625</v>
      </c>
    </row>
    <row r="7626" spans="4:4">
      <c r="D7626" s="3">
        <v>7626</v>
      </c>
    </row>
    <row r="7627" spans="4:4">
      <c r="D7627" s="3">
        <v>7627</v>
      </c>
    </row>
    <row r="7628" spans="4:4">
      <c r="D7628" s="3">
        <v>7628</v>
      </c>
    </row>
    <row r="7629" spans="4:4">
      <c r="D7629" s="3">
        <v>7629</v>
      </c>
    </row>
    <row r="7630" spans="4:4">
      <c r="D7630" s="3">
        <v>7630</v>
      </c>
    </row>
    <row r="7631" spans="4:4">
      <c r="D7631" s="3">
        <v>7631</v>
      </c>
    </row>
    <row r="7632" spans="4:4">
      <c r="D7632" s="3">
        <v>7632</v>
      </c>
    </row>
    <row r="7633" spans="4:4">
      <c r="D7633" s="3">
        <v>7633</v>
      </c>
    </row>
    <row r="7634" spans="4:4">
      <c r="D7634" s="3">
        <v>7634</v>
      </c>
    </row>
    <row r="7635" spans="4:4">
      <c r="D7635" s="3">
        <v>7635</v>
      </c>
    </row>
    <row r="7636" spans="4:4">
      <c r="D7636" s="3">
        <v>7636</v>
      </c>
    </row>
    <row r="7637" spans="4:4">
      <c r="D7637" s="3">
        <v>7637</v>
      </c>
    </row>
    <row r="7638" spans="4:4">
      <c r="D7638" s="3">
        <v>7638</v>
      </c>
    </row>
    <row r="7639" spans="4:4">
      <c r="D7639" s="3">
        <v>7639</v>
      </c>
    </row>
    <row r="7640" spans="4:4">
      <c r="D7640" s="3">
        <v>7640</v>
      </c>
    </row>
    <row r="7641" spans="4:4">
      <c r="D7641" s="3">
        <v>7641</v>
      </c>
    </row>
    <row r="7642" spans="4:4">
      <c r="D7642" s="3">
        <v>7642</v>
      </c>
    </row>
    <row r="7643" spans="4:4">
      <c r="D7643" s="3">
        <v>7643</v>
      </c>
    </row>
    <row r="7644" spans="4:4">
      <c r="D7644" s="3">
        <v>7644</v>
      </c>
    </row>
    <row r="7645" spans="4:4">
      <c r="D7645" s="3">
        <v>7645</v>
      </c>
    </row>
    <row r="7646" spans="4:4">
      <c r="D7646" s="3">
        <v>7646</v>
      </c>
    </row>
    <row r="7647" spans="4:4">
      <c r="D7647" s="3">
        <v>7647</v>
      </c>
    </row>
    <row r="7648" spans="4:4">
      <c r="D7648" s="3">
        <v>7648</v>
      </c>
    </row>
    <row r="7649" spans="4:4">
      <c r="D7649" s="3">
        <v>7649</v>
      </c>
    </row>
    <row r="7650" spans="4:4">
      <c r="D7650" s="3">
        <v>7650</v>
      </c>
    </row>
    <row r="7651" spans="4:4">
      <c r="D7651" s="3">
        <v>7651</v>
      </c>
    </row>
    <row r="7652" spans="4:4">
      <c r="D7652" s="3">
        <v>7652</v>
      </c>
    </row>
    <row r="7653" spans="4:4">
      <c r="D7653" s="3">
        <v>7653</v>
      </c>
    </row>
    <row r="7654" spans="4:4">
      <c r="D7654" s="3">
        <v>7654</v>
      </c>
    </row>
    <row r="7655" spans="4:4">
      <c r="D7655" s="3">
        <v>7655</v>
      </c>
    </row>
    <row r="7656" spans="4:4">
      <c r="D7656" s="3">
        <v>7656</v>
      </c>
    </row>
    <row r="7657" spans="4:4">
      <c r="D7657" s="3">
        <v>7657</v>
      </c>
    </row>
    <row r="7658" spans="4:4">
      <c r="D7658" s="3">
        <v>7658</v>
      </c>
    </row>
    <row r="7659" spans="4:4">
      <c r="D7659" s="3">
        <v>7659</v>
      </c>
    </row>
    <row r="7660" spans="4:4">
      <c r="D7660" s="3">
        <v>7660</v>
      </c>
    </row>
    <row r="7661" spans="4:4">
      <c r="D7661" s="3">
        <v>7661</v>
      </c>
    </row>
    <row r="7662" spans="4:4">
      <c r="D7662" s="3">
        <v>7662</v>
      </c>
    </row>
    <row r="7663" spans="4:4">
      <c r="D7663" s="3">
        <v>7663</v>
      </c>
    </row>
    <row r="7664" spans="4:4">
      <c r="D7664" s="3">
        <v>7664</v>
      </c>
    </row>
    <row r="7665" spans="4:4">
      <c r="D7665" s="3">
        <v>7665</v>
      </c>
    </row>
    <row r="7666" spans="4:4">
      <c r="D7666" s="3">
        <v>7666</v>
      </c>
    </row>
    <row r="7667" spans="4:4">
      <c r="D7667" s="3">
        <v>7667</v>
      </c>
    </row>
    <row r="7668" spans="4:4">
      <c r="D7668" s="3">
        <v>7668</v>
      </c>
    </row>
    <row r="7669" spans="4:4">
      <c r="D7669" s="3">
        <v>7669</v>
      </c>
    </row>
    <row r="7670" spans="4:4">
      <c r="D7670" s="3">
        <v>7670</v>
      </c>
    </row>
    <row r="7671" spans="4:4">
      <c r="D7671" s="3">
        <v>7671</v>
      </c>
    </row>
    <row r="7672" spans="4:4">
      <c r="D7672" s="3">
        <v>7672</v>
      </c>
    </row>
    <row r="7673" spans="4:4">
      <c r="D7673" s="3">
        <v>7673</v>
      </c>
    </row>
    <row r="7674" spans="4:4">
      <c r="D7674" s="3">
        <v>7674</v>
      </c>
    </row>
    <row r="7675" spans="4:4">
      <c r="D7675" s="3">
        <v>7675</v>
      </c>
    </row>
    <row r="7676" spans="4:4">
      <c r="D7676" s="3">
        <v>7676</v>
      </c>
    </row>
    <row r="7677" spans="4:4">
      <c r="D7677" s="3">
        <v>7677</v>
      </c>
    </row>
    <row r="7678" spans="4:4">
      <c r="D7678" s="3">
        <v>7678</v>
      </c>
    </row>
    <row r="7679" spans="4:4">
      <c r="D7679" s="3">
        <v>7679</v>
      </c>
    </row>
    <row r="7680" spans="4:4">
      <c r="D7680" s="3">
        <v>7680</v>
      </c>
    </row>
    <row r="7681" spans="4:4">
      <c r="D7681" s="3">
        <v>7681</v>
      </c>
    </row>
    <row r="7682" spans="4:4">
      <c r="D7682" s="3">
        <v>7682</v>
      </c>
    </row>
    <row r="7683" spans="4:4">
      <c r="D7683" s="3">
        <v>7683</v>
      </c>
    </row>
    <row r="7684" spans="4:4">
      <c r="D7684" s="3">
        <v>7684</v>
      </c>
    </row>
    <row r="7685" spans="4:4">
      <c r="D7685" s="3">
        <v>7685</v>
      </c>
    </row>
    <row r="7686" spans="4:4">
      <c r="D7686" s="3">
        <v>7686</v>
      </c>
    </row>
    <row r="7687" spans="4:4">
      <c r="D7687" s="3">
        <v>7687</v>
      </c>
    </row>
    <row r="7688" spans="4:4">
      <c r="D7688" s="3">
        <v>7688</v>
      </c>
    </row>
    <row r="7689" spans="4:4">
      <c r="D7689" s="3">
        <v>7689</v>
      </c>
    </row>
    <row r="7690" spans="4:4">
      <c r="D7690" s="3">
        <v>7690</v>
      </c>
    </row>
    <row r="7691" spans="4:4">
      <c r="D7691" s="3">
        <v>7691</v>
      </c>
    </row>
    <row r="7692" spans="4:4">
      <c r="D7692" s="3">
        <v>7692</v>
      </c>
    </row>
    <row r="7693" spans="4:4">
      <c r="D7693" s="3">
        <v>7693</v>
      </c>
    </row>
    <row r="7694" spans="4:4">
      <c r="D7694" s="3">
        <v>7694</v>
      </c>
    </row>
    <row r="7695" spans="4:4">
      <c r="D7695" s="3">
        <v>7695</v>
      </c>
    </row>
    <row r="7696" spans="4:4">
      <c r="D7696" s="3">
        <v>7696</v>
      </c>
    </row>
    <row r="7697" spans="4:4">
      <c r="D7697" s="3">
        <v>7697</v>
      </c>
    </row>
    <row r="7698" spans="4:4">
      <c r="D7698" s="3">
        <v>7698</v>
      </c>
    </row>
    <row r="7699" spans="4:4">
      <c r="D7699" s="3">
        <v>7699</v>
      </c>
    </row>
    <row r="7700" spans="4:4">
      <c r="D7700" s="3">
        <v>7700</v>
      </c>
    </row>
    <row r="7701" spans="4:4">
      <c r="D7701" s="3">
        <v>7701</v>
      </c>
    </row>
    <row r="7702" spans="4:4">
      <c r="D7702" s="3">
        <v>7702</v>
      </c>
    </row>
    <row r="7703" spans="4:4">
      <c r="D7703" s="3">
        <v>7703</v>
      </c>
    </row>
    <row r="7704" spans="4:4">
      <c r="D7704" s="3">
        <v>7704</v>
      </c>
    </row>
    <row r="7705" spans="4:4">
      <c r="D7705" s="3">
        <v>7705</v>
      </c>
    </row>
    <row r="7706" spans="4:4">
      <c r="D7706" s="3">
        <v>7706</v>
      </c>
    </row>
    <row r="7707" spans="4:4">
      <c r="D7707" s="3">
        <v>7707</v>
      </c>
    </row>
    <row r="7708" spans="4:4">
      <c r="D7708" s="3">
        <v>7708</v>
      </c>
    </row>
    <row r="7709" spans="4:4">
      <c r="D7709" s="3">
        <v>7709</v>
      </c>
    </row>
    <row r="7710" spans="4:4">
      <c r="D7710" s="3">
        <v>7710</v>
      </c>
    </row>
    <row r="7711" spans="4:4">
      <c r="D7711" s="3">
        <v>7711</v>
      </c>
    </row>
    <row r="7712" spans="4:4">
      <c r="D7712" s="3">
        <v>7712</v>
      </c>
    </row>
    <row r="7713" spans="4:4">
      <c r="D7713" s="3">
        <v>7713</v>
      </c>
    </row>
    <row r="7714" spans="4:4">
      <c r="D7714" s="3">
        <v>7714</v>
      </c>
    </row>
    <row r="7715" spans="4:4">
      <c r="D7715" s="3">
        <v>7715</v>
      </c>
    </row>
    <row r="7716" spans="4:4">
      <c r="D7716" s="3">
        <v>7716</v>
      </c>
    </row>
    <row r="7717" spans="4:4">
      <c r="D7717" s="3">
        <v>7717</v>
      </c>
    </row>
    <row r="7718" spans="4:4">
      <c r="D7718" s="3">
        <v>7718</v>
      </c>
    </row>
    <row r="7719" spans="4:4">
      <c r="D7719" s="3">
        <v>7719</v>
      </c>
    </row>
    <row r="7720" spans="4:4">
      <c r="D7720" s="3">
        <v>7720</v>
      </c>
    </row>
    <row r="7721" spans="4:4">
      <c r="D7721" s="3">
        <v>7721</v>
      </c>
    </row>
    <row r="7722" spans="4:4">
      <c r="D7722" s="3">
        <v>7722</v>
      </c>
    </row>
    <row r="7723" spans="4:4">
      <c r="D7723" s="3">
        <v>7723</v>
      </c>
    </row>
    <row r="7724" spans="4:4">
      <c r="D7724" s="3">
        <v>7724</v>
      </c>
    </row>
    <row r="7725" spans="4:4">
      <c r="D7725" s="3">
        <v>7725</v>
      </c>
    </row>
    <row r="7726" spans="4:4">
      <c r="D7726" s="3">
        <v>7726</v>
      </c>
    </row>
    <row r="7727" spans="4:4">
      <c r="D7727" s="3">
        <v>7727</v>
      </c>
    </row>
    <row r="7728" spans="4:4">
      <c r="D7728" s="3">
        <v>7728</v>
      </c>
    </row>
    <row r="7729" spans="4:4">
      <c r="D7729" s="3">
        <v>7729</v>
      </c>
    </row>
    <row r="7730" spans="4:4">
      <c r="D7730" s="3">
        <v>7730</v>
      </c>
    </row>
    <row r="7731" spans="4:4">
      <c r="D7731" s="3">
        <v>7731</v>
      </c>
    </row>
    <row r="7732" spans="4:4">
      <c r="D7732" s="3">
        <v>7732</v>
      </c>
    </row>
    <row r="7733" spans="4:4">
      <c r="D7733" s="3">
        <v>7733</v>
      </c>
    </row>
    <row r="7734" spans="4:4">
      <c r="D7734" s="3">
        <v>7734</v>
      </c>
    </row>
    <row r="7735" spans="4:4">
      <c r="D7735" s="3">
        <v>7735</v>
      </c>
    </row>
    <row r="7736" spans="4:4">
      <c r="D7736" s="3">
        <v>7736</v>
      </c>
    </row>
    <row r="7737" spans="4:4">
      <c r="D7737" s="3">
        <v>7737</v>
      </c>
    </row>
    <row r="7738" spans="4:4">
      <c r="D7738" s="3">
        <v>7738</v>
      </c>
    </row>
    <row r="7739" spans="4:4">
      <c r="D7739" s="3">
        <v>7739</v>
      </c>
    </row>
    <row r="7740" spans="4:4">
      <c r="D7740" s="3">
        <v>7740</v>
      </c>
    </row>
    <row r="7741" spans="4:4">
      <c r="D7741" s="3">
        <v>7741</v>
      </c>
    </row>
    <row r="7742" spans="4:4">
      <c r="D7742" s="3">
        <v>7742</v>
      </c>
    </row>
    <row r="7743" spans="4:4">
      <c r="D7743" s="3">
        <v>7743</v>
      </c>
    </row>
    <row r="7744" spans="4:4">
      <c r="D7744" s="3">
        <v>7744</v>
      </c>
    </row>
    <row r="7745" spans="4:4">
      <c r="D7745" s="3">
        <v>7745</v>
      </c>
    </row>
    <row r="7746" spans="4:4">
      <c r="D7746" s="3">
        <v>7746</v>
      </c>
    </row>
    <row r="7747" spans="4:4">
      <c r="D7747" s="3">
        <v>7747</v>
      </c>
    </row>
    <row r="7748" spans="4:4">
      <c r="D7748" s="3">
        <v>7748</v>
      </c>
    </row>
    <row r="7749" spans="4:4">
      <c r="D7749" s="3">
        <v>7749</v>
      </c>
    </row>
    <row r="7750" spans="4:4">
      <c r="D7750" s="3">
        <v>7750</v>
      </c>
    </row>
    <row r="7751" spans="4:4">
      <c r="D7751" s="3">
        <v>7751</v>
      </c>
    </row>
    <row r="7752" spans="4:4">
      <c r="D7752" s="3">
        <v>7752</v>
      </c>
    </row>
    <row r="7753" spans="4:4">
      <c r="D7753" s="3">
        <v>7753</v>
      </c>
    </row>
    <row r="7754" spans="4:4">
      <c r="D7754" s="3">
        <v>7754</v>
      </c>
    </row>
    <row r="7755" spans="4:4">
      <c r="D7755" s="3">
        <v>7755</v>
      </c>
    </row>
    <row r="7756" spans="4:4">
      <c r="D7756" s="3">
        <v>7756</v>
      </c>
    </row>
    <row r="7757" spans="4:4">
      <c r="D7757" s="3">
        <v>7757</v>
      </c>
    </row>
    <row r="7758" spans="4:4">
      <c r="D7758" s="3">
        <v>7758</v>
      </c>
    </row>
    <row r="7759" spans="4:4">
      <c r="D7759" s="3">
        <v>7759</v>
      </c>
    </row>
    <row r="7760" spans="4:4">
      <c r="D7760" s="3">
        <v>7760</v>
      </c>
    </row>
    <row r="7761" spans="4:4">
      <c r="D7761" s="3">
        <v>7761</v>
      </c>
    </row>
    <row r="7762" spans="4:4">
      <c r="D7762" s="3">
        <v>7762</v>
      </c>
    </row>
    <row r="7763" spans="4:4">
      <c r="D7763" s="3">
        <v>7763</v>
      </c>
    </row>
    <row r="7764" spans="4:4">
      <c r="D7764" s="3">
        <v>7764</v>
      </c>
    </row>
    <row r="7765" spans="4:4">
      <c r="D7765" s="3">
        <v>7765</v>
      </c>
    </row>
    <row r="7766" spans="4:4">
      <c r="D7766" s="3">
        <v>7766</v>
      </c>
    </row>
    <row r="7767" spans="4:4">
      <c r="D7767" s="3">
        <v>7767</v>
      </c>
    </row>
    <row r="7768" spans="4:4">
      <c r="D7768" s="3">
        <v>7768</v>
      </c>
    </row>
    <row r="7769" spans="4:4">
      <c r="D7769" s="3">
        <v>7769</v>
      </c>
    </row>
    <row r="7770" spans="4:4">
      <c r="D7770" s="3">
        <v>7770</v>
      </c>
    </row>
    <row r="7771" spans="4:4">
      <c r="D7771" s="3">
        <v>7771</v>
      </c>
    </row>
    <row r="7772" spans="4:4">
      <c r="D7772" s="3">
        <v>7772</v>
      </c>
    </row>
    <row r="7773" spans="4:4">
      <c r="D7773" s="3">
        <v>7773</v>
      </c>
    </row>
    <row r="7774" spans="4:4">
      <c r="D7774" s="3">
        <v>7774</v>
      </c>
    </row>
    <row r="7775" spans="4:4">
      <c r="D7775" s="3">
        <v>7775</v>
      </c>
    </row>
    <row r="7776" spans="4:4">
      <c r="D7776" s="3">
        <v>7776</v>
      </c>
    </row>
    <row r="7777" spans="4:4">
      <c r="D7777" s="3">
        <v>7777</v>
      </c>
    </row>
    <row r="7778" spans="4:4">
      <c r="D7778" s="3">
        <v>7778</v>
      </c>
    </row>
    <row r="7779" spans="4:4">
      <c r="D7779" s="3">
        <v>7779</v>
      </c>
    </row>
    <row r="7780" spans="4:4">
      <c r="D7780" s="3">
        <v>7780</v>
      </c>
    </row>
    <row r="7781" spans="4:4">
      <c r="D7781" s="3">
        <v>7781</v>
      </c>
    </row>
    <row r="7782" spans="4:4">
      <c r="D7782" s="3">
        <v>7782</v>
      </c>
    </row>
    <row r="7783" spans="4:4">
      <c r="D7783" s="3">
        <v>7783</v>
      </c>
    </row>
    <row r="7784" spans="4:4">
      <c r="D7784" s="3">
        <v>7784</v>
      </c>
    </row>
    <row r="7785" spans="4:4">
      <c r="D7785" s="3">
        <v>7785</v>
      </c>
    </row>
    <row r="7786" spans="4:4">
      <c r="D7786" s="3">
        <v>7786</v>
      </c>
    </row>
    <row r="7787" spans="4:4">
      <c r="D7787" s="3">
        <v>7787</v>
      </c>
    </row>
    <row r="7788" spans="4:4">
      <c r="D7788" s="3">
        <v>7788</v>
      </c>
    </row>
    <row r="7789" spans="4:4">
      <c r="D7789" s="3">
        <v>7789</v>
      </c>
    </row>
    <row r="7790" spans="4:4">
      <c r="D7790" s="3">
        <v>7790</v>
      </c>
    </row>
    <row r="7791" spans="4:4">
      <c r="D7791" s="3">
        <v>7791</v>
      </c>
    </row>
    <row r="7792" spans="4:4">
      <c r="D7792" s="3">
        <v>7792</v>
      </c>
    </row>
    <row r="7793" spans="4:4">
      <c r="D7793" s="3">
        <v>7793</v>
      </c>
    </row>
    <row r="7794" spans="4:4">
      <c r="D7794" s="3">
        <v>7794</v>
      </c>
    </row>
    <row r="7795" spans="4:4">
      <c r="D7795" s="3">
        <v>7795</v>
      </c>
    </row>
    <row r="7796" spans="4:4">
      <c r="D7796" s="3">
        <v>7796</v>
      </c>
    </row>
    <row r="7797" spans="4:4">
      <c r="D7797" s="3">
        <v>7797</v>
      </c>
    </row>
    <row r="7798" spans="4:4">
      <c r="D7798" s="3">
        <v>7798</v>
      </c>
    </row>
    <row r="7799" spans="4:4">
      <c r="D7799" s="3">
        <v>7799</v>
      </c>
    </row>
    <row r="7800" spans="4:4">
      <c r="D7800" s="3">
        <v>7800</v>
      </c>
    </row>
    <row r="7801" spans="4:4">
      <c r="D7801" s="3">
        <v>7801</v>
      </c>
    </row>
    <row r="7802" spans="4:4">
      <c r="D7802" s="3">
        <v>7802</v>
      </c>
    </row>
    <row r="7803" spans="4:4">
      <c r="D7803" s="3">
        <v>7803</v>
      </c>
    </row>
    <row r="7804" spans="4:4">
      <c r="D7804" s="3">
        <v>7804</v>
      </c>
    </row>
    <row r="7805" spans="4:4">
      <c r="D7805" s="3">
        <v>7805</v>
      </c>
    </row>
    <row r="7806" spans="4:4">
      <c r="D7806" s="3">
        <v>7806</v>
      </c>
    </row>
    <row r="7807" spans="4:4">
      <c r="D7807" s="3">
        <v>7807</v>
      </c>
    </row>
    <row r="7808" spans="4:4">
      <c r="D7808" s="3">
        <v>7808</v>
      </c>
    </row>
    <row r="7809" spans="4:4">
      <c r="D7809" s="3">
        <v>7809</v>
      </c>
    </row>
    <row r="7810" spans="4:4">
      <c r="D7810" s="3">
        <v>7810</v>
      </c>
    </row>
    <row r="7811" spans="4:4">
      <c r="D7811" s="3">
        <v>7811</v>
      </c>
    </row>
    <row r="7812" spans="4:4">
      <c r="D7812" s="3">
        <v>7812</v>
      </c>
    </row>
    <row r="7813" spans="4:4">
      <c r="D7813" s="3">
        <v>7813</v>
      </c>
    </row>
    <row r="7814" spans="4:4">
      <c r="D7814" s="3">
        <v>7814</v>
      </c>
    </row>
    <row r="7815" spans="4:4">
      <c r="D7815" s="3">
        <v>7815</v>
      </c>
    </row>
    <row r="7816" spans="4:4">
      <c r="D7816" s="3">
        <v>7816</v>
      </c>
    </row>
    <row r="7817" spans="4:4">
      <c r="D7817" s="3">
        <v>7817</v>
      </c>
    </row>
    <row r="7818" spans="4:4">
      <c r="D7818" s="3">
        <v>7818</v>
      </c>
    </row>
    <row r="7819" spans="4:4">
      <c r="D7819" s="3">
        <v>7819</v>
      </c>
    </row>
    <row r="7820" spans="4:4">
      <c r="D7820" s="3">
        <v>7820</v>
      </c>
    </row>
    <row r="7821" spans="4:4">
      <c r="D7821" s="3">
        <v>7821</v>
      </c>
    </row>
    <row r="7822" spans="4:4">
      <c r="D7822" s="3">
        <v>7822</v>
      </c>
    </row>
    <row r="7823" spans="4:4">
      <c r="D7823" s="3">
        <v>7823</v>
      </c>
    </row>
    <row r="7824" spans="4:4">
      <c r="D7824" s="3">
        <v>7824</v>
      </c>
    </row>
    <row r="7825" spans="4:4">
      <c r="D7825" s="3">
        <v>7825</v>
      </c>
    </row>
    <row r="7826" spans="4:4">
      <c r="D7826" s="3">
        <v>7826</v>
      </c>
    </row>
    <row r="7827" spans="4:4">
      <c r="D7827" s="3">
        <v>7827</v>
      </c>
    </row>
    <row r="7828" spans="4:4">
      <c r="D7828" s="3">
        <v>7828</v>
      </c>
    </row>
    <row r="7829" spans="4:4">
      <c r="D7829" s="3">
        <v>7829</v>
      </c>
    </row>
    <row r="7830" spans="4:4">
      <c r="D7830" s="3">
        <v>7830</v>
      </c>
    </row>
    <row r="7831" spans="4:4">
      <c r="D7831" s="3">
        <v>7831</v>
      </c>
    </row>
    <row r="7832" spans="4:4">
      <c r="D7832" s="3">
        <v>7832</v>
      </c>
    </row>
    <row r="7833" spans="4:4">
      <c r="D7833" s="3">
        <v>7833</v>
      </c>
    </row>
    <row r="7834" spans="4:4">
      <c r="D7834" s="3">
        <v>7834</v>
      </c>
    </row>
    <row r="7835" spans="4:4">
      <c r="D7835" s="3">
        <v>7835</v>
      </c>
    </row>
    <row r="7836" spans="4:4">
      <c r="D7836" s="3">
        <v>7836</v>
      </c>
    </row>
    <row r="7837" spans="4:4">
      <c r="D7837" s="3">
        <v>7837</v>
      </c>
    </row>
    <row r="7838" spans="4:4">
      <c r="D7838" s="3">
        <v>7838</v>
      </c>
    </row>
    <row r="7839" spans="4:4">
      <c r="D7839" s="3">
        <v>7839</v>
      </c>
    </row>
    <row r="7840" spans="4:4">
      <c r="D7840" s="3">
        <v>7840</v>
      </c>
    </row>
    <row r="7841" spans="4:4">
      <c r="D7841" s="3">
        <v>7841</v>
      </c>
    </row>
    <row r="7842" spans="4:4">
      <c r="D7842" s="3">
        <v>7842</v>
      </c>
    </row>
    <row r="7843" spans="4:4">
      <c r="D7843" s="3">
        <v>7843</v>
      </c>
    </row>
    <row r="7844" spans="4:4">
      <c r="D7844" s="3">
        <v>7844</v>
      </c>
    </row>
    <row r="7845" spans="4:4">
      <c r="D7845" s="3">
        <v>7845</v>
      </c>
    </row>
    <row r="7846" spans="4:4">
      <c r="D7846" s="3">
        <v>7846</v>
      </c>
    </row>
    <row r="7847" spans="4:4">
      <c r="D7847" s="3">
        <v>7847</v>
      </c>
    </row>
    <row r="7848" spans="4:4">
      <c r="D7848" s="3">
        <v>7848</v>
      </c>
    </row>
    <row r="7849" spans="4:4">
      <c r="D7849" s="3">
        <v>7849</v>
      </c>
    </row>
    <row r="7850" spans="4:4">
      <c r="D7850" s="3">
        <v>7850</v>
      </c>
    </row>
    <row r="7851" spans="4:4">
      <c r="D7851" s="3">
        <v>7851</v>
      </c>
    </row>
    <row r="7852" spans="4:4">
      <c r="D7852" s="3">
        <v>7852</v>
      </c>
    </row>
    <row r="7853" spans="4:4">
      <c r="D7853" s="3">
        <v>7853</v>
      </c>
    </row>
    <row r="7854" spans="4:4">
      <c r="D7854" s="3">
        <v>7854</v>
      </c>
    </row>
    <row r="7855" spans="4:4">
      <c r="D7855" s="3">
        <v>7855</v>
      </c>
    </row>
    <row r="7856" spans="4:4">
      <c r="D7856" s="3">
        <v>7856</v>
      </c>
    </row>
    <row r="7857" spans="4:4">
      <c r="D7857" s="3">
        <v>7857</v>
      </c>
    </row>
    <row r="7858" spans="4:4">
      <c r="D7858" s="3">
        <v>7858</v>
      </c>
    </row>
    <row r="7859" spans="4:4">
      <c r="D7859" s="3">
        <v>7859</v>
      </c>
    </row>
    <row r="7860" spans="4:4">
      <c r="D7860" s="3">
        <v>7860</v>
      </c>
    </row>
    <row r="7861" spans="4:4">
      <c r="D7861" s="3">
        <v>7861</v>
      </c>
    </row>
    <row r="7862" spans="4:4">
      <c r="D7862" s="3">
        <v>7862</v>
      </c>
    </row>
    <row r="7863" spans="4:4">
      <c r="D7863" s="3">
        <v>7863</v>
      </c>
    </row>
    <row r="7864" spans="4:4">
      <c r="D7864" s="3">
        <v>7864</v>
      </c>
    </row>
    <row r="7865" spans="4:4">
      <c r="D7865" s="3">
        <v>7865</v>
      </c>
    </row>
    <row r="7866" spans="4:4">
      <c r="D7866" s="3">
        <v>7866</v>
      </c>
    </row>
    <row r="7867" spans="4:4">
      <c r="D7867" s="3">
        <v>7867</v>
      </c>
    </row>
    <row r="7868" spans="4:4">
      <c r="D7868" s="3">
        <v>7868</v>
      </c>
    </row>
    <row r="7869" spans="4:4">
      <c r="D7869" s="3">
        <v>7869</v>
      </c>
    </row>
    <row r="7870" spans="4:4">
      <c r="D7870" s="3">
        <v>7870</v>
      </c>
    </row>
    <row r="7871" spans="4:4">
      <c r="D7871" s="3">
        <v>7871</v>
      </c>
    </row>
    <row r="7872" spans="4:4">
      <c r="D7872" s="3">
        <v>7872</v>
      </c>
    </row>
    <row r="7873" spans="4:4">
      <c r="D7873" s="3">
        <v>7873</v>
      </c>
    </row>
    <row r="7874" spans="4:4">
      <c r="D7874" s="3">
        <v>7874</v>
      </c>
    </row>
    <row r="7875" spans="4:4">
      <c r="D7875" s="3">
        <v>7875</v>
      </c>
    </row>
    <row r="7876" spans="4:4">
      <c r="D7876" s="3">
        <v>7876</v>
      </c>
    </row>
    <row r="7877" spans="4:4">
      <c r="D7877" s="3">
        <v>7877</v>
      </c>
    </row>
    <row r="7878" spans="4:4">
      <c r="D7878" s="3">
        <v>7878</v>
      </c>
    </row>
    <row r="7879" spans="4:4">
      <c r="D7879" s="3">
        <v>7879</v>
      </c>
    </row>
    <row r="7880" spans="4:4">
      <c r="D7880" s="3">
        <v>7880</v>
      </c>
    </row>
    <row r="7881" spans="4:4">
      <c r="D7881" s="3">
        <v>7881</v>
      </c>
    </row>
    <row r="7882" spans="4:4">
      <c r="D7882" s="3">
        <v>7882</v>
      </c>
    </row>
    <row r="7883" spans="4:4">
      <c r="D7883" s="3">
        <v>7883</v>
      </c>
    </row>
    <row r="7884" spans="4:4">
      <c r="D7884" s="3">
        <v>7884</v>
      </c>
    </row>
    <row r="7885" spans="4:4">
      <c r="D7885" s="3">
        <v>7885</v>
      </c>
    </row>
    <row r="7886" spans="4:4">
      <c r="D7886" s="3">
        <v>7886</v>
      </c>
    </row>
    <row r="7887" spans="4:4">
      <c r="D7887" s="3">
        <v>7887</v>
      </c>
    </row>
    <row r="7888" spans="4:4">
      <c r="D7888" s="3">
        <v>7888</v>
      </c>
    </row>
    <row r="7889" spans="4:4">
      <c r="D7889" s="3">
        <v>7889</v>
      </c>
    </row>
    <row r="7890" spans="4:4">
      <c r="D7890" s="3">
        <v>7890</v>
      </c>
    </row>
    <row r="7891" spans="4:4">
      <c r="D7891" s="3">
        <v>7891</v>
      </c>
    </row>
    <row r="7892" spans="4:4">
      <c r="D7892" s="3">
        <v>7892</v>
      </c>
    </row>
    <row r="7893" spans="4:4">
      <c r="D7893" s="3">
        <v>7893</v>
      </c>
    </row>
    <row r="7894" spans="4:4">
      <c r="D7894" s="3">
        <v>7894</v>
      </c>
    </row>
    <row r="7895" spans="4:4">
      <c r="D7895" s="3">
        <v>7895</v>
      </c>
    </row>
    <row r="7896" spans="4:4">
      <c r="D7896" s="3">
        <v>7896</v>
      </c>
    </row>
    <row r="7897" spans="4:4">
      <c r="D7897" s="3">
        <v>7897</v>
      </c>
    </row>
    <row r="7898" spans="4:4">
      <c r="D7898" s="3">
        <v>7898</v>
      </c>
    </row>
    <row r="7899" spans="4:4">
      <c r="D7899" s="3">
        <v>7899</v>
      </c>
    </row>
    <row r="7900" spans="4:4">
      <c r="D7900" s="3">
        <v>7900</v>
      </c>
    </row>
    <row r="7901" spans="4:4">
      <c r="D7901" s="3">
        <v>7901</v>
      </c>
    </row>
    <row r="7902" spans="4:4">
      <c r="D7902" s="3">
        <v>7902</v>
      </c>
    </row>
    <row r="7903" spans="4:4">
      <c r="D7903" s="3">
        <v>7903</v>
      </c>
    </row>
    <row r="7904" spans="4:4">
      <c r="D7904" s="3">
        <v>7904</v>
      </c>
    </row>
    <row r="7905" spans="4:4">
      <c r="D7905" s="3">
        <v>7905</v>
      </c>
    </row>
    <row r="7906" spans="4:4">
      <c r="D7906" s="3">
        <v>7906</v>
      </c>
    </row>
    <row r="7907" spans="4:4">
      <c r="D7907" s="3">
        <v>7907</v>
      </c>
    </row>
    <row r="7908" spans="4:4">
      <c r="D7908" s="3">
        <v>7908</v>
      </c>
    </row>
    <row r="7909" spans="4:4">
      <c r="D7909" s="3">
        <v>7909</v>
      </c>
    </row>
    <row r="7910" spans="4:4">
      <c r="D7910" s="3">
        <v>7910</v>
      </c>
    </row>
    <row r="7911" spans="4:4">
      <c r="D7911" s="3">
        <v>7911</v>
      </c>
    </row>
    <row r="7912" spans="4:4">
      <c r="D7912" s="3">
        <v>7912</v>
      </c>
    </row>
    <row r="7913" spans="4:4">
      <c r="D7913" s="3">
        <v>7913</v>
      </c>
    </row>
    <row r="7914" spans="4:4">
      <c r="D7914" s="3">
        <v>7914</v>
      </c>
    </row>
    <row r="7915" spans="4:4">
      <c r="D7915" s="3">
        <v>7915</v>
      </c>
    </row>
    <row r="7916" spans="4:4">
      <c r="D7916" s="3">
        <v>7916</v>
      </c>
    </row>
    <row r="7917" spans="4:4">
      <c r="D7917" s="3">
        <v>7917</v>
      </c>
    </row>
    <row r="7918" spans="4:4">
      <c r="D7918" s="3">
        <v>7918</v>
      </c>
    </row>
    <row r="7919" spans="4:4">
      <c r="D7919" s="3">
        <v>7919</v>
      </c>
    </row>
    <row r="7920" spans="4:4">
      <c r="D7920" s="3">
        <v>7920</v>
      </c>
    </row>
    <row r="7921" spans="4:4">
      <c r="D7921" s="3">
        <v>7921</v>
      </c>
    </row>
    <row r="7922" spans="4:4">
      <c r="D7922" s="3">
        <v>7922</v>
      </c>
    </row>
    <row r="7923" spans="4:4">
      <c r="D7923" s="3">
        <v>7923</v>
      </c>
    </row>
    <row r="7924" spans="4:4">
      <c r="D7924" s="3">
        <v>7924</v>
      </c>
    </row>
    <row r="7925" spans="4:4">
      <c r="D7925" s="3">
        <v>7925</v>
      </c>
    </row>
    <row r="7926" spans="4:4">
      <c r="D7926" s="3">
        <v>7926</v>
      </c>
    </row>
    <row r="7927" spans="4:4">
      <c r="D7927" s="3">
        <v>7927</v>
      </c>
    </row>
    <row r="7928" spans="4:4">
      <c r="D7928" s="3">
        <v>7928</v>
      </c>
    </row>
    <row r="7929" spans="4:4">
      <c r="D7929" s="3">
        <v>7929</v>
      </c>
    </row>
    <row r="7930" spans="4:4">
      <c r="D7930" s="3">
        <v>7930</v>
      </c>
    </row>
    <row r="7931" spans="4:4">
      <c r="D7931" s="3">
        <v>7931</v>
      </c>
    </row>
    <row r="7932" spans="4:4">
      <c r="D7932" s="3">
        <v>7932</v>
      </c>
    </row>
    <row r="7933" spans="4:4">
      <c r="D7933" s="3">
        <v>7933</v>
      </c>
    </row>
    <row r="7934" spans="4:4">
      <c r="D7934" s="3">
        <v>7934</v>
      </c>
    </row>
    <row r="7935" spans="4:4">
      <c r="D7935" s="3">
        <v>7935</v>
      </c>
    </row>
    <row r="7936" spans="4:4">
      <c r="D7936" s="3">
        <v>7936</v>
      </c>
    </row>
    <row r="7937" spans="4:4">
      <c r="D7937" s="3">
        <v>7937</v>
      </c>
    </row>
    <row r="7938" spans="4:4">
      <c r="D7938" s="3">
        <v>7938</v>
      </c>
    </row>
    <row r="7939" spans="4:4">
      <c r="D7939" s="3">
        <v>7939</v>
      </c>
    </row>
    <row r="7940" spans="4:4">
      <c r="D7940" s="3">
        <v>7940</v>
      </c>
    </row>
    <row r="7941" spans="4:4">
      <c r="D7941" s="3">
        <v>7941</v>
      </c>
    </row>
    <row r="7942" spans="4:4">
      <c r="D7942" s="3">
        <v>7942</v>
      </c>
    </row>
    <row r="7943" spans="4:4">
      <c r="D7943" s="3">
        <v>7943</v>
      </c>
    </row>
    <row r="7944" spans="4:4">
      <c r="D7944" s="3">
        <v>7944</v>
      </c>
    </row>
    <row r="7945" spans="4:4">
      <c r="D7945" s="3">
        <v>7945</v>
      </c>
    </row>
    <row r="7946" spans="4:4">
      <c r="D7946" s="3">
        <v>7946</v>
      </c>
    </row>
    <row r="7947" spans="4:4">
      <c r="D7947" s="3">
        <v>7947</v>
      </c>
    </row>
    <row r="7948" spans="4:4">
      <c r="D7948" s="3">
        <v>7948</v>
      </c>
    </row>
    <row r="7949" spans="4:4">
      <c r="D7949" s="3">
        <v>7949</v>
      </c>
    </row>
    <row r="7950" spans="4:4">
      <c r="D7950" s="3">
        <v>7950</v>
      </c>
    </row>
    <row r="7951" spans="4:4">
      <c r="D7951" s="3">
        <v>7951</v>
      </c>
    </row>
    <row r="7952" spans="4:4">
      <c r="D7952" s="3">
        <v>7952</v>
      </c>
    </row>
    <row r="7953" spans="4:4">
      <c r="D7953" s="3">
        <v>7953</v>
      </c>
    </row>
    <row r="7954" spans="4:4">
      <c r="D7954" s="3">
        <v>7954</v>
      </c>
    </row>
    <row r="7955" spans="4:4">
      <c r="D7955" s="3">
        <v>7955</v>
      </c>
    </row>
    <row r="7956" spans="4:4">
      <c r="D7956" s="3">
        <v>7956</v>
      </c>
    </row>
    <row r="7957" spans="4:4">
      <c r="D7957" s="3">
        <v>7957</v>
      </c>
    </row>
    <row r="7958" spans="4:4">
      <c r="D7958" s="3">
        <v>7958</v>
      </c>
    </row>
    <row r="7959" spans="4:4">
      <c r="D7959" s="3">
        <v>7959</v>
      </c>
    </row>
    <row r="7960" spans="4:4">
      <c r="D7960" s="3">
        <v>7960</v>
      </c>
    </row>
    <row r="7961" spans="4:4">
      <c r="D7961" s="3">
        <v>7961</v>
      </c>
    </row>
    <row r="7962" spans="4:4">
      <c r="D7962" s="3">
        <v>7962</v>
      </c>
    </row>
    <row r="7963" spans="4:4">
      <c r="D7963" s="3">
        <v>7963</v>
      </c>
    </row>
    <row r="7964" spans="4:4">
      <c r="D7964" s="3">
        <v>7964</v>
      </c>
    </row>
    <row r="7965" spans="4:4">
      <c r="D7965" s="3">
        <v>7965</v>
      </c>
    </row>
    <row r="7966" spans="4:4">
      <c r="D7966" s="3">
        <v>7966</v>
      </c>
    </row>
    <row r="7967" spans="4:4">
      <c r="D7967" s="3">
        <v>7967</v>
      </c>
    </row>
    <row r="7968" spans="4:4">
      <c r="D7968" s="3">
        <v>7968</v>
      </c>
    </row>
    <row r="7969" spans="4:4">
      <c r="D7969" s="3">
        <v>7969</v>
      </c>
    </row>
    <row r="7970" spans="4:4">
      <c r="D7970" s="3">
        <v>7970</v>
      </c>
    </row>
    <row r="7971" spans="4:4">
      <c r="D7971" s="3">
        <v>7971</v>
      </c>
    </row>
    <row r="7972" spans="4:4">
      <c r="D7972" s="3">
        <v>7972</v>
      </c>
    </row>
    <row r="7973" spans="4:4">
      <c r="D7973" s="3">
        <v>7973</v>
      </c>
    </row>
    <row r="7974" spans="4:4">
      <c r="D7974" s="3">
        <v>7974</v>
      </c>
    </row>
    <row r="7975" spans="4:4">
      <c r="D7975" s="3">
        <v>7975</v>
      </c>
    </row>
    <row r="7976" spans="4:4">
      <c r="D7976" s="3">
        <v>7976</v>
      </c>
    </row>
    <row r="7977" spans="4:4">
      <c r="D7977" s="3">
        <v>7977</v>
      </c>
    </row>
    <row r="7978" spans="4:4">
      <c r="D7978" s="3">
        <v>7978</v>
      </c>
    </row>
    <row r="7979" spans="4:4">
      <c r="D7979" s="3">
        <v>7979</v>
      </c>
    </row>
    <row r="7980" spans="4:4">
      <c r="D7980" s="3">
        <v>7980</v>
      </c>
    </row>
    <row r="7981" spans="4:4">
      <c r="D7981" s="3">
        <v>7981</v>
      </c>
    </row>
    <row r="7982" spans="4:4">
      <c r="D7982" s="3">
        <v>7982</v>
      </c>
    </row>
    <row r="7983" spans="4:4">
      <c r="D7983" s="3">
        <v>7983</v>
      </c>
    </row>
    <row r="7984" spans="4:4">
      <c r="D7984" s="3">
        <v>7984</v>
      </c>
    </row>
    <row r="7985" spans="4:4">
      <c r="D7985" s="3">
        <v>7985</v>
      </c>
    </row>
    <row r="7986" spans="4:4">
      <c r="D7986" s="3">
        <v>7986</v>
      </c>
    </row>
    <row r="7987" spans="4:4">
      <c r="D7987" s="3">
        <v>7987</v>
      </c>
    </row>
    <row r="7988" spans="4:4">
      <c r="D7988" s="3">
        <v>7988</v>
      </c>
    </row>
    <row r="7989" spans="4:4">
      <c r="D7989" s="3">
        <v>7989</v>
      </c>
    </row>
    <row r="7990" spans="4:4">
      <c r="D7990" s="3">
        <v>7990</v>
      </c>
    </row>
    <row r="7991" spans="4:4">
      <c r="D7991" s="3">
        <v>7991</v>
      </c>
    </row>
    <row r="7992" spans="4:4">
      <c r="D7992" s="3">
        <v>7992</v>
      </c>
    </row>
    <row r="7993" spans="4:4">
      <c r="D7993" s="3">
        <v>7993</v>
      </c>
    </row>
    <row r="7994" spans="4:4">
      <c r="D7994" s="3">
        <v>7994</v>
      </c>
    </row>
    <row r="7995" spans="4:4">
      <c r="D7995" s="3">
        <v>7995</v>
      </c>
    </row>
    <row r="7996" spans="4:4">
      <c r="D7996" s="3">
        <v>7996</v>
      </c>
    </row>
    <row r="7997" spans="4:4">
      <c r="D7997" s="3">
        <v>7997</v>
      </c>
    </row>
    <row r="7998" spans="4:4">
      <c r="D7998" s="3">
        <v>7998</v>
      </c>
    </row>
    <row r="7999" spans="4:4">
      <c r="D7999" s="3">
        <v>7999</v>
      </c>
    </row>
    <row r="8000" spans="4:4">
      <c r="D8000" s="3">
        <v>8000</v>
      </c>
    </row>
    <row r="8001" spans="4:4">
      <c r="D8001" s="3">
        <v>8001</v>
      </c>
    </row>
    <row r="8002" spans="4:4">
      <c r="D8002" s="3">
        <v>8002</v>
      </c>
    </row>
    <row r="8003" spans="4:4">
      <c r="D8003" s="3">
        <v>8003</v>
      </c>
    </row>
    <row r="8004" spans="4:4">
      <c r="D8004" s="3">
        <v>8004</v>
      </c>
    </row>
    <row r="8005" spans="4:4">
      <c r="D8005" s="3">
        <v>8005</v>
      </c>
    </row>
    <row r="8006" spans="4:4">
      <c r="D8006" s="3">
        <v>8006</v>
      </c>
    </row>
    <row r="8007" spans="4:4">
      <c r="D8007" s="3">
        <v>8007</v>
      </c>
    </row>
    <row r="8008" spans="4:4">
      <c r="D8008" s="3">
        <v>8008</v>
      </c>
    </row>
    <row r="8009" spans="4:4">
      <c r="D8009" s="3">
        <v>8009</v>
      </c>
    </row>
    <row r="8010" spans="4:4">
      <c r="D8010" s="3">
        <v>8010</v>
      </c>
    </row>
    <row r="8011" spans="4:4">
      <c r="D8011" s="3">
        <v>8011</v>
      </c>
    </row>
    <row r="8012" spans="4:4">
      <c r="D8012" s="3">
        <v>8012</v>
      </c>
    </row>
    <row r="8013" spans="4:4">
      <c r="D8013" s="3">
        <v>8013</v>
      </c>
    </row>
    <row r="8014" spans="4:4">
      <c r="D8014" s="3">
        <v>8014</v>
      </c>
    </row>
    <row r="8015" spans="4:4">
      <c r="D8015" s="3">
        <v>8015</v>
      </c>
    </row>
    <row r="8016" spans="4:4">
      <c r="D8016" s="3">
        <v>8016</v>
      </c>
    </row>
    <row r="8017" spans="4:4">
      <c r="D8017" s="3">
        <v>8017</v>
      </c>
    </row>
    <row r="8018" spans="4:4">
      <c r="D8018" s="3">
        <v>8018</v>
      </c>
    </row>
    <row r="8019" spans="4:4">
      <c r="D8019" s="3">
        <v>8019</v>
      </c>
    </row>
    <row r="8020" spans="4:4">
      <c r="D8020" s="3">
        <v>8020</v>
      </c>
    </row>
    <row r="8021" spans="4:4">
      <c r="D8021" s="3">
        <v>8021</v>
      </c>
    </row>
    <row r="8022" spans="4:4">
      <c r="D8022" s="3">
        <v>8022</v>
      </c>
    </row>
    <row r="8023" spans="4:4">
      <c r="D8023" s="3">
        <v>8023</v>
      </c>
    </row>
    <row r="8024" spans="4:4">
      <c r="D8024" s="3">
        <v>8024</v>
      </c>
    </row>
    <row r="8025" spans="4:4">
      <c r="D8025" s="3">
        <v>8025</v>
      </c>
    </row>
    <row r="8026" spans="4:4">
      <c r="D8026" s="3">
        <v>8026</v>
      </c>
    </row>
    <row r="8027" spans="4:4">
      <c r="D8027" s="3">
        <v>8027</v>
      </c>
    </row>
    <row r="8028" spans="4:4">
      <c r="D8028" s="3">
        <v>8028</v>
      </c>
    </row>
    <row r="8029" spans="4:4">
      <c r="D8029" s="3">
        <v>8029</v>
      </c>
    </row>
    <row r="8030" spans="4:4">
      <c r="D8030" s="3">
        <v>8030</v>
      </c>
    </row>
    <row r="8031" spans="4:4">
      <c r="D8031" s="3">
        <v>8031</v>
      </c>
    </row>
    <row r="8032" spans="4:4">
      <c r="D8032" s="3">
        <v>8032</v>
      </c>
    </row>
    <row r="8033" spans="4:4">
      <c r="D8033" s="3">
        <v>8033</v>
      </c>
    </row>
    <row r="8034" spans="4:4">
      <c r="D8034" s="3">
        <v>8034</v>
      </c>
    </row>
    <row r="8035" spans="4:4">
      <c r="D8035" s="3">
        <v>8035</v>
      </c>
    </row>
    <row r="8036" spans="4:4">
      <c r="D8036" s="3">
        <v>8036</v>
      </c>
    </row>
    <row r="8037" spans="4:4">
      <c r="D8037" s="3">
        <v>8037</v>
      </c>
    </row>
    <row r="8038" spans="4:4">
      <c r="D8038" s="3">
        <v>8038</v>
      </c>
    </row>
    <row r="8039" spans="4:4">
      <c r="D8039" s="3">
        <v>8039</v>
      </c>
    </row>
    <row r="8040" spans="4:4">
      <c r="D8040" s="3">
        <v>8040</v>
      </c>
    </row>
    <row r="8041" spans="4:4">
      <c r="D8041" s="3">
        <v>8041</v>
      </c>
    </row>
    <row r="8042" spans="4:4">
      <c r="D8042" s="3">
        <v>8042</v>
      </c>
    </row>
    <row r="8043" spans="4:4">
      <c r="D8043" s="3">
        <v>8043</v>
      </c>
    </row>
    <row r="8044" spans="4:4">
      <c r="D8044" s="3">
        <v>8044</v>
      </c>
    </row>
    <row r="8045" spans="4:4">
      <c r="D8045" s="3">
        <v>8045</v>
      </c>
    </row>
    <row r="8046" spans="4:4">
      <c r="D8046" s="3">
        <v>8046</v>
      </c>
    </row>
    <row r="8047" spans="4:4">
      <c r="D8047" s="3">
        <v>8047</v>
      </c>
    </row>
    <row r="8048" spans="4:4">
      <c r="D8048" s="3">
        <v>8048</v>
      </c>
    </row>
    <row r="8049" spans="4:4">
      <c r="D8049" s="3">
        <v>8049</v>
      </c>
    </row>
    <row r="8050" spans="4:4">
      <c r="D8050" s="3">
        <v>8050</v>
      </c>
    </row>
    <row r="8051" spans="4:4">
      <c r="D8051" s="3">
        <v>8051</v>
      </c>
    </row>
    <row r="8052" spans="4:4">
      <c r="D8052" s="3">
        <v>8052</v>
      </c>
    </row>
    <row r="8053" spans="4:4">
      <c r="D8053" s="3">
        <v>8053</v>
      </c>
    </row>
    <row r="8054" spans="4:4">
      <c r="D8054" s="3">
        <v>8054</v>
      </c>
    </row>
    <row r="8055" spans="4:4">
      <c r="D8055" s="3">
        <v>8055</v>
      </c>
    </row>
    <row r="8056" spans="4:4">
      <c r="D8056" s="3">
        <v>8056</v>
      </c>
    </row>
    <row r="8057" spans="4:4">
      <c r="D8057" s="3">
        <v>8057</v>
      </c>
    </row>
    <row r="8058" spans="4:4">
      <c r="D8058" s="3">
        <v>8058</v>
      </c>
    </row>
    <row r="8059" spans="4:4">
      <c r="D8059" s="3">
        <v>8059</v>
      </c>
    </row>
    <row r="8060" spans="4:4">
      <c r="D8060" s="3">
        <v>8060</v>
      </c>
    </row>
    <row r="8061" spans="4:4">
      <c r="D8061" s="3">
        <v>8061</v>
      </c>
    </row>
    <row r="8062" spans="4:4">
      <c r="D8062" s="3">
        <v>8062</v>
      </c>
    </row>
    <row r="8063" spans="4:4">
      <c r="D8063" s="3">
        <v>8063</v>
      </c>
    </row>
    <row r="8064" spans="4:4">
      <c r="D8064" s="3">
        <v>8064</v>
      </c>
    </row>
    <row r="8065" spans="4:4">
      <c r="D8065" s="3">
        <v>8065</v>
      </c>
    </row>
    <row r="8066" spans="4:4">
      <c r="D8066" s="3">
        <v>8066</v>
      </c>
    </row>
    <row r="8067" spans="4:4">
      <c r="D8067" s="3">
        <v>8067</v>
      </c>
    </row>
    <row r="8068" spans="4:4">
      <c r="D8068" s="3">
        <v>8068</v>
      </c>
    </row>
    <row r="8069" spans="4:4">
      <c r="D8069" s="3">
        <v>8069</v>
      </c>
    </row>
    <row r="8070" spans="4:4">
      <c r="D8070" s="3">
        <v>8070</v>
      </c>
    </row>
    <row r="8071" spans="4:4">
      <c r="D8071" s="3">
        <v>8071</v>
      </c>
    </row>
    <row r="8072" spans="4:4">
      <c r="D8072" s="3">
        <v>8072</v>
      </c>
    </row>
    <row r="8073" spans="4:4">
      <c r="D8073" s="3">
        <v>8073</v>
      </c>
    </row>
    <row r="8074" spans="4:4">
      <c r="D8074" s="3">
        <v>8074</v>
      </c>
    </row>
    <row r="8075" spans="4:4">
      <c r="D8075" s="3">
        <v>8075</v>
      </c>
    </row>
    <row r="8076" spans="4:4">
      <c r="D8076" s="3">
        <v>8076</v>
      </c>
    </row>
    <row r="8077" spans="4:4">
      <c r="D8077" s="3">
        <v>8077</v>
      </c>
    </row>
    <row r="8078" spans="4:4">
      <c r="D8078" s="3">
        <v>8078</v>
      </c>
    </row>
    <row r="8079" spans="4:4">
      <c r="D8079" s="3">
        <v>8079</v>
      </c>
    </row>
    <row r="8080" spans="4:4">
      <c r="D8080" s="3">
        <v>8080</v>
      </c>
    </row>
    <row r="8081" spans="4:4">
      <c r="D8081" s="3">
        <v>8081</v>
      </c>
    </row>
    <row r="8082" spans="4:4">
      <c r="D8082" s="3">
        <v>8082</v>
      </c>
    </row>
    <row r="8083" spans="4:4">
      <c r="D8083" s="3">
        <v>8083</v>
      </c>
    </row>
    <row r="8084" spans="4:4">
      <c r="D8084" s="3">
        <v>8084</v>
      </c>
    </row>
    <row r="8085" spans="4:4">
      <c r="D8085" s="3">
        <v>8085</v>
      </c>
    </row>
    <row r="8086" spans="4:4">
      <c r="D8086" s="3">
        <v>8086</v>
      </c>
    </row>
    <row r="8087" spans="4:4">
      <c r="D8087" s="3">
        <v>8087</v>
      </c>
    </row>
    <row r="8088" spans="4:4">
      <c r="D8088" s="3">
        <v>8088</v>
      </c>
    </row>
    <row r="8089" spans="4:4">
      <c r="D8089" s="3">
        <v>8089</v>
      </c>
    </row>
    <row r="8090" spans="4:4">
      <c r="D8090" s="3">
        <v>8090</v>
      </c>
    </row>
    <row r="8091" spans="4:4">
      <c r="D8091" s="3">
        <v>8091</v>
      </c>
    </row>
    <row r="8092" spans="4:4">
      <c r="D8092" s="3">
        <v>8092</v>
      </c>
    </row>
    <row r="8093" spans="4:4">
      <c r="D8093" s="3">
        <v>8093</v>
      </c>
    </row>
    <row r="8094" spans="4:4">
      <c r="D8094" s="3">
        <v>8094</v>
      </c>
    </row>
    <row r="8095" spans="4:4">
      <c r="D8095" s="3">
        <v>8095</v>
      </c>
    </row>
    <row r="8096" spans="4:4">
      <c r="D8096" s="3">
        <v>8096</v>
      </c>
    </row>
    <row r="8097" spans="4:4">
      <c r="D8097" s="3">
        <v>8097</v>
      </c>
    </row>
    <row r="8098" spans="4:4">
      <c r="D8098" s="3">
        <v>8098</v>
      </c>
    </row>
    <row r="8099" spans="4:4">
      <c r="D8099" s="3">
        <v>8099</v>
      </c>
    </row>
    <row r="8100" spans="4:4">
      <c r="D8100" s="3">
        <v>8100</v>
      </c>
    </row>
    <row r="8101" spans="4:4">
      <c r="D8101" s="3">
        <v>8101</v>
      </c>
    </row>
    <row r="8102" spans="4:4">
      <c r="D8102" s="3">
        <v>8102</v>
      </c>
    </row>
    <row r="8103" spans="4:4">
      <c r="D8103" s="3">
        <v>8103</v>
      </c>
    </row>
    <row r="8104" spans="4:4">
      <c r="D8104" s="3">
        <v>8104</v>
      </c>
    </row>
    <row r="8105" spans="4:4">
      <c r="D8105" s="3">
        <v>8105</v>
      </c>
    </row>
    <row r="8106" spans="4:4">
      <c r="D8106" s="3">
        <v>8106</v>
      </c>
    </row>
    <row r="8107" spans="4:4">
      <c r="D8107" s="3">
        <v>8107</v>
      </c>
    </row>
    <row r="8108" spans="4:4">
      <c r="D8108" s="3">
        <v>8108</v>
      </c>
    </row>
    <row r="8109" spans="4:4">
      <c r="D8109" s="3">
        <v>8109</v>
      </c>
    </row>
    <row r="8110" spans="4:4">
      <c r="D8110" s="3">
        <v>8110</v>
      </c>
    </row>
    <row r="8111" spans="4:4">
      <c r="D8111" s="3">
        <v>8111</v>
      </c>
    </row>
    <row r="8112" spans="4:4">
      <c r="D8112" s="3">
        <v>8112</v>
      </c>
    </row>
    <row r="8113" spans="4:4">
      <c r="D8113" s="3">
        <v>8113</v>
      </c>
    </row>
    <row r="8114" spans="4:4">
      <c r="D8114" s="3">
        <v>8114</v>
      </c>
    </row>
    <row r="8115" spans="4:4">
      <c r="D8115" s="3">
        <v>8115</v>
      </c>
    </row>
    <row r="8116" spans="4:4">
      <c r="D8116" s="3">
        <v>8116</v>
      </c>
    </row>
    <row r="8117" spans="4:4">
      <c r="D8117" s="3">
        <v>8117</v>
      </c>
    </row>
    <row r="8118" spans="4:4">
      <c r="D8118" s="3">
        <v>8118</v>
      </c>
    </row>
    <row r="8119" spans="4:4">
      <c r="D8119" s="3">
        <v>8119</v>
      </c>
    </row>
    <row r="8120" spans="4:4">
      <c r="D8120" s="3">
        <v>8120</v>
      </c>
    </row>
    <row r="8121" spans="4:4">
      <c r="D8121" s="3">
        <v>8121</v>
      </c>
    </row>
    <row r="8122" spans="4:4">
      <c r="D8122" s="3">
        <v>8122</v>
      </c>
    </row>
    <row r="8123" spans="4:4">
      <c r="D8123" s="3">
        <v>8123</v>
      </c>
    </row>
    <row r="8124" spans="4:4">
      <c r="D8124" s="3">
        <v>8124</v>
      </c>
    </row>
    <row r="8125" spans="4:4">
      <c r="D8125" s="3">
        <v>8125</v>
      </c>
    </row>
    <row r="8126" spans="4:4">
      <c r="D8126" s="3">
        <v>8126</v>
      </c>
    </row>
    <row r="8127" spans="4:4">
      <c r="D8127" s="3">
        <v>8127</v>
      </c>
    </row>
    <row r="8128" spans="4:4">
      <c r="D8128" s="3">
        <v>8128</v>
      </c>
    </row>
    <row r="8129" spans="4:4">
      <c r="D8129" s="3">
        <v>8129</v>
      </c>
    </row>
    <row r="8130" spans="4:4">
      <c r="D8130" s="3">
        <v>8130</v>
      </c>
    </row>
    <row r="8131" spans="4:4">
      <c r="D8131" s="3">
        <v>8131</v>
      </c>
    </row>
    <row r="8132" spans="4:4">
      <c r="D8132" s="3">
        <v>8132</v>
      </c>
    </row>
    <row r="8133" spans="4:4">
      <c r="D8133" s="3">
        <v>8133</v>
      </c>
    </row>
    <row r="8134" spans="4:4">
      <c r="D8134" s="3">
        <v>8134</v>
      </c>
    </row>
    <row r="8135" spans="4:4">
      <c r="D8135" s="3">
        <v>8135</v>
      </c>
    </row>
    <row r="8136" spans="4:4">
      <c r="D8136" s="3">
        <v>8136</v>
      </c>
    </row>
    <row r="8137" spans="4:4">
      <c r="D8137" s="3">
        <v>8137</v>
      </c>
    </row>
    <row r="8138" spans="4:4">
      <c r="D8138" s="3">
        <v>8138</v>
      </c>
    </row>
    <row r="8139" spans="4:4">
      <c r="D8139" s="3">
        <v>8139</v>
      </c>
    </row>
    <row r="8140" spans="4:4">
      <c r="D8140" s="3">
        <v>8140</v>
      </c>
    </row>
    <row r="8141" spans="4:4">
      <c r="D8141" s="3">
        <v>8141</v>
      </c>
    </row>
    <row r="8142" spans="4:4">
      <c r="D8142" s="3">
        <v>8142</v>
      </c>
    </row>
    <row r="8143" spans="4:4">
      <c r="D8143" s="3">
        <v>8143</v>
      </c>
    </row>
    <row r="8144" spans="4:4">
      <c r="D8144" s="3">
        <v>8144</v>
      </c>
    </row>
    <row r="8145" spans="4:4">
      <c r="D8145" s="3">
        <v>8145</v>
      </c>
    </row>
    <row r="8146" spans="4:4">
      <c r="D8146" s="3">
        <v>8146</v>
      </c>
    </row>
    <row r="8147" spans="4:4">
      <c r="D8147" s="3">
        <v>8147</v>
      </c>
    </row>
    <row r="8148" spans="4:4">
      <c r="D8148" s="3">
        <v>8148</v>
      </c>
    </row>
    <row r="8149" spans="4:4">
      <c r="D8149" s="3">
        <v>8149</v>
      </c>
    </row>
    <row r="8150" spans="4:4">
      <c r="D8150" s="3">
        <v>8150</v>
      </c>
    </row>
    <row r="8151" spans="4:4">
      <c r="D8151" s="3">
        <v>8151</v>
      </c>
    </row>
    <row r="8152" spans="4:4">
      <c r="D8152" s="3">
        <v>8152</v>
      </c>
    </row>
    <row r="8153" spans="4:4">
      <c r="D8153" s="3">
        <v>8153</v>
      </c>
    </row>
    <row r="8154" spans="4:4">
      <c r="D8154" s="3">
        <v>8154</v>
      </c>
    </row>
    <row r="8155" spans="4:4">
      <c r="D8155" s="3">
        <v>8155</v>
      </c>
    </row>
    <row r="8156" spans="4:4">
      <c r="D8156" s="3">
        <v>8156</v>
      </c>
    </row>
    <row r="8157" spans="4:4">
      <c r="D8157" s="3">
        <v>8157</v>
      </c>
    </row>
    <row r="8158" spans="4:4">
      <c r="D8158" s="3">
        <v>8158</v>
      </c>
    </row>
    <row r="8159" spans="4:4">
      <c r="D8159" s="3">
        <v>8159</v>
      </c>
    </row>
    <row r="8160" spans="4:4">
      <c r="D8160" s="3">
        <v>8160</v>
      </c>
    </row>
    <row r="8161" spans="4:4">
      <c r="D8161" s="3">
        <v>8161</v>
      </c>
    </row>
    <row r="8162" spans="4:4">
      <c r="D8162" s="3">
        <v>8162</v>
      </c>
    </row>
    <row r="8163" spans="4:4">
      <c r="D8163" s="3">
        <v>8163</v>
      </c>
    </row>
    <row r="8164" spans="4:4">
      <c r="D8164" s="3">
        <v>8164</v>
      </c>
    </row>
    <row r="8165" spans="4:4">
      <c r="D8165" s="3">
        <v>8165</v>
      </c>
    </row>
    <row r="8166" spans="4:4">
      <c r="D8166" s="3">
        <v>8166</v>
      </c>
    </row>
    <row r="8167" spans="4:4">
      <c r="D8167" s="3">
        <v>8167</v>
      </c>
    </row>
    <row r="8168" spans="4:4">
      <c r="D8168" s="3">
        <v>8168</v>
      </c>
    </row>
    <row r="8169" spans="4:4">
      <c r="D8169" s="3">
        <v>8169</v>
      </c>
    </row>
    <row r="8170" spans="4:4">
      <c r="D8170" s="3">
        <v>8170</v>
      </c>
    </row>
    <row r="8171" spans="4:4">
      <c r="D8171" s="3">
        <v>8171</v>
      </c>
    </row>
    <row r="8172" spans="4:4">
      <c r="D8172" s="3">
        <v>8172</v>
      </c>
    </row>
    <row r="8173" spans="4:4">
      <c r="D8173" s="3">
        <v>8173</v>
      </c>
    </row>
    <row r="8174" spans="4:4">
      <c r="D8174" s="3">
        <v>8174</v>
      </c>
    </row>
    <row r="8175" spans="4:4">
      <c r="D8175" s="3">
        <v>8175</v>
      </c>
    </row>
    <row r="8176" spans="4:4">
      <c r="D8176" s="3">
        <v>8176</v>
      </c>
    </row>
    <row r="8177" spans="4:4">
      <c r="D8177" s="3">
        <v>8177</v>
      </c>
    </row>
    <row r="8178" spans="4:4">
      <c r="D8178" s="3">
        <v>8178</v>
      </c>
    </row>
    <row r="8179" spans="4:4">
      <c r="D8179" s="3">
        <v>8179</v>
      </c>
    </row>
    <row r="8180" spans="4:4">
      <c r="D8180" s="3">
        <v>8180</v>
      </c>
    </row>
    <row r="8181" spans="4:4">
      <c r="D8181" s="3">
        <v>8181</v>
      </c>
    </row>
    <row r="8182" spans="4:4">
      <c r="D8182" s="3">
        <v>8182</v>
      </c>
    </row>
    <row r="8183" spans="4:4">
      <c r="D8183" s="3">
        <v>8183</v>
      </c>
    </row>
    <row r="8184" spans="4:4">
      <c r="D8184" s="3">
        <v>8184</v>
      </c>
    </row>
    <row r="8185" spans="4:4">
      <c r="D8185" s="3">
        <v>8185</v>
      </c>
    </row>
    <row r="8186" spans="4:4">
      <c r="D8186" s="3">
        <v>8186</v>
      </c>
    </row>
    <row r="8187" spans="4:4">
      <c r="D8187" s="3">
        <v>8187</v>
      </c>
    </row>
    <row r="8188" spans="4:4">
      <c r="D8188" s="3">
        <v>8188</v>
      </c>
    </row>
    <row r="8189" spans="4:4">
      <c r="D8189" s="3">
        <v>8189</v>
      </c>
    </row>
    <row r="8190" spans="4:4">
      <c r="D8190" s="3">
        <v>8190</v>
      </c>
    </row>
    <row r="8191" spans="4:4">
      <c r="D8191" s="3">
        <v>8191</v>
      </c>
    </row>
    <row r="8192" spans="4:4">
      <c r="D8192" s="3">
        <v>8192</v>
      </c>
    </row>
    <row r="8193" spans="4:4">
      <c r="D8193" s="3">
        <v>8193</v>
      </c>
    </row>
    <row r="8194" spans="4:4">
      <c r="D8194" s="3">
        <v>8194</v>
      </c>
    </row>
    <row r="8195" spans="4:4">
      <c r="D8195" s="3">
        <v>8195</v>
      </c>
    </row>
    <row r="8196" spans="4:4">
      <c r="D8196" s="3">
        <v>8196</v>
      </c>
    </row>
    <row r="8197" spans="4:4">
      <c r="D8197" s="3">
        <v>8197</v>
      </c>
    </row>
    <row r="8198" spans="4:4">
      <c r="D8198" s="3">
        <v>8198</v>
      </c>
    </row>
    <row r="8199" spans="4:4">
      <c r="D8199" s="3">
        <v>8199</v>
      </c>
    </row>
    <row r="8200" spans="4:4">
      <c r="D8200" s="3">
        <v>8200</v>
      </c>
    </row>
    <row r="8201" spans="4:4">
      <c r="D8201" s="3">
        <v>8201</v>
      </c>
    </row>
    <row r="8202" spans="4:4">
      <c r="D8202" s="3">
        <v>8202</v>
      </c>
    </row>
    <row r="8203" spans="4:4">
      <c r="D8203" s="3">
        <v>8203</v>
      </c>
    </row>
    <row r="8204" spans="4:4">
      <c r="D8204" s="3">
        <v>8204</v>
      </c>
    </row>
    <row r="8205" spans="4:4">
      <c r="D8205" s="3">
        <v>8205</v>
      </c>
    </row>
    <row r="8206" spans="4:4">
      <c r="D8206" s="3">
        <v>8206</v>
      </c>
    </row>
    <row r="8207" spans="4:4">
      <c r="D8207" s="3">
        <v>8207</v>
      </c>
    </row>
    <row r="8208" spans="4:4">
      <c r="D8208" s="3">
        <v>8208</v>
      </c>
    </row>
    <row r="8209" spans="4:4">
      <c r="D8209" s="3">
        <v>8209</v>
      </c>
    </row>
    <row r="8210" spans="4:4">
      <c r="D8210" s="3">
        <v>8210</v>
      </c>
    </row>
    <row r="8211" spans="4:4">
      <c r="D8211" s="3">
        <v>8211</v>
      </c>
    </row>
    <row r="8212" spans="4:4">
      <c r="D8212" s="3">
        <v>8212</v>
      </c>
    </row>
    <row r="8213" spans="4:4">
      <c r="D8213" s="3">
        <v>8213</v>
      </c>
    </row>
    <row r="8214" spans="4:4">
      <c r="D8214" s="3">
        <v>8214</v>
      </c>
    </row>
    <row r="8215" spans="4:4">
      <c r="D8215" s="3">
        <v>8215</v>
      </c>
    </row>
    <row r="8216" spans="4:4">
      <c r="D8216" s="3">
        <v>8216</v>
      </c>
    </row>
    <row r="8217" spans="4:4">
      <c r="D8217" s="3">
        <v>8217</v>
      </c>
    </row>
    <row r="8218" spans="4:4">
      <c r="D8218" s="3">
        <v>8218</v>
      </c>
    </row>
    <row r="8219" spans="4:4">
      <c r="D8219" s="3">
        <v>8219</v>
      </c>
    </row>
    <row r="8220" spans="4:4">
      <c r="D8220" s="3">
        <v>8220</v>
      </c>
    </row>
    <row r="8221" spans="4:4">
      <c r="D8221" s="3">
        <v>8221</v>
      </c>
    </row>
    <row r="8222" spans="4:4">
      <c r="D8222" s="3">
        <v>8222</v>
      </c>
    </row>
    <row r="8223" spans="4:4">
      <c r="D8223" s="3">
        <v>8223</v>
      </c>
    </row>
    <row r="8224" spans="4:4">
      <c r="D8224" s="3">
        <v>8224</v>
      </c>
    </row>
    <row r="8225" spans="4:4">
      <c r="D8225" s="3">
        <v>8225</v>
      </c>
    </row>
    <row r="8226" spans="4:4">
      <c r="D8226" s="3">
        <v>8226</v>
      </c>
    </row>
    <row r="8227" spans="4:4">
      <c r="D8227" s="3">
        <v>8227</v>
      </c>
    </row>
    <row r="8228" spans="4:4">
      <c r="D8228" s="3">
        <v>8228</v>
      </c>
    </row>
    <row r="8229" spans="4:4">
      <c r="D8229" s="3">
        <v>8229</v>
      </c>
    </row>
    <row r="8230" spans="4:4">
      <c r="D8230" s="3">
        <v>8230</v>
      </c>
    </row>
    <row r="8231" spans="4:4">
      <c r="D8231" s="3">
        <v>8231</v>
      </c>
    </row>
    <row r="8232" spans="4:4">
      <c r="D8232" s="3">
        <v>8232</v>
      </c>
    </row>
    <row r="8233" spans="4:4">
      <c r="D8233" s="3">
        <v>8233</v>
      </c>
    </row>
    <row r="8234" spans="4:4">
      <c r="D8234" s="3">
        <v>8234</v>
      </c>
    </row>
    <row r="8235" spans="4:4">
      <c r="D8235" s="3">
        <v>8235</v>
      </c>
    </row>
    <row r="8236" spans="4:4">
      <c r="D8236" s="3">
        <v>8236</v>
      </c>
    </row>
    <row r="8237" spans="4:4">
      <c r="D8237" s="3">
        <v>8237</v>
      </c>
    </row>
    <row r="8238" spans="4:4">
      <c r="D8238" s="3">
        <v>8238</v>
      </c>
    </row>
    <row r="8239" spans="4:4">
      <c r="D8239" s="3">
        <v>8239</v>
      </c>
    </row>
    <row r="8240" spans="4:4">
      <c r="D8240" s="3">
        <v>8240</v>
      </c>
    </row>
    <row r="8241" spans="4:4">
      <c r="D8241" s="3">
        <v>8241</v>
      </c>
    </row>
    <row r="8242" spans="4:4">
      <c r="D8242" s="3">
        <v>8242</v>
      </c>
    </row>
    <row r="8243" spans="4:4">
      <c r="D8243" s="3">
        <v>8243</v>
      </c>
    </row>
    <row r="8244" spans="4:4">
      <c r="D8244" s="3">
        <v>8244</v>
      </c>
    </row>
    <row r="8245" spans="4:4">
      <c r="D8245" s="3">
        <v>8245</v>
      </c>
    </row>
    <row r="8246" spans="4:4">
      <c r="D8246" s="3">
        <v>8246</v>
      </c>
    </row>
    <row r="8247" spans="4:4">
      <c r="D8247" s="3">
        <v>8247</v>
      </c>
    </row>
    <row r="8248" spans="4:4">
      <c r="D8248" s="3">
        <v>8248</v>
      </c>
    </row>
    <row r="8249" spans="4:4">
      <c r="D8249" s="3">
        <v>8249</v>
      </c>
    </row>
    <row r="8250" spans="4:4">
      <c r="D8250" s="3">
        <v>8250</v>
      </c>
    </row>
    <row r="8251" spans="4:4">
      <c r="D8251" s="3">
        <v>8251</v>
      </c>
    </row>
    <row r="8252" spans="4:4">
      <c r="D8252" s="3">
        <v>8252</v>
      </c>
    </row>
    <row r="8253" spans="4:4">
      <c r="D8253" s="3">
        <v>8253</v>
      </c>
    </row>
    <row r="8254" spans="4:4">
      <c r="D8254" s="3">
        <v>8254</v>
      </c>
    </row>
    <row r="8255" spans="4:4">
      <c r="D8255" s="3">
        <v>8255</v>
      </c>
    </row>
    <row r="8256" spans="4:4">
      <c r="D8256" s="3">
        <v>8256</v>
      </c>
    </row>
    <row r="8257" spans="4:4">
      <c r="D8257" s="3">
        <v>8257</v>
      </c>
    </row>
    <row r="8258" spans="4:4">
      <c r="D8258" s="3">
        <v>8258</v>
      </c>
    </row>
    <row r="8259" spans="4:4">
      <c r="D8259" s="3">
        <v>8259</v>
      </c>
    </row>
    <row r="8260" spans="4:4">
      <c r="D8260" s="3">
        <v>8260</v>
      </c>
    </row>
    <row r="8261" spans="4:4">
      <c r="D8261" s="3">
        <v>8261</v>
      </c>
    </row>
    <row r="8262" spans="4:4">
      <c r="D8262" s="3">
        <v>8262</v>
      </c>
    </row>
    <row r="8263" spans="4:4">
      <c r="D8263" s="3">
        <v>8263</v>
      </c>
    </row>
    <row r="8264" spans="4:4">
      <c r="D8264" s="3">
        <v>8264</v>
      </c>
    </row>
    <row r="8265" spans="4:4">
      <c r="D8265" s="3">
        <v>8265</v>
      </c>
    </row>
    <row r="8266" spans="4:4">
      <c r="D8266" s="3">
        <v>8266</v>
      </c>
    </row>
    <row r="8267" spans="4:4">
      <c r="D8267" s="3">
        <v>8267</v>
      </c>
    </row>
    <row r="8268" spans="4:4">
      <c r="D8268" s="3">
        <v>8268</v>
      </c>
    </row>
    <row r="8269" spans="4:4">
      <c r="D8269" s="3">
        <v>8269</v>
      </c>
    </row>
    <row r="8270" spans="4:4">
      <c r="D8270" s="3">
        <v>8270</v>
      </c>
    </row>
    <row r="8271" spans="4:4">
      <c r="D8271" s="3">
        <v>8271</v>
      </c>
    </row>
    <row r="8272" spans="4:4">
      <c r="D8272" s="3">
        <v>8272</v>
      </c>
    </row>
    <row r="8273" spans="4:4">
      <c r="D8273" s="3">
        <v>8273</v>
      </c>
    </row>
    <row r="8274" spans="4:4">
      <c r="D8274" s="3">
        <v>8274</v>
      </c>
    </row>
    <row r="8275" spans="4:4">
      <c r="D8275" s="3">
        <v>8275</v>
      </c>
    </row>
    <row r="8276" spans="4:4">
      <c r="D8276" s="3">
        <v>8276</v>
      </c>
    </row>
    <row r="8277" spans="4:4">
      <c r="D8277" s="3">
        <v>8277</v>
      </c>
    </row>
    <row r="8278" spans="4:4">
      <c r="D8278" s="3">
        <v>8278</v>
      </c>
    </row>
    <row r="8279" spans="4:4">
      <c r="D8279" s="3">
        <v>8279</v>
      </c>
    </row>
    <row r="8280" spans="4:4">
      <c r="D8280" s="3">
        <v>8280</v>
      </c>
    </row>
    <row r="8281" spans="4:4">
      <c r="D8281" s="3">
        <v>8281</v>
      </c>
    </row>
    <row r="8282" spans="4:4">
      <c r="D8282" s="3">
        <v>8282</v>
      </c>
    </row>
    <row r="8283" spans="4:4">
      <c r="D8283" s="3">
        <v>8283</v>
      </c>
    </row>
    <row r="8284" spans="4:4">
      <c r="D8284" s="3">
        <v>8284</v>
      </c>
    </row>
    <row r="8285" spans="4:4">
      <c r="D8285" s="3">
        <v>8285</v>
      </c>
    </row>
    <row r="8286" spans="4:4">
      <c r="D8286" s="3">
        <v>8286</v>
      </c>
    </row>
    <row r="8287" spans="4:4">
      <c r="D8287" s="3">
        <v>8287</v>
      </c>
    </row>
    <row r="8288" spans="4:4">
      <c r="D8288" s="3">
        <v>8288</v>
      </c>
    </row>
    <row r="8289" spans="4:4">
      <c r="D8289" s="3">
        <v>8289</v>
      </c>
    </row>
    <row r="8290" spans="4:4">
      <c r="D8290" s="3">
        <v>8290</v>
      </c>
    </row>
    <row r="8291" spans="4:4">
      <c r="D8291" s="3">
        <v>8291</v>
      </c>
    </row>
    <row r="8292" spans="4:4">
      <c r="D8292" s="3">
        <v>8292</v>
      </c>
    </row>
    <row r="8293" spans="4:4">
      <c r="D8293" s="3">
        <v>8293</v>
      </c>
    </row>
    <row r="8294" spans="4:4">
      <c r="D8294" s="3">
        <v>8294</v>
      </c>
    </row>
    <row r="8295" spans="4:4">
      <c r="D8295" s="3">
        <v>8295</v>
      </c>
    </row>
    <row r="8296" spans="4:4">
      <c r="D8296" s="3">
        <v>8296</v>
      </c>
    </row>
    <row r="8297" spans="4:4">
      <c r="D8297" s="3">
        <v>8297</v>
      </c>
    </row>
    <row r="8298" spans="4:4">
      <c r="D8298" s="3">
        <v>8298</v>
      </c>
    </row>
    <row r="8299" spans="4:4">
      <c r="D8299" s="3">
        <v>8299</v>
      </c>
    </row>
    <row r="8300" spans="4:4">
      <c r="D8300" s="3">
        <v>8300</v>
      </c>
    </row>
    <row r="8301" spans="4:4">
      <c r="D8301" s="3">
        <v>8301</v>
      </c>
    </row>
    <row r="8302" spans="4:4">
      <c r="D8302" s="3">
        <v>8302</v>
      </c>
    </row>
    <row r="8303" spans="4:4">
      <c r="D8303" s="3">
        <v>8303</v>
      </c>
    </row>
    <row r="8304" spans="4:4">
      <c r="D8304" s="3">
        <v>8304</v>
      </c>
    </row>
    <row r="8305" spans="4:4">
      <c r="D8305" s="3">
        <v>8305</v>
      </c>
    </row>
    <row r="8306" spans="4:4">
      <c r="D8306" s="3">
        <v>8306</v>
      </c>
    </row>
    <row r="8307" spans="4:4">
      <c r="D8307" s="3">
        <v>8307</v>
      </c>
    </row>
    <row r="8308" spans="4:4">
      <c r="D8308" s="3">
        <v>8308</v>
      </c>
    </row>
    <row r="8309" spans="4:4">
      <c r="D8309" s="3">
        <v>8309</v>
      </c>
    </row>
    <row r="8310" spans="4:4">
      <c r="D8310" s="3">
        <v>8310</v>
      </c>
    </row>
    <row r="8311" spans="4:4">
      <c r="D8311" s="3">
        <v>8311</v>
      </c>
    </row>
    <row r="8312" spans="4:4">
      <c r="D8312" s="3">
        <v>8312</v>
      </c>
    </row>
    <row r="8313" spans="4:4">
      <c r="D8313" s="3">
        <v>8313</v>
      </c>
    </row>
    <row r="8314" spans="4:4">
      <c r="D8314" s="3">
        <v>8314</v>
      </c>
    </row>
    <row r="8315" spans="4:4">
      <c r="D8315" s="3">
        <v>8315</v>
      </c>
    </row>
    <row r="8316" spans="4:4">
      <c r="D8316" s="3">
        <v>8316</v>
      </c>
    </row>
    <row r="8317" spans="4:4">
      <c r="D8317" s="3">
        <v>8317</v>
      </c>
    </row>
    <row r="8318" spans="4:4">
      <c r="D8318" s="3">
        <v>8318</v>
      </c>
    </row>
    <row r="8319" spans="4:4">
      <c r="D8319" s="3">
        <v>8319</v>
      </c>
    </row>
    <row r="8320" spans="4:4">
      <c r="D8320" s="3">
        <v>8320</v>
      </c>
    </row>
    <row r="8321" spans="4:4">
      <c r="D8321" s="3">
        <v>8321</v>
      </c>
    </row>
    <row r="8322" spans="4:4">
      <c r="D8322" s="3">
        <v>8322</v>
      </c>
    </row>
    <row r="8323" spans="4:4">
      <c r="D8323" s="3">
        <v>8323</v>
      </c>
    </row>
    <row r="8324" spans="4:4">
      <c r="D8324" s="3">
        <v>8324</v>
      </c>
    </row>
    <row r="8325" spans="4:4">
      <c r="D8325" s="3">
        <v>8325</v>
      </c>
    </row>
    <row r="8326" spans="4:4">
      <c r="D8326" s="3">
        <v>8326</v>
      </c>
    </row>
    <row r="8327" spans="4:4">
      <c r="D8327" s="3">
        <v>8327</v>
      </c>
    </row>
    <row r="8328" spans="4:4">
      <c r="D8328" s="3">
        <v>8328</v>
      </c>
    </row>
    <row r="8329" spans="4:4">
      <c r="D8329" s="3">
        <v>8329</v>
      </c>
    </row>
    <row r="8330" spans="4:4">
      <c r="D8330" s="3">
        <v>8330</v>
      </c>
    </row>
    <row r="8331" spans="4:4">
      <c r="D8331" s="3">
        <v>8331</v>
      </c>
    </row>
    <row r="8332" spans="4:4">
      <c r="D8332" s="3">
        <v>8332</v>
      </c>
    </row>
    <row r="8333" spans="4:4">
      <c r="D8333" s="3">
        <v>8333</v>
      </c>
    </row>
    <row r="8334" spans="4:4">
      <c r="D8334" s="3">
        <v>8334</v>
      </c>
    </row>
    <row r="8335" spans="4:4">
      <c r="D8335" s="3">
        <v>8335</v>
      </c>
    </row>
    <row r="8336" spans="4:4">
      <c r="D8336" s="3">
        <v>8336</v>
      </c>
    </row>
    <row r="8337" spans="4:4">
      <c r="D8337" s="3">
        <v>8337</v>
      </c>
    </row>
    <row r="8338" spans="4:4">
      <c r="D8338" s="3">
        <v>8338</v>
      </c>
    </row>
    <row r="8339" spans="4:4">
      <c r="D8339" s="3">
        <v>8339</v>
      </c>
    </row>
    <row r="8340" spans="4:4">
      <c r="D8340" s="3">
        <v>8340</v>
      </c>
    </row>
    <row r="8341" spans="4:4">
      <c r="D8341" s="3">
        <v>8341</v>
      </c>
    </row>
    <row r="8342" spans="4:4">
      <c r="D8342" s="3">
        <v>8342</v>
      </c>
    </row>
    <row r="8343" spans="4:4">
      <c r="D8343" s="3">
        <v>8343</v>
      </c>
    </row>
    <row r="8344" spans="4:4">
      <c r="D8344" s="3">
        <v>8344</v>
      </c>
    </row>
    <row r="8345" spans="4:4">
      <c r="D8345" s="3">
        <v>8345</v>
      </c>
    </row>
    <row r="8346" spans="4:4">
      <c r="D8346" s="3">
        <v>8346</v>
      </c>
    </row>
    <row r="8347" spans="4:4">
      <c r="D8347" s="3">
        <v>8347</v>
      </c>
    </row>
    <row r="8348" spans="4:4">
      <c r="D8348" s="3">
        <v>8348</v>
      </c>
    </row>
    <row r="8349" spans="4:4">
      <c r="D8349" s="3">
        <v>8349</v>
      </c>
    </row>
    <row r="8350" spans="4:4">
      <c r="D8350" s="3">
        <v>8350</v>
      </c>
    </row>
    <row r="8351" spans="4:4">
      <c r="D8351" s="3">
        <v>8351</v>
      </c>
    </row>
    <row r="8352" spans="4:4">
      <c r="D8352" s="3">
        <v>8352</v>
      </c>
    </row>
    <row r="8353" spans="4:4">
      <c r="D8353" s="3">
        <v>8353</v>
      </c>
    </row>
    <row r="8354" spans="4:4">
      <c r="D8354" s="3">
        <v>8354</v>
      </c>
    </row>
    <row r="8355" spans="4:4">
      <c r="D8355" s="3">
        <v>8355</v>
      </c>
    </row>
    <row r="8356" spans="4:4">
      <c r="D8356" s="3">
        <v>8356</v>
      </c>
    </row>
    <row r="8357" spans="4:4">
      <c r="D8357" s="3">
        <v>8357</v>
      </c>
    </row>
    <row r="8358" spans="4:4">
      <c r="D8358" s="3">
        <v>8358</v>
      </c>
    </row>
    <row r="8359" spans="4:4">
      <c r="D8359" s="3">
        <v>8359</v>
      </c>
    </row>
    <row r="8360" spans="4:4">
      <c r="D8360" s="3">
        <v>8360</v>
      </c>
    </row>
    <row r="8361" spans="4:4">
      <c r="D8361" s="3">
        <v>8361</v>
      </c>
    </row>
    <row r="8362" spans="4:4">
      <c r="D8362" s="3">
        <v>8362</v>
      </c>
    </row>
    <row r="8363" spans="4:4">
      <c r="D8363" s="3">
        <v>8363</v>
      </c>
    </row>
    <row r="8364" spans="4:4">
      <c r="D8364" s="3">
        <v>8364</v>
      </c>
    </row>
    <row r="8365" spans="4:4">
      <c r="D8365" s="3">
        <v>8365</v>
      </c>
    </row>
    <row r="8366" spans="4:4">
      <c r="D8366" s="3">
        <v>8366</v>
      </c>
    </row>
    <row r="8367" spans="4:4">
      <c r="D8367" s="3">
        <v>8367</v>
      </c>
    </row>
    <row r="8368" spans="4:4">
      <c r="D8368" s="3">
        <v>8368</v>
      </c>
    </row>
    <row r="8369" spans="4:4">
      <c r="D8369" s="3">
        <v>8369</v>
      </c>
    </row>
    <row r="8370" spans="4:4">
      <c r="D8370" s="3">
        <v>8370</v>
      </c>
    </row>
    <row r="8371" spans="4:4">
      <c r="D8371" s="3">
        <v>8371</v>
      </c>
    </row>
    <row r="8372" spans="4:4">
      <c r="D8372" s="3">
        <v>8372</v>
      </c>
    </row>
    <row r="8373" spans="4:4">
      <c r="D8373" s="3">
        <v>8373</v>
      </c>
    </row>
    <row r="8374" spans="4:4">
      <c r="D8374" s="3">
        <v>8374</v>
      </c>
    </row>
    <row r="8375" spans="4:4">
      <c r="D8375" s="3">
        <v>8375</v>
      </c>
    </row>
    <row r="8376" spans="4:4">
      <c r="D8376" s="3">
        <v>8376</v>
      </c>
    </row>
    <row r="8377" spans="4:4">
      <c r="D8377" s="3">
        <v>8377</v>
      </c>
    </row>
    <row r="8378" spans="4:4">
      <c r="D8378" s="3">
        <v>8378</v>
      </c>
    </row>
    <row r="8379" spans="4:4">
      <c r="D8379" s="3">
        <v>8379</v>
      </c>
    </row>
    <row r="8380" spans="4:4">
      <c r="D8380" s="3">
        <v>8380</v>
      </c>
    </row>
    <row r="8381" spans="4:4">
      <c r="D8381" s="3">
        <v>8381</v>
      </c>
    </row>
    <row r="8382" spans="4:4">
      <c r="D8382" s="3">
        <v>8382</v>
      </c>
    </row>
    <row r="8383" spans="4:4">
      <c r="D8383" s="3">
        <v>8383</v>
      </c>
    </row>
    <row r="8384" spans="4:4">
      <c r="D8384" s="3">
        <v>8384</v>
      </c>
    </row>
    <row r="8385" spans="4:4">
      <c r="D8385" s="3">
        <v>8385</v>
      </c>
    </row>
    <row r="8386" spans="4:4">
      <c r="D8386" s="3">
        <v>8386</v>
      </c>
    </row>
    <row r="8387" spans="4:4">
      <c r="D8387" s="3">
        <v>8387</v>
      </c>
    </row>
    <row r="8388" spans="4:4">
      <c r="D8388" s="3">
        <v>8388</v>
      </c>
    </row>
    <row r="8389" spans="4:4">
      <c r="D8389" s="3">
        <v>8389</v>
      </c>
    </row>
    <row r="8390" spans="4:4">
      <c r="D8390" s="3">
        <v>8390</v>
      </c>
    </row>
    <row r="8391" spans="4:4">
      <c r="D8391" s="3">
        <v>8391</v>
      </c>
    </row>
    <row r="8392" spans="4:4">
      <c r="D8392" s="3">
        <v>8392</v>
      </c>
    </row>
    <row r="8393" spans="4:4">
      <c r="D8393" s="3">
        <v>8393</v>
      </c>
    </row>
    <row r="8394" spans="4:4">
      <c r="D8394" s="3">
        <v>8394</v>
      </c>
    </row>
    <row r="8395" spans="4:4">
      <c r="D8395" s="3">
        <v>8395</v>
      </c>
    </row>
    <row r="8396" spans="4:4">
      <c r="D8396" s="3">
        <v>8396</v>
      </c>
    </row>
    <row r="8397" spans="4:4">
      <c r="D8397" s="3">
        <v>8397</v>
      </c>
    </row>
    <row r="8398" spans="4:4">
      <c r="D8398" s="3">
        <v>8398</v>
      </c>
    </row>
    <row r="8399" spans="4:4">
      <c r="D8399" s="3">
        <v>8399</v>
      </c>
    </row>
    <row r="8400" spans="4:4">
      <c r="D8400" s="3">
        <v>8400</v>
      </c>
    </row>
    <row r="8401" spans="4:4">
      <c r="D8401" s="3">
        <v>8401</v>
      </c>
    </row>
    <row r="8402" spans="4:4">
      <c r="D8402" s="3">
        <v>8402</v>
      </c>
    </row>
    <row r="8403" spans="4:4">
      <c r="D8403" s="3">
        <v>8403</v>
      </c>
    </row>
    <row r="8404" spans="4:4">
      <c r="D8404" s="3">
        <v>8404</v>
      </c>
    </row>
    <row r="8405" spans="4:4">
      <c r="D8405" s="3">
        <v>8405</v>
      </c>
    </row>
    <row r="8406" spans="4:4">
      <c r="D8406" s="3">
        <v>8406</v>
      </c>
    </row>
    <row r="8407" spans="4:4">
      <c r="D8407" s="3">
        <v>8407</v>
      </c>
    </row>
    <row r="8408" spans="4:4">
      <c r="D8408" s="3">
        <v>8408</v>
      </c>
    </row>
    <row r="8409" spans="4:4">
      <c r="D8409" s="3">
        <v>8409</v>
      </c>
    </row>
    <row r="8410" spans="4:4">
      <c r="D8410" s="3">
        <v>8410</v>
      </c>
    </row>
    <row r="8411" spans="4:4">
      <c r="D8411" s="3">
        <v>8411</v>
      </c>
    </row>
    <row r="8412" spans="4:4">
      <c r="D8412" s="3">
        <v>8412</v>
      </c>
    </row>
    <row r="8413" spans="4:4">
      <c r="D8413" s="3">
        <v>8413</v>
      </c>
    </row>
    <row r="8414" spans="4:4">
      <c r="D8414" s="3">
        <v>8414</v>
      </c>
    </row>
    <row r="8415" spans="4:4">
      <c r="D8415" s="3">
        <v>8415</v>
      </c>
    </row>
    <row r="8416" spans="4:4">
      <c r="D8416" s="3">
        <v>8416</v>
      </c>
    </row>
    <row r="8417" spans="4:4">
      <c r="D8417" s="3">
        <v>8417</v>
      </c>
    </row>
    <row r="8418" spans="4:4">
      <c r="D8418" s="3">
        <v>8418</v>
      </c>
    </row>
    <row r="8419" spans="4:4">
      <c r="D8419" s="3">
        <v>8419</v>
      </c>
    </row>
    <row r="8420" spans="4:4">
      <c r="D8420" s="3">
        <v>8420</v>
      </c>
    </row>
    <row r="8421" spans="4:4">
      <c r="D8421" s="3">
        <v>8421</v>
      </c>
    </row>
    <row r="8422" spans="4:4">
      <c r="D8422" s="3">
        <v>8422</v>
      </c>
    </row>
    <row r="8423" spans="4:4">
      <c r="D8423" s="3">
        <v>8423</v>
      </c>
    </row>
    <row r="8424" spans="4:4">
      <c r="D8424" s="3">
        <v>8424</v>
      </c>
    </row>
    <row r="8425" spans="4:4">
      <c r="D8425" s="3">
        <v>8425</v>
      </c>
    </row>
    <row r="8426" spans="4:4">
      <c r="D8426" s="3">
        <v>8426</v>
      </c>
    </row>
    <row r="8427" spans="4:4">
      <c r="D8427" s="3">
        <v>8427</v>
      </c>
    </row>
    <row r="8428" spans="4:4">
      <c r="D8428" s="3">
        <v>8428</v>
      </c>
    </row>
    <row r="8429" spans="4:4">
      <c r="D8429" s="3">
        <v>8429</v>
      </c>
    </row>
    <row r="8430" spans="4:4">
      <c r="D8430" s="3">
        <v>8430</v>
      </c>
    </row>
    <row r="8431" spans="4:4">
      <c r="D8431" s="3">
        <v>8431</v>
      </c>
    </row>
    <row r="8432" spans="4:4">
      <c r="D8432" s="3">
        <v>8432</v>
      </c>
    </row>
    <row r="8433" spans="4:4">
      <c r="D8433" s="3">
        <v>8433</v>
      </c>
    </row>
    <row r="8434" spans="4:4">
      <c r="D8434" s="3">
        <v>8434</v>
      </c>
    </row>
    <row r="8435" spans="4:4">
      <c r="D8435" s="3">
        <v>8435</v>
      </c>
    </row>
    <row r="8436" spans="4:4">
      <c r="D8436" s="3">
        <v>8436</v>
      </c>
    </row>
    <row r="8437" spans="4:4">
      <c r="D8437" s="3">
        <v>8437</v>
      </c>
    </row>
    <row r="8438" spans="4:4">
      <c r="D8438" s="3">
        <v>8438</v>
      </c>
    </row>
    <row r="8439" spans="4:4">
      <c r="D8439" s="3">
        <v>8439</v>
      </c>
    </row>
    <row r="8440" spans="4:4">
      <c r="D8440" s="3">
        <v>8440</v>
      </c>
    </row>
    <row r="8441" spans="4:4">
      <c r="D8441" s="3">
        <v>8441</v>
      </c>
    </row>
    <row r="8442" spans="4:4">
      <c r="D8442" s="3">
        <v>8442</v>
      </c>
    </row>
    <row r="8443" spans="4:4">
      <c r="D8443" s="3">
        <v>8443</v>
      </c>
    </row>
    <row r="8444" spans="4:4">
      <c r="D8444" s="3">
        <v>8444</v>
      </c>
    </row>
    <row r="8445" spans="4:4">
      <c r="D8445" s="3">
        <v>8445</v>
      </c>
    </row>
    <row r="8446" spans="4:4">
      <c r="D8446" s="3">
        <v>8446</v>
      </c>
    </row>
    <row r="8447" spans="4:4">
      <c r="D8447" s="3">
        <v>8447</v>
      </c>
    </row>
    <row r="8448" spans="4:4">
      <c r="D8448" s="3">
        <v>8448</v>
      </c>
    </row>
    <row r="8449" spans="4:4">
      <c r="D8449" s="3">
        <v>8449</v>
      </c>
    </row>
    <row r="8450" spans="4:4">
      <c r="D8450" s="3">
        <v>8450</v>
      </c>
    </row>
    <row r="8451" spans="4:4">
      <c r="D8451" s="3">
        <v>8451</v>
      </c>
    </row>
    <row r="8452" spans="4:4">
      <c r="D8452" s="3">
        <v>8452</v>
      </c>
    </row>
    <row r="8453" spans="4:4">
      <c r="D8453" s="3">
        <v>8453</v>
      </c>
    </row>
    <row r="8454" spans="4:4">
      <c r="D8454" s="3">
        <v>8454</v>
      </c>
    </row>
    <row r="8455" spans="4:4">
      <c r="D8455" s="3">
        <v>8455</v>
      </c>
    </row>
    <row r="8456" spans="4:4">
      <c r="D8456" s="3">
        <v>8456</v>
      </c>
    </row>
    <row r="8457" spans="4:4">
      <c r="D8457" s="3">
        <v>8457</v>
      </c>
    </row>
    <row r="8458" spans="4:4">
      <c r="D8458" s="3">
        <v>8458</v>
      </c>
    </row>
    <row r="8459" spans="4:4">
      <c r="D8459" s="3">
        <v>8459</v>
      </c>
    </row>
    <row r="8460" spans="4:4">
      <c r="D8460" s="3">
        <v>8460</v>
      </c>
    </row>
    <row r="8461" spans="4:4">
      <c r="D8461" s="3">
        <v>8461</v>
      </c>
    </row>
    <row r="8462" spans="4:4">
      <c r="D8462" s="3">
        <v>8462</v>
      </c>
    </row>
    <row r="8463" spans="4:4">
      <c r="D8463" s="3">
        <v>8463</v>
      </c>
    </row>
    <row r="8464" spans="4:4">
      <c r="D8464" s="3">
        <v>8464</v>
      </c>
    </row>
    <row r="8465" spans="4:4">
      <c r="D8465" s="3">
        <v>8465</v>
      </c>
    </row>
    <row r="8466" spans="4:4">
      <c r="D8466" s="3">
        <v>8466</v>
      </c>
    </row>
    <row r="8467" spans="4:4">
      <c r="D8467" s="3">
        <v>8467</v>
      </c>
    </row>
    <row r="8468" spans="4:4">
      <c r="D8468" s="3">
        <v>8468</v>
      </c>
    </row>
    <row r="8469" spans="4:4">
      <c r="D8469" s="3">
        <v>8469</v>
      </c>
    </row>
    <row r="8470" spans="4:4">
      <c r="D8470" s="3">
        <v>8470</v>
      </c>
    </row>
    <row r="8471" spans="4:4">
      <c r="D8471" s="3">
        <v>8471</v>
      </c>
    </row>
    <row r="8472" spans="4:4">
      <c r="D8472" s="3">
        <v>8472</v>
      </c>
    </row>
    <row r="8473" spans="4:4">
      <c r="D8473" s="3">
        <v>8473</v>
      </c>
    </row>
    <row r="8474" spans="4:4">
      <c r="D8474" s="3">
        <v>8474</v>
      </c>
    </row>
    <row r="8475" spans="4:4">
      <c r="D8475" s="3">
        <v>8475</v>
      </c>
    </row>
    <row r="8476" spans="4:4">
      <c r="D8476" s="3">
        <v>8476</v>
      </c>
    </row>
    <row r="8477" spans="4:4">
      <c r="D8477" s="3">
        <v>8477</v>
      </c>
    </row>
    <row r="8478" spans="4:4">
      <c r="D8478" s="3">
        <v>8478</v>
      </c>
    </row>
    <row r="8479" spans="4:4">
      <c r="D8479" s="3">
        <v>8479</v>
      </c>
    </row>
    <row r="8480" spans="4:4">
      <c r="D8480" s="3">
        <v>8480</v>
      </c>
    </row>
    <row r="8481" spans="4:4">
      <c r="D8481" s="3">
        <v>8481</v>
      </c>
    </row>
    <row r="8482" spans="4:4">
      <c r="D8482" s="3">
        <v>8482</v>
      </c>
    </row>
    <row r="8483" spans="4:4">
      <c r="D8483" s="3">
        <v>8483</v>
      </c>
    </row>
    <row r="8484" spans="4:4">
      <c r="D8484" s="3">
        <v>8484</v>
      </c>
    </row>
    <row r="8485" spans="4:4">
      <c r="D8485" s="3">
        <v>8485</v>
      </c>
    </row>
    <row r="8486" spans="4:4">
      <c r="D8486" s="3">
        <v>8486</v>
      </c>
    </row>
    <row r="8487" spans="4:4">
      <c r="D8487" s="3">
        <v>8487</v>
      </c>
    </row>
    <row r="8488" spans="4:4">
      <c r="D8488" s="3">
        <v>8488</v>
      </c>
    </row>
    <row r="8489" spans="4:4">
      <c r="D8489" s="3">
        <v>8489</v>
      </c>
    </row>
    <row r="8490" spans="4:4">
      <c r="D8490" s="3">
        <v>8490</v>
      </c>
    </row>
    <row r="8491" spans="4:4">
      <c r="D8491" s="3">
        <v>8491</v>
      </c>
    </row>
    <row r="8492" spans="4:4">
      <c r="D8492" s="3">
        <v>8492</v>
      </c>
    </row>
    <row r="8493" spans="4:4">
      <c r="D8493" s="3">
        <v>8493</v>
      </c>
    </row>
    <row r="8494" spans="4:4">
      <c r="D8494" s="3">
        <v>8494</v>
      </c>
    </row>
    <row r="8495" spans="4:4">
      <c r="D8495" s="3">
        <v>8495</v>
      </c>
    </row>
    <row r="8496" spans="4:4">
      <c r="D8496" s="3">
        <v>8496</v>
      </c>
    </row>
    <row r="8497" spans="4:4">
      <c r="D8497" s="3">
        <v>8497</v>
      </c>
    </row>
    <row r="8498" spans="4:4">
      <c r="D8498" s="3">
        <v>8498</v>
      </c>
    </row>
    <row r="8499" spans="4:4">
      <c r="D8499" s="3">
        <v>8499</v>
      </c>
    </row>
    <row r="8500" spans="4:4">
      <c r="D8500" s="3">
        <v>8500</v>
      </c>
    </row>
    <row r="8501" spans="4:4">
      <c r="D8501" s="3">
        <v>8501</v>
      </c>
    </row>
    <row r="8502" spans="4:4">
      <c r="D8502" s="3">
        <v>8502</v>
      </c>
    </row>
    <row r="8503" spans="4:4">
      <c r="D8503" s="3">
        <v>8503</v>
      </c>
    </row>
    <row r="8504" spans="4:4">
      <c r="D8504" s="3">
        <v>8504</v>
      </c>
    </row>
    <row r="8505" spans="4:4">
      <c r="D8505" s="3">
        <v>8505</v>
      </c>
    </row>
    <row r="8506" spans="4:4">
      <c r="D8506" s="3">
        <v>8506</v>
      </c>
    </row>
    <row r="8507" spans="4:4">
      <c r="D8507" s="3">
        <v>8507</v>
      </c>
    </row>
    <row r="8508" spans="4:4">
      <c r="D8508" s="3">
        <v>8508</v>
      </c>
    </row>
    <row r="8509" spans="4:4">
      <c r="D8509" s="3">
        <v>8509</v>
      </c>
    </row>
    <row r="8510" spans="4:4">
      <c r="D8510" s="3">
        <v>8510</v>
      </c>
    </row>
    <row r="8511" spans="4:4">
      <c r="D8511" s="3">
        <v>8511</v>
      </c>
    </row>
    <row r="8512" spans="4:4">
      <c r="D8512" s="3">
        <v>8512</v>
      </c>
    </row>
    <row r="8513" spans="4:4">
      <c r="D8513" s="3">
        <v>8513</v>
      </c>
    </row>
    <row r="8514" spans="4:4">
      <c r="D8514" s="3">
        <v>8514</v>
      </c>
    </row>
    <row r="8515" spans="4:4">
      <c r="D8515" s="3">
        <v>8515</v>
      </c>
    </row>
    <row r="8516" spans="4:4">
      <c r="D8516" s="3">
        <v>8516</v>
      </c>
    </row>
    <row r="8517" spans="4:4">
      <c r="D8517" s="3">
        <v>8517</v>
      </c>
    </row>
    <row r="8518" spans="4:4">
      <c r="D8518" s="3">
        <v>8518</v>
      </c>
    </row>
    <row r="8519" spans="4:4">
      <c r="D8519" s="3">
        <v>8519</v>
      </c>
    </row>
    <row r="8520" spans="4:4">
      <c r="D8520" s="3">
        <v>8520</v>
      </c>
    </row>
    <row r="8521" spans="4:4">
      <c r="D8521" s="3">
        <v>8521</v>
      </c>
    </row>
    <row r="8522" spans="4:4">
      <c r="D8522" s="3">
        <v>8522</v>
      </c>
    </row>
    <row r="8523" spans="4:4">
      <c r="D8523" s="3">
        <v>8523</v>
      </c>
    </row>
    <row r="8524" spans="4:4">
      <c r="D8524" s="3">
        <v>8524</v>
      </c>
    </row>
    <row r="8525" spans="4:4">
      <c r="D8525" s="3">
        <v>8525</v>
      </c>
    </row>
    <row r="8526" spans="4:4">
      <c r="D8526" s="3">
        <v>8526</v>
      </c>
    </row>
    <row r="8527" spans="4:4">
      <c r="D8527" s="3">
        <v>8527</v>
      </c>
    </row>
    <row r="8528" spans="4:4">
      <c r="D8528" s="3">
        <v>8528</v>
      </c>
    </row>
    <row r="8529" spans="4:4">
      <c r="D8529" s="3">
        <v>8529</v>
      </c>
    </row>
    <row r="8530" spans="4:4">
      <c r="D8530" s="3">
        <v>8530</v>
      </c>
    </row>
    <row r="8531" spans="4:4">
      <c r="D8531" s="3">
        <v>8531</v>
      </c>
    </row>
    <row r="8532" spans="4:4">
      <c r="D8532" s="3">
        <v>8532</v>
      </c>
    </row>
    <row r="8533" spans="4:4">
      <c r="D8533" s="3">
        <v>8533</v>
      </c>
    </row>
    <row r="8534" spans="4:4">
      <c r="D8534" s="3">
        <v>8534</v>
      </c>
    </row>
    <row r="8535" spans="4:4">
      <c r="D8535" s="3">
        <v>8535</v>
      </c>
    </row>
    <row r="8536" spans="4:4">
      <c r="D8536" s="3">
        <v>8536</v>
      </c>
    </row>
    <row r="8537" spans="4:4">
      <c r="D8537" s="3">
        <v>8537</v>
      </c>
    </row>
    <row r="8538" spans="4:4">
      <c r="D8538" s="3">
        <v>8538</v>
      </c>
    </row>
    <row r="8539" spans="4:4">
      <c r="D8539" s="3">
        <v>8539</v>
      </c>
    </row>
    <row r="8540" spans="4:4">
      <c r="D8540" s="3">
        <v>8540</v>
      </c>
    </row>
    <row r="8541" spans="4:4">
      <c r="D8541" s="3">
        <v>8541</v>
      </c>
    </row>
    <row r="8542" spans="4:4">
      <c r="D8542" s="3">
        <v>8542</v>
      </c>
    </row>
    <row r="8543" spans="4:4">
      <c r="D8543" s="3">
        <v>8543</v>
      </c>
    </row>
    <row r="8544" spans="4:4">
      <c r="D8544" s="3">
        <v>8544</v>
      </c>
    </row>
    <row r="8545" spans="4:4">
      <c r="D8545" s="3">
        <v>8545</v>
      </c>
    </row>
    <row r="8546" spans="4:4">
      <c r="D8546" s="3">
        <v>8546</v>
      </c>
    </row>
    <row r="8547" spans="4:4">
      <c r="D8547" s="3">
        <v>8547</v>
      </c>
    </row>
    <row r="8548" spans="4:4">
      <c r="D8548" s="3">
        <v>8548</v>
      </c>
    </row>
    <row r="8549" spans="4:4">
      <c r="D8549" s="3">
        <v>8549</v>
      </c>
    </row>
    <row r="8550" spans="4:4">
      <c r="D8550" s="3">
        <v>8550</v>
      </c>
    </row>
    <row r="8551" spans="4:4">
      <c r="D8551" s="3">
        <v>8551</v>
      </c>
    </row>
    <row r="8552" spans="4:4">
      <c r="D8552" s="3">
        <v>8552</v>
      </c>
    </row>
    <row r="8553" spans="4:4">
      <c r="D8553" s="3">
        <v>8553</v>
      </c>
    </row>
    <row r="8554" spans="4:4">
      <c r="D8554" s="3">
        <v>8554</v>
      </c>
    </row>
    <row r="8555" spans="4:4">
      <c r="D8555" s="3">
        <v>8555</v>
      </c>
    </row>
    <row r="8556" spans="4:4">
      <c r="D8556" s="3">
        <v>8556</v>
      </c>
    </row>
    <row r="8557" spans="4:4">
      <c r="D8557" s="3">
        <v>8557</v>
      </c>
    </row>
    <row r="8558" spans="4:4">
      <c r="D8558" s="3">
        <v>8558</v>
      </c>
    </row>
    <row r="8559" spans="4:4">
      <c r="D8559" s="3">
        <v>8559</v>
      </c>
    </row>
    <row r="8560" spans="4:4">
      <c r="D8560" s="3">
        <v>8560</v>
      </c>
    </row>
    <row r="8561" spans="4:4">
      <c r="D8561" s="3">
        <v>8561</v>
      </c>
    </row>
    <row r="8562" spans="4:4">
      <c r="D8562" s="3">
        <v>8562</v>
      </c>
    </row>
    <row r="8563" spans="4:4">
      <c r="D8563" s="3">
        <v>8563</v>
      </c>
    </row>
    <row r="8564" spans="4:4">
      <c r="D8564" s="3">
        <v>8564</v>
      </c>
    </row>
    <row r="8565" spans="4:4">
      <c r="D8565" s="3">
        <v>8565</v>
      </c>
    </row>
    <row r="8566" spans="4:4">
      <c r="D8566" s="3">
        <v>8566</v>
      </c>
    </row>
    <row r="8567" spans="4:4">
      <c r="D8567" s="3">
        <v>8567</v>
      </c>
    </row>
    <row r="8568" spans="4:4">
      <c r="D8568" s="3">
        <v>8568</v>
      </c>
    </row>
    <row r="8569" spans="4:4">
      <c r="D8569" s="3">
        <v>8569</v>
      </c>
    </row>
    <row r="8570" spans="4:4">
      <c r="D8570" s="3">
        <v>8570</v>
      </c>
    </row>
    <row r="8571" spans="4:4">
      <c r="D8571" s="3">
        <v>8571</v>
      </c>
    </row>
    <row r="8572" spans="4:4">
      <c r="D8572" s="3">
        <v>8572</v>
      </c>
    </row>
    <row r="8573" spans="4:4">
      <c r="D8573" s="3">
        <v>8573</v>
      </c>
    </row>
    <row r="8574" spans="4:4">
      <c r="D8574" s="3">
        <v>8574</v>
      </c>
    </row>
    <row r="8575" spans="4:4">
      <c r="D8575" s="3">
        <v>8575</v>
      </c>
    </row>
    <row r="8576" spans="4:4">
      <c r="D8576" s="3">
        <v>8576</v>
      </c>
    </row>
    <row r="8577" spans="4:4">
      <c r="D8577" s="3">
        <v>8577</v>
      </c>
    </row>
    <row r="8578" spans="4:4">
      <c r="D8578" s="3">
        <v>8578</v>
      </c>
    </row>
    <row r="8579" spans="4:4">
      <c r="D8579" s="3">
        <v>8579</v>
      </c>
    </row>
    <row r="8580" spans="4:4">
      <c r="D8580" s="3">
        <v>8580</v>
      </c>
    </row>
    <row r="8581" spans="4:4">
      <c r="D8581" s="3">
        <v>8581</v>
      </c>
    </row>
    <row r="8582" spans="4:4">
      <c r="D8582" s="3">
        <v>8582</v>
      </c>
    </row>
    <row r="8583" spans="4:4">
      <c r="D8583" s="3">
        <v>8583</v>
      </c>
    </row>
    <row r="8584" spans="4:4">
      <c r="D8584" s="3">
        <v>8584</v>
      </c>
    </row>
    <row r="8585" spans="4:4">
      <c r="D8585" s="3">
        <v>8585</v>
      </c>
    </row>
    <row r="8586" spans="4:4">
      <c r="D8586" s="3">
        <v>8586</v>
      </c>
    </row>
    <row r="8587" spans="4:4">
      <c r="D8587" s="3">
        <v>8587</v>
      </c>
    </row>
    <row r="8588" spans="4:4">
      <c r="D8588" s="3">
        <v>8588</v>
      </c>
    </row>
    <row r="8589" spans="4:4">
      <c r="D8589" s="3">
        <v>8589</v>
      </c>
    </row>
    <row r="8590" spans="4:4">
      <c r="D8590" s="3">
        <v>8590</v>
      </c>
    </row>
    <row r="8591" spans="4:4">
      <c r="D8591" s="3">
        <v>8591</v>
      </c>
    </row>
    <row r="8592" spans="4:4">
      <c r="D8592" s="3">
        <v>8592</v>
      </c>
    </row>
    <row r="8593" spans="4:4">
      <c r="D8593" s="3">
        <v>8593</v>
      </c>
    </row>
    <row r="8594" spans="4:4">
      <c r="D8594" s="3">
        <v>8594</v>
      </c>
    </row>
    <row r="8595" spans="4:4">
      <c r="D8595" s="3">
        <v>8595</v>
      </c>
    </row>
    <row r="8596" spans="4:4">
      <c r="D8596" s="3">
        <v>8596</v>
      </c>
    </row>
    <row r="8597" spans="4:4">
      <c r="D8597" s="3">
        <v>8597</v>
      </c>
    </row>
    <row r="8598" spans="4:4">
      <c r="D8598" s="3">
        <v>8598</v>
      </c>
    </row>
    <row r="8599" spans="4:4">
      <c r="D8599" s="3">
        <v>8599</v>
      </c>
    </row>
    <row r="8600" spans="4:4">
      <c r="D8600" s="3">
        <v>8600</v>
      </c>
    </row>
    <row r="8601" spans="4:4">
      <c r="D8601" s="3">
        <v>8601</v>
      </c>
    </row>
    <row r="8602" spans="4:4">
      <c r="D8602" s="3">
        <v>8602</v>
      </c>
    </row>
    <row r="8603" spans="4:4">
      <c r="D8603" s="3">
        <v>8603</v>
      </c>
    </row>
    <row r="8604" spans="4:4">
      <c r="D8604" s="3">
        <v>8604</v>
      </c>
    </row>
    <row r="8605" spans="4:4">
      <c r="D8605" s="3">
        <v>8605</v>
      </c>
    </row>
    <row r="8606" spans="4:4">
      <c r="D8606" s="3">
        <v>8606</v>
      </c>
    </row>
    <row r="8607" spans="4:4">
      <c r="D8607" s="3">
        <v>8607</v>
      </c>
    </row>
    <row r="8608" spans="4:4">
      <c r="D8608" s="3">
        <v>8608</v>
      </c>
    </row>
    <row r="8609" spans="4:4">
      <c r="D8609" s="3">
        <v>8609</v>
      </c>
    </row>
    <row r="8610" spans="4:4">
      <c r="D8610" s="3">
        <v>8610</v>
      </c>
    </row>
    <row r="8611" spans="4:4">
      <c r="D8611" s="3">
        <v>8611</v>
      </c>
    </row>
    <row r="8612" spans="4:4">
      <c r="D8612" s="3">
        <v>8612</v>
      </c>
    </row>
    <row r="8613" spans="4:4">
      <c r="D8613" s="3">
        <v>8613</v>
      </c>
    </row>
    <row r="8614" spans="4:4">
      <c r="D8614" s="3">
        <v>8614</v>
      </c>
    </row>
    <row r="8615" spans="4:4">
      <c r="D8615" s="3">
        <v>8615</v>
      </c>
    </row>
    <row r="8616" spans="4:4">
      <c r="D8616" s="3">
        <v>8616</v>
      </c>
    </row>
    <row r="8617" spans="4:4">
      <c r="D8617" s="3">
        <v>8617</v>
      </c>
    </row>
    <row r="8618" spans="4:4">
      <c r="D8618" s="3">
        <v>8618</v>
      </c>
    </row>
    <row r="8619" spans="4:4">
      <c r="D8619" s="3">
        <v>8619</v>
      </c>
    </row>
    <row r="8620" spans="4:4">
      <c r="D8620" s="3">
        <v>8620</v>
      </c>
    </row>
    <row r="8621" spans="4:4">
      <c r="D8621" s="3">
        <v>8621</v>
      </c>
    </row>
    <row r="8622" spans="4:4">
      <c r="D8622" s="3">
        <v>8622</v>
      </c>
    </row>
    <row r="8623" spans="4:4">
      <c r="D8623" s="3">
        <v>8623</v>
      </c>
    </row>
    <row r="8624" spans="4:4">
      <c r="D8624" s="3">
        <v>8624</v>
      </c>
    </row>
    <row r="8625" spans="4:4">
      <c r="D8625" s="3">
        <v>8625</v>
      </c>
    </row>
    <row r="8626" spans="4:4">
      <c r="D8626" s="3">
        <v>8626</v>
      </c>
    </row>
    <row r="8627" spans="4:4">
      <c r="D8627" s="3">
        <v>8627</v>
      </c>
    </row>
    <row r="8628" spans="4:4">
      <c r="D8628" s="3">
        <v>8628</v>
      </c>
    </row>
    <row r="8629" spans="4:4">
      <c r="D8629" s="3">
        <v>8629</v>
      </c>
    </row>
    <row r="8630" spans="4:4">
      <c r="D8630" s="3">
        <v>8630</v>
      </c>
    </row>
    <row r="8631" spans="4:4">
      <c r="D8631" s="3">
        <v>8631</v>
      </c>
    </row>
    <row r="8632" spans="4:4">
      <c r="D8632" s="3">
        <v>8632</v>
      </c>
    </row>
    <row r="8633" spans="4:4">
      <c r="D8633" s="3">
        <v>8633</v>
      </c>
    </row>
    <row r="8634" spans="4:4">
      <c r="D8634" s="3">
        <v>8634</v>
      </c>
    </row>
    <row r="8635" spans="4:4">
      <c r="D8635" s="3">
        <v>8635</v>
      </c>
    </row>
    <row r="8636" spans="4:4">
      <c r="D8636" s="3">
        <v>8636</v>
      </c>
    </row>
    <row r="8637" spans="4:4">
      <c r="D8637" s="3">
        <v>8637</v>
      </c>
    </row>
    <row r="8638" spans="4:4">
      <c r="D8638" s="3">
        <v>8638</v>
      </c>
    </row>
    <row r="8639" spans="4:4">
      <c r="D8639" s="3">
        <v>8639</v>
      </c>
    </row>
    <row r="8640" spans="4:4">
      <c r="D8640" s="3">
        <v>8640</v>
      </c>
    </row>
    <row r="8641" spans="4:4">
      <c r="D8641" s="3">
        <v>8641</v>
      </c>
    </row>
    <row r="8642" spans="4:4">
      <c r="D8642" s="3">
        <v>8642</v>
      </c>
    </row>
    <row r="8643" spans="4:4">
      <c r="D8643" s="3">
        <v>8643</v>
      </c>
    </row>
    <row r="8644" spans="4:4">
      <c r="D8644" s="3">
        <v>8644</v>
      </c>
    </row>
    <row r="8645" spans="4:4">
      <c r="D8645" s="3">
        <v>8645</v>
      </c>
    </row>
    <row r="8646" spans="4:4">
      <c r="D8646" s="3">
        <v>8646</v>
      </c>
    </row>
    <row r="8647" spans="4:4">
      <c r="D8647" s="3">
        <v>8647</v>
      </c>
    </row>
    <row r="8648" spans="4:4">
      <c r="D8648" s="3">
        <v>8648</v>
      </c>
    </row>
    <row r="8649" spans="4:4">
      <c r="D8649" s="3">
        <v>8649</v>
      </c>
    </row>
    <row r="8650" spans="4:4">
      <c r="D8650" s="3">
        <v>8650</v>
      </c>
    </row>
    <row r="8651" spans="4:4">
      <c r="D8651" s="3">
        <v>8651</v>
      </c>
    </row>
    <row r="8652" spans="4:4">
      <c r="D8652" s="3">
        <v>8652</v>
      </c>
    </row>
    <row r="8653" spans="4:4">
      <c r="D8653" s="3">
        <v>8653</v>
      </c>
    </row>
    <row r="8654" spans="4:4">
      <c r="D8654" s="3">
        <v>8654</v>
      </c>
    </row>
    <row r="8655" spans="4:4">
      <c r="D8655" s="3">
        <v>8655</v>
      </c>
    </row>
    <row r="8656" spans="4:4">
      <c r="D8656" s="3">
        <v>8656</v>
      </c>
    </row>
    <row r="8657" spans="4:4">
      <c r="D8657" s="3">
        <v>8657</v>
      </c>
    </row>
    <row r="8658" spans="4:4">
      <c r="D8658" s="3">
        <v>8658</v>
      </c>
    </row>
    <row r="8659" spans="4:4">
      <c r="D8659" s="3">
        <v>8659</v>
      </c>
    </row>
    <row r="8660" spans="4:4">
      <c r="D8660" s="3">
        <v>8660</v>
      </c>
    </row>
    <row r="8661" spans="4:4">
      <c r="D8661" s="3">
        <v>8661</v>
      </c>
    </row>
    <row r="8662" spans="4:4">
      <c r="D8662" s="3">
        <v>8662</v>
      </c>
    </row>
    <row r="8663" spans="4:4">
      <c r="D8663" s="3">
        <v>8663</v>
      </c>
    </row>
    <row r="8664" spans="4:4">
      <c r="D8664" s="3">
        <v>8664</v>
      </c>
    </row>
    <row r="8665" spans="4:4">
      <c r="D8665" s="3">
        <v>8665</v>
      </c>
    </row>
    <row r="8666" spans="4:4">
      <c r="D8666" s="3">
        <v>8666</v>
      </c>
    </row>
    <row r="8667" spans="4:4">
      <c r="D8667" s="3">
        <v>8667</v>
      </c>
    </row>
    <row r="8668" spans="4:4">
      <c r="D8668" s="3">
        <v>8668</v>
      </c>
    </row>
    <row r="8669" spans="4:4">
      <c r="D8669" s="3">
        <v>8669</v>
      </c>
    </row>
    <row r="8670" spans="4:4">
      <c r="D8670" s="3">
        <v>8670</v>
      </c>
    </row>
    <row r="8671" spans="4:4">
      <c r="D8671" s="3">
        <v>8671</v>
      </c>
    </row>
    <row r="8672" spans="4:4">
      <c r="D8672" s="3">
        <v>8672</v>
      </c>
    </row>
    <row r="8673" spans="4:4">
      <c r="D8673" s="3">
        <v>8673</v>
      </c>
    </row>
    <row r="8674" spans="4:4">
      <c r="D8674" s="3">
        <v>8674</v>
      </c>
    </row>
    <row r="8675" spans="4:4">
      <c r="D8675" s="3">
        <v>8675</v>
      </c>
    </row>
    <row r="8676" spans="4:4">
      <c r="D8676" s="3">
        <v>8676</v>
      </c>
    </row>
    <row r="8677" spans="4:4">
      <c r="D8677" s="3">
        <v>8677</v>
      </c>
    </row>
    <row r="8678" spans="4:4">
      <c r="D8678" s="3">
        <v>8678</v>
      </c>
    </row>
    <row r="8679" spans="4:4">
      <c r="D8679" s="3">
        <v>8679</v>
      </c>
    </row>
    <row r="8680" spans="4:4">
      <c r="D8680" s="3">
        <v>8680</v>
      </c>
    </row>
    <row r="8681" spans="4:4">
      <c r="D8681" s="3">
        <v>8681</v>
      </c>
    </row>
    <row r="8682" spans="4:4">
      <c r="D8682" s="3">
        <v>8682</v>
      </c>
    </row>
    <row r="8683" spans="4:4">
      <c r="D8683" s="3">
        <v>8683</v>
      </c>
    </row>
    <row r="8684" spans="4:4">
      <c r="D8684" s="3">
        <v>8684</v>
      </c>
    </row>
    <row r="8685" spans="4:4">
      <c r="D8685" s="3">
        <v>8685</v>
      </c>
    </row>
    <row r="8686" spans="4:4">
      <c r="D8686" s="3">
        <v>8686</v>
      </c>
    </row>
    <row r="8687" spans="4:4">
      <c r="D8687" s="3">
        <v>8687</v>
      </c>
    </row>
    <row r="8688" spans="4:4">
      <c r="D8688" s="3">
        <v>8688</v>
      </c>
    </row>
    <row r="8689" spans="4:4">
      <c r="D8689" s="3">
        <v>8689</v>
      </c>
    </row>
    <row r="8690" spans="4:4">
      <c r="D8690" s="3">
        <v>8690</v>
      </c>
    </row>
    <row r="8691" spans="4:4">
      <c r="D8691" s="3">
        <v>8691</v>
      </c>
    </row>
    <row r="8692" spans="4:4">
      <c r="D8692" s="3">
        <v>8692</v>
      </c>
    </row>
    <row r="8693" spans="4:4">
      <c r="D8693" s="3">
        <v>8693</v>
      </c>
    </row>
    <row r="8694" spans="4:4">
      <c r="D8694" s="3">
        <v>8694</v>
      </c>
    </row>
    <row r="8695" spans="4:4">
      <c r="D8695" s="3">
        <v>8695</v>
      </c>
    </row>
    <row r="8696" spans="4:4">
      <c r="D8696" s="3">
        <v>8696</v>
      </c>
    </row>
    <row r="8697" spans="4:4">
      <c r="D8697" s="3">
        <v>8697</v>
      </c>
    </row>
    <row r="8698" spans="4:4">
      <c r="D8698" s="3">
        <v>8698</v>
      </c>
    </row>
    <row r="8699" spans="4:4">
      <c r="D8699" s="3">
        <v>8699</v>
      </c>
    </row>
    <row r="8700" spans="4:4">
      <c r="D8700" s="3">
        <v>8700</v>
      </c>
    </row>
    <row r="8701" spans="4:4">
      <c r="D8701" s="3">
        <v>8701</v>
      </c>
    </row>
    <row r="8702" spans="4:4">
      <c r="D8702" s="3">
        <v>8702</v>
      </c>
    </row>
    <row r="8703" spans="4:4">
      <c r="D8703" s="3">
        <v>8703</v>
      </c>
    </row>
    <row r="8704" spans="4:4">
      <c r="D8704" s="3">
        <v>8704</v>
      </c>
    </row>
    <row r="8705" spans="4:4">
      <c r="D8705" s="3">
        <v>8705</v>
      </c>
    </row>
    <row r="8706" spans="4:4">
      <c r="D8706" s="3">
        <v>8706</v>
      </c>
    </row>
    <row r="8707" spans="4:4">
      <c r="D8707" s="3">
        <v>8707</v>
      </c>
    </row>
    <row r="8708" spans="4:4">
      <c r="D8708" s="3">
        <v>8708</v>
      </c>
    </row>
    <row r="8709" spans="4:4">
      <c r="D8709" s="3">
        <v>8709</v>
      </c>
    </row>
    <row r="8710" spans="4:4">
      <c r="D8710" s="3">
        <v>8710</v>
      </c>
    </row>
    <row r="8711" spans="4:4">
      <c r="D8711" s="3">
        <v>8711</v>
      </c>
    </row>
    <row r="8712" spans="4:4">
      <c r="D8712" s="3">
        <v>8712</v>
      </c>
    </row>
    <row r="8713" spans="4:4">
      <c r="D8713" s="3">
        <v>8713</v>
      </c>
    </row>
    <row r="8714" spans="4:4">
      <c r="D8714" s="3">
        <v>8714</v>
      </c>
    </row>
    <row r="8715" spans="4:4">
      <c r="D8715" s="3">
        <v>8715</v>
      </c>
    </row>
    <row r="8716" spans="4:4">
      <c r="D8716" s="3">
        <v>8716</v>
      </c>
    </row>
    <row r="8717" spans="4:4">
      <c r="D8717" s="3">
        <v>8717</v>
      </c>
    </row>
    <row r="8718" spans="4:4">
      <c r="D8718" s="3">
        <v>8718</v>
      </c>
    </row>
    <row r="8719" spans="4:4">
      <c r="D8719" s="3">
        <v>8719</v>
      </c>
    </row>
    <row r="8720" spans="4:4">
      <c r="D8720" s="3">
        <v>8720</v>
      </c>
    </row>
    <row r="8721" spans="4:4">
      <c r="D8721" s="3">
        <v>8721</v>
      </c>
    </row>
    <row r="8722" spans="4:4">
      <c r="D8722" s="3">
        <v>8722</v>
      </c>
    </row>
    <row r="8723" spans="4:4">
      <c r="D8723" s="3">
        <v>8723</v>
      </c>
    </row>
    <row r="8724" spans="4:4">
      <c r="D8724" s="3">
        <v>8724</v>
      </c>
    </row>
    <row r="8725" spans="4:4">
      <c r="D8725" s="3">
        <v>8725</v>
      </c>
    </row>
    <row r="8726" spans="4:4">
      <c r="D8726" s="3">
        <v>8726</v>
      </c>
    </row>
    <row r="8727" spans="4:4">
      <c r="D8727" s="3">
        <v>8727</v>
      </c>
    </row>
    <row r="8728" spans="4:4">
      <c r="D8728" s="3">
        <v>8728</v>
      </c>
    </row>
    <row r="8729" spans="4:4">
      <c r="D8729" s="3">
        <v>8729</v>
      </c>
    </row>
    <row r="8730" spans="4:4">
      <c r="D8730" s="3">
        <v>8730</v>
      </c>
    </row>
    <row r="8731" spans="4:4">
      <c r="D8731" s="3">
        <v>8731</v>
      </c>
    </row>
    <row r="8732" spans="4:4">
      <c r="D8732" s="3">
        <v>8732</v>
      </c>
    </row>
    <row r="8733" spans="4:4">
      <c r="D8733" s="3">
        <v>8733</v>
      </c>
    </row>
    <row r="8734" spans="4:4">
      <c r="D8734" s="3">
        <v>8734</v>
      </c>
    </row>
    <row r="8735" spans="4:4">
      <c r="D8735" s="3">
        <v>8735</v>
      </c>
    </row>
    <row r="8736" spans="4:4">
      <c r="D8736" s="3">
        <v>8736</v>
      </c>
    </row>
    <row r="8737" spans="4:4">
      <c r="D8737" s="3">
        <v>8737</v>
      </c>
    </row>
    <row r="8738" spans="4:4">
      <c r="D8738" s="3">
        <v>8738</v>
      </c>
    </row>
    <row r="8739" spans="4:4">
      <c r="D8739" s="3">
        <v>8739</v>
      </c>
    </row>
    <row r="8740" spans="4:4">
      <c r="D8740" s="3">
        <v>8740</v>
      </c>
    </row>
    <row r="8741" spans="4:4">
      <c r="D8741" s="3">
        <v>8741</v>
      </c>
    </row>
    <row r="8742" spans="4:4">
      <c r="D8742" s="3">
        <v>8742</v>
      </c>
    </row>
    <row r="8743" spans="4:4">
      <c r="D8743" s="3">
        <v>8743</v>
      </c>
    </row>
    <row r="8744" spans="4:4">
      <c r="D8744" s="3">
        <v>8744</v>
      </c>
    </row>
    <row r="8745" spans="4:4">
      <c r="D8745" s="3">
        <v>8745</v>
      </c>
    </row>
    <row r="8746" spans="4:4">
      <c r="D8746" s="3">
        <v>8746</v>
      </c>
    </row>
    <row r="8747" spans="4:4">
      <c r="D8747" s="3">
        <v>8747</v>
      </c>
    </row>
    <row r="8748" spans="4:4">
      <c r="D8748" s="3">
        <v>8748</v>
      </c>
    </row>
    <row r="8749" spans="4:4">
      <c r="D8749" s="3">
        <v>8749</v>
      </c>
    </row>
    <row r="8750" spans="4:4">
      <c r="D8750" s="3">
        <v>8750</v>
      </c>
    </row>
    <row r="8751" spans="4:4">
      <c r="D8751" s="3">
        <v>8751</v>
      </c>
    </row>
    <row r="8752" spans="4:4">
      <c r="D8752" s="3">
        <v>8752</v>
      </c>
    </row>
    <row r="8753" spans="4:4">
      <c r="D8753" s="3">
        <v>8753</v>
      </c>
    </row>
    <row r="8754" spans="4:4">
      <c r="D8754" s="3">
        <v>8754</v>
      </c>
    </row>
    <row r="8755" spans="4:4">
      <c r="D8755" s="3">
        <v>8755</v>
      </c>
    </row>
    <row r="8756" spans="4:4">
      <c r="D8756" s="3">
        <v>8756</v>
      </c>
    </row>
    <row r="8757" spans="4:4">
      <c r="D8757" s="3">
        <v>8757</v>
      </c>
    </row>
    <row r="8758" spans="4:4">
      <c r="D8758" s="3">
        <v>8758</v>
      </c>
    </row>
    <row r="8759" spans="4:4">
      <c r="D8759" s="3">
        <v>8759</v>
      </c>
    </row>
    <row r="8760" spans="4:4">
      <c r="D8760" s="3">
        <v>8760</v>
      </c>
    </row>
    <row r="8761" spans="4:4">
      <c r="D8761" s="3">
        <v>8761</v>
      </c>
    </row>
    <row r="8762" spans="4:4">
      <c r="D8762" s="3">
        <v>8762</v>
      </c>
    </row>
    <row r="8763" spans="4:4">
      <c r="D8763" s="3">
        <v>8763</v>
      </c>
    </row>
    <row r="8764" spans="4:4">
      <c r="D8764" s="3">
        <v>8764</v>
      </c>
    </row>
    <row r="8765" spans="4:4">
      <c r="D8765" s="3">
        <v>8765</v>
      </c>
    </row>
    <row r="8766" spans="4:4">
      <c r="D8766" s="3">
        <v>8766</v>
      </c>
    </row>
    <row r="8767" spans="4:4">
      <c r="D8767" s="3">
        <v>8767</v>
      </c>
    </row>
    <row r="8768" spans="4:4">
      <c r="D8768" s="3">
        <v>8768</v>
      </c>
    </row>
    <row r="8769" spans="4:4">
      <c r="D8769" s="3">
        <v>8769</v>
      </c>
    </row>
    <row r="8770" spans="4:4">
      <c r="D8770" s="3">
        <v>8770</v>
      </c>
    </row>
    <row r="8771" spans="4:4">
      <c r="D8771" s="3">
        <v>8771</v>
      </c>
    </row>
    <row r="8772" spans="4:4">
      <c r="D8772" s="3">
        <v>8772</v>
      </c>
    </row>
    <row r="8773" spans="4:4">
      <c r="D8773" s="3">
        <v>8773</v>
      </c>
    </row>
    <row r="8774" spans="4:4">
      <c r="D8774" s="3">
        <v>8774</v>
      </c>
    </row>
    <row r="8775" spans="4:4">
      <c r="D8775" s="3">
        <v>8775</v>
      </c>
    </row>
    <row r="8776" spans="4:4">
      <c r="D8776" s="3">
        <v>8776</v>
      </c>
    </row>
    <row r="8777" spans="4:4">
      <c r="D8777" s="3">
        <v>8777</v>
      </c>
    </row>
    <row r="8778" spans="4:4">
      <c r="D8778" s="3">
        <v>8778</v>
      </c>
    </row>
    <row r="8779" spans="4:4">
      <c r="D8779" s="3">
        <v>8779</v>
      </c>
    </row>
    <row r="8780" spans="4:4">
      <c r="D8780" s="3">
        <v>8780</v>
      </c>
    </row>
    <row r="8781" spans="4:4">
      <c r="D8781" s="3">
        <v>8781</v>
      </c>
    </row>
    <row r="8782" spans="4:4">
      <c r="D8782" s="3">
        <v>8782</v>
      </c>
    </row>
    <row r="8783" spans="4:4">
      <c r="D8783" s="3">
        <v>8783</v>
      </c>
    </row>
    <row r="8784" spans="4:4">
      <c r="D8784" s="3">
        <v>8784</v>
      </c>
    </row>
    <row r="8785" spans="4:4">
      <c r="D8785" s="3">
        <v>8785</v>
      </c>
    </row>
    <row r="8786" spans="4:4">
      <c r="D8786" s="3">
        <v>8786</v>
      </c>
    </row>
    <row r="8787" spans="4:4">
      <c r="D8787" s="3">
        <v>8787</v>
      </c>
    </row>
    <row r="8788" spans="4:4">
      <c r="D8788" s="3">
        <v>8788</v>
      </c>
    </row>
    <row r="8789" spans="4:4">
      <c r="D8789" s="3">
        <v>8789</v>
      </c>
    </row>
    <row r="8790" spans="4:4">
      <c r="D8790" s="3">
        <v>8790</v>
      </c>
    </row>
    <row r="8791" spans="4:4">
      <c r="D8791" s="3">
        <v>8791</v>
      </c>
    </row>
    <row r="8792" spans="4:4">
      <c r="D8792" s="3">
        <v>8792</v>
      </c>
    </row>
    <row r="8793" spans="4:4">
      <c r="D8793" s="3">
        <v>8793</v>
      </c>
    </row>
    <row r="8794" spans="4:4">
      <c r="D8794" s="3">
        <v>8794</v>
      </c>
    </row>
    <row r="8795" spans="4:4">
      <c r="D8795" s="3">
        <v>8795</v>
      </c>
    </row>
    <row r="8796" spans="4:4">
      <c r="D8796" s="3">
        <v>8796</v>
      </c>
    </row>
    <row r="8797" spans="4:4">
      <c r="D8797" s="3">
        <v>8797</v>
      </c>
    </row>
    <row r="8798" spans="4:4">
      <c r="D8798" s="3">
        <v>8798</v>
      </c>
    </row>
    <row r="8799" spans="4:4">
      <c r="D8799" s="3">
        <v>8799</v>
      </c>
    </row>
    <row r="8800" spans="4:4">
      <c r="D8800" s="3">
        <v>8800</v>
      </c>
    </row>
    <row r="8801" spans="4:4">
      <c r="D8801" s="3">
        <v>8801</v>
      </c>
    </row>
    <row r="8802" spans="4:4">
      <c r="D8802" s="3">
        <v>8802</v>
      </c>
    </row>
    <row r="8803" spans="4:4">
      <c r="D8803" s="3">
        <v>8803</v>
      </c>
    </row>
    <row r="8804" spans="4:4">
      <c r="D8804" s="3">
        <v>8804</v>
      </c>
    </row>
    <row r="8805" spans="4:4">
      <c r="D8805" s="3">
        <v>8805</v>
      </c>
    </row>
    <row r="8806" spans="4:4">
      <c r="D8806" s="3">
        <v>8806</v>
      </c>
    </row>
    <row r="8807" spans="4:4">
      <c r="D8807" s="3">
        <v>8807</v>
      </c>
    </row>
    <row r="8808" spans="4:4">
      <c r="D8808" s="3">
        <v>8808</v>
      </c>
    </row>
    <row r="8809" spans="4:4">
      <c r="D8809" s="3">
        <v>8809</v>
      </c>
    </row>
    <row r="8810" spans="4:4">
      <c r="D8810" s="3">
        <v>8810</v>
      </c>
    </row>
    <row r="8811" spans="4:4">
      <c r="D8811" s="3">
        <v>8811</v>
      </c>
    </row>
    <row r="8812" spans="4:4">
      <c r="D8812" s="3">
        <v>8812</v>
      </c>
    </row>
    <row r="8813" spans="4:4">
      <c r="D8813" s="3">
        <v>8813</v>
      </c>
    </row>
    <row r="8814" spans="4:4">
      <c r="D8814" s="3">
        <v>8814</v>
      </c>
    </row>
    <row r="8815" spans="4:4">
      <c r="D8815" s="3">
        <v>8815</v>
      </c>
    </row>
    <row r="8816" spans="4:4">
      <c r="D8816" s="3">
        <v>8816</v>
      </c>
    </row>
    <row r="8817" spans="4:4">
      <c r="D8817" s="3">
        <v>8817</v>
      </c>
    </row>
    <row r="8818" spans="4:4">
      <c r="D8818" s="3">
        <v>8818</v>
      </c>
    </row>
    <row r="8819" spans="4:4">
      <c r="D8819" s="3">
        <v>8819</v>
      </c>
    </row>
    <row r="8820" spans="4:4">
      <c r="D8820" s="3">
        <v>8820</v>
      </c>
    </row>
    <row r="8821" spans="4:4">
      <c r="D8821" s="3">
        <v>8821</v>
      </c>
    </row>
    <row r="8822" spans="4:4">
      <c r="D8822" s="3">
        <v>8822</v>
      </c>
    </row>
    <row r="8823" spans="4:4">
      <c r="D8823" s="3">
        <v>8823</v>
      </c>
    </row>
    <row r="8824" spans="4:4">
      <c r="D8824" s="3">
        <v>8824</v>
      </c>
    </row>
    <row r="8825" spans="4:4">
      <c r="D8825" s="3">
        <v>8825</v>
      </c>
    </row>
    <row r="8826" spans="4:4">
      <c r="D8826" s="3">
        <v>8826</v>
      </c>
    </row>
    <row r="8827" spans="4:4">
      <c r="D8827" s="3">
        <v>8827</v>
      </c>
    </row>
    <row r="8828" spans="4:4">
      <c r="D8828" s="3">
        <v>8828</v>
      </c>
    </row>
    <row r="8829" spans="4:4">
      <c r="D8829" s="3">
        <v>8829</v>
      </c>
    </row>
    <row r="8830" spans="4:4">
      <c r="D8830" s="3">
        <v>8830</v>
      </c>
    </row>
    <row r="8831" spans="4:4">
      <c r="D8831" s="3">
        <v>8831</v>
      </c>
    </row>
    <row r="8832" spans="4:4">
      <c r="D8832" s="3">
        <v>8832</v>
      </c>
    </row>
    <row r="8833" spans="4:4">
      <c r="D8833" s="3">
        <v>8833</v>
      </c>
    </row>
    <row r="8834" spans="4:4">
      <c r="D8834" s="3">
        <v>8834</v>
      </c>
    </row>
    <row r="8835" spans="4:4">
      <c r="D8835" s="3">
        <v>8835</v>
      </c>
    </row>
    <row r="8836" spans="4:4">
      <c r="D8836" s="3">
        <v>8836</v>
      </c>
    </row>
    <row r="8837" spans="4:4">
      <c r="D8837" s="3">
        <v>8837</v>
      </c>
    </row>
    <row r="8838" spans="4:4">
      <c r="D8838" s="3">
        <v>8838</v>
      </c>
    </row>
    <row r="8839" spans="4:4">
      <c r="D8839" s="3">
        <v>8839</v>
      </c>
    </row>
    <row r="8840" spans="4:4">
      <c r="D8840" s="3">
        <v>8840</v>
      </c>
    </row>
    <row r="8841" spans="4:4">
      <c r="D8841" s="3">
        <v>8841</v>
      </c>
    </row>
    <row r="8842" spans="4:4">
      <c r="D8842" s="3">
        <v>8842</v>
      </c>
    </row>
    <row r="8843" spans="4:4">
      <c r="D8843" s="3">
        <v>8843</v>
      </c>
    </row>
    <row r="8844" spans="4:4">
      <c r="D8844" s="3">
        <v>8844</v>
      </c>
    </row>
    <row r="8845" spans="4:4">
      <c r="D8845" s="3">
        <v>8845</v>
      </c>
    </row>
    <row r="8846" spans="4:4">
      <c r="D8846" s="3">
        <v>8846</v>
      </c>
    </row>
    <row r="8847" spans="4:4">
      <c r="D8847" s="3">
        <v>8847</v>
      </c>
    </row>
    <row r="8848" spans="4:4">
      <c r="D8848" s="3">
        <v>8848</v>
      </c>
    </row>
    <row r="8849" spans="4:4">
      <c r="D8849" s="3">
        <v>8849</v>
      </c>
    </row>
    <row r="8850" spans="4:4">
      <c r="D8850" s="3">
        <v>8850</v>
      </c>
    </row>
    <row r="8851" spans="4:4">
      <c r="D8851" s="3">
        <v>8851</v>
      </c>
    </row>
    <row r="8852" spans="4:4">
      <c r="D8852" s="3">
        <v>8852</v>
      </c>
    </row>
    <row r="8853" spans="4:4">
      <c r="D8853" s="3">
        <v>8853</v>
      </c>
    </row>
    <row r="8854" spans="4:4">
      <c r="D8854" s="3">
        <v>8854</v>
      </c>
    </row>
    <row r="8855" spans="4:4">
      <c r="D8855" s="3">
        <v>8855</v>
      </c>
    </row>
    <row r="8856" spans="4:4">
      <c r="D8856" s="3">
        <v>8856</v>
      </c>
    </row>
    <row r="8857" spans="4:4">
      <c r="D8857" s="3">
        <v>8857</v>
      </c>
    </row>
    <row r="8858" spans="4:4">
      <c r="D8858" s="3">
        <v>8858</v>
      </c>
    </row>
    <row r="8859" spans="4:4">
      <c r="D8859" s="3">
        <v>8859</v>
      </c>
    </row>
    <row r="8860" spans="4:4">
      <c r="D8860" s="3">
        <v>8860</v>
      </c>
    </row>
    <row r="8861" spans="4:4">
      <c r="D8861" s="3">
        <v>8861</v>
      </c>
    </row>
    <row r="8862" spans="4:4">
      <c r="D8862" s="3">
        <v>8862</v>
      </c>
    </row>
    <row r="8863" spans="4:4">
      <c r="D8863" s="3">
        <v>8863</v>
      </c>
    </row>
    <row r="8864" spans="4:4">
      <c r="D8864" s="3">
        <v>8864</v>
      </c>
    </row>
    <row r="8865" spans="4:4">
      <c r="D8865" s="3">
        <v>8865</v>
      </c>
    </row>
    <row r="8866" spans="4:4">
      <c r="D8866" s="3">
        <v>8866</v>
      </c>
    </row>
    <row r="8867" spans="4:4">
      <c r="D8867" s="3">
        <v>8867</v>
      </c>
    </row>
    <row r="8868" spans="4:4">
      <c r="D8868" s="3">
        <v>8868</v>
      </c>
    </row>
    <row r="8869" spans="4:4">
      <c r="D8869" s="3">
        <v>8869</v>
      </c>
    </row>
    <row r="8870" spans="4:4">
      <c r="D8870" s="3">
        <v>8870</v>
      </c>
    </row>
    <row r="8871" spans="4:4">
      <c r="D8871" s="3">
        <v>8871</v>
      </c>
    </row>
    <row r="8872" spans="4:4">
      <c r="D8872" s="3">
        <v>8872</v>
      </c>
    </row>
    <row r="8873" spans="4:4">
      <c r="D8873" s="3">
        <v>8873</v>
      </c>
    </row>
    <row r="8874" spans="4:4">
      <c r="D8874" s="3">
        <v>8874</v>
      </c>
    </row>
    <row r="8875" spans="4:4">
      <c r="D8875" s="3">
        <v>8875</v>
      </c>
    </row>
    <row r="8876" spans="4:4">
      <c r="D8876" s="3">
        <v>8876</v>
      </c>
    </row>
    <row r="8877" spans="4:4">
      <c r="D8877" s="3">
        <v>8877</v>
      </c>
    </row>
    <row r="8878" spans="4:4">
      <c r="D8878" s="3">
        <v>8878</v>
      </c>
    </row>
    <row r="8879" spans="4:4">
      <c r="D8879" s="3">
        <v>8879</v>
      </c>
    </row>
    <row r="8880" spans="4:4">
      <c r="D8880" s="3">
        <v>8880</v>
      </c>
    </row>
    <row r="8881" spans="4:4">
      <c r="D8881" s="3">
        <v>8881</v>
      </c>
    </row>
    <row r="8882" spans="4:4">
      <c r="D8882" s="3">
        <v>8882</v>
      </c>
    </row>
    <row r="8883" spans="4:4">
      <c r="D8883" s="3">
        <v>8883</v>
      </c>
    </row>
    <row r="8884" spans="4:4">
      <c r="D8884" s="3">
        <v>8884</v>
      </c>
    </row>
    <row r="8885" spans="4:4">
      <c r="D8885" s="3">
        <v>8885</v>
      </c>
    </row>
    <row r="8886" spans="4:4">
      <c r="D8886" s="3">
        <v>8886</v>
      </c>
    </row>
    <row r="8887" spans="4:4">
      <c r="D8887" s="3">
        <v>8887</v>
      </c>
    </row>
    <row r="8888" spans="4:4">
      <c r="D8888" s="3">
        <v>8888</v>
      </c>
    </row>
    <row r="8889" spans="4:4">
      <c r="D8889" s="3">
        <v>8889</v>
      </c>
    </row>
    <row r="8890" spans="4:4">
      <c r="D8890" s="3">
        <v>8890</v>
      </c>
    </row>
    <row r="8891" spans="4:4">
      <c r="D8891" s="3">
        <v>8891</v>
      </c>
    </row>
    <row r="8892" spans="4:4">
      <c r="D8892" s="3">
        <v>8892</v>
      </c>
    </row>
    <row r="8893" spans="4:4">
      <c r="D8893" s="3">
        <v>8893</v>
      </c>
    </row>
    <row r="8894" spans="4:4">
      <c r="D8894" s="3">
        <v>8894</v>
      </c>
    </row>
    <row r="8895" spans="4:4">
      <c r="D8895" s="3">
        <v>8895</v>
      </c>
    </row>
    <row r="8896" spans="4:4">
      <c r="D8896" s="3">
        <v>8896</v>
      </c>
    </row>
    <row r="8897" spans="4:4">
      <c r="D8897" s="3">
        <v>8897</v>
      </c>
    </row>
    <row r="8898" spans="4:4">
      <c r="D8898" s="3">
        <v>8898</v>
      </c>
    </row>
    <row r="8899" spans="4:4">
      <c r="D8899" s="3">
        <v>8899</v>
      </c>
    </row>
    <row r="8900" spans="4:4">
      <c r="D8900" s="3">
        <v>8900</v>
      </c>
    </row>
    <row r="8901" spans="4:4">
      <c r="D8901" s="3">
        <v>8901</v>
      </c>
    </row>
    <row r="8902" spans="4:4">
      <c r="D8902" s="3">
        <v>8902</v>
      </c>
    </row>
    <row r="8903" spans="4:4">
      <c r="D8903" s="3">
        <v>8903</v>
      </c>
    </row>
    <row r="8904" spans="4:4">
      <c r="D8904" s="3">
        <v>8904</v>
      </c>
    </row>
    <row r="8905" spans="4:4">
      <c r="D8905" s="3">
        <v>8905</v>
      </c>
    </row>
    <row r="8906" spans="4:4">
      <c r="D8906" s="3">
        <v>8906</v>
      </c>
    </row>
    <row r="8907" spans="4:4">
      <c r="D8907" s="3">
        <v>8907</v>
      </c>
    </row>
    <row r="8908" spans="4:4">
      <c r="D8908" s="3">
        <v>8908</v>
      </c>
    </row>
    <row r="8909" spans="4:4">
      <c r="D8909" s="3">
        <v>8909</v>
      </c>
    </row>
    <row r="8910" spans="4:4">
      <c r="D8910" s="3">
        <v>8910</v>
      </c>
    </row>
    <row r="8911" spans="4:4">
      <c r="D8911" s="3">
        <v>8911</v>
      </c>
    </row>
    <row r="8912" spans="4:4">
      <c r="D8912" s="3">
        <v>8912</v>
      </c>
    </row>
    <row r="8913" spans="4:4">
      <c r="D8913" s="3">
        <v>8913</v>
      </c>
    </row>
    <row r="8914" spans="4:4">
      <c r="D8914" s="3">
        <v>8914</v>
      </c>
    </row>
    <row r="8915" spans="4:4">
      <c r="D8915" s="3">
        <v>8915</v>
      </c>
    </row>
    <row r="8916" spans="4:4">
      <c r="D8916" s="3">
        <v>8916</v>
      </c>
    </row>
    <row r="8917" spans="4:4">
      <c r="D8917" s="3">
        <v>8917</v>
      </c>
    </row>
    <row r="8918" spans="4:4">
      <c r="D8918" s="3">
        <v>8918</v>
      </c>
    </row>
    <row r="8919" spans="4:4">
      <c r="D8919" s="3">
        <v>8919</v>
      </c>
    </row>
    <row r="8920" spans="4:4">
      <c r="D8920" s="3">
        <v>8920</v>
      </c>
    </row>
    <row r="8921" spans="4:4">
      <c r="D8921" s="3">
        <v>8921</v>
      </c>
    </row>
    <row r="8922" spans="4:4">
      <c r="D8922" s="3">
        <v>8922</v>
      </c>
    </row>
    <row r="8923" spans="4:4">
      <c r="D8923" s="3">
        <v>8923</v>
      </c>
    </row>
    <row r="8924" spans="4:4">
      <c r="D8924" s="3">
        <v>8924</v>
      </c>
    </row>
    <row r="8925" spans="4:4">
      <c r="D8925" s="3">
        <v>8925</v>
      </c>
    </row>
    <row r="8926" spans="4:4">
      <c r="D8926" s="3">
        <v>8926</v>
      </c>
    </row>
    <row r="8927" spans="4:4">
      <c r="D8927" s="3">
        <v>8927</v>
      </c>
    </row>
    <row r="8928" spans="4:4">
      <c r="D8928" s="3">
        <v>8928</v>
      </c>
    </row>
    <row r="8929" spans="4:4">
      <c r="D8929" s="3">
        <v>8929</v>
      </c>
    </row>
    <row r="8930" spans="4:4">
      <c r="D8930" s="3">
        <v>8930</v>
      </c>
    </row>
    <row r="8931" spans="4:4">
      <c r="D8931" s="3">
        <v>8931</v>
      </c>
    </row>
    <row r="8932" spans="4:4">
      <c r="D8932" s="3">
        <v>8932</v>
      </c>
    </row>
    <row r="8933" spans="4:4">
      <c r="D8933" s="3">
        <v>8933</v>
      </c>
    </row>
    <row r="8934" spans="4:4">
      <c r="D8934" s="3">
        <v>8934</v>
      </c>
    </row>
    <row r="8935" spans="4:4">
      <c r="D8935" s="3">
        <v>8935</v>
      </c>
    </row>
    <row r="8936" spans="4:4">
      <c r="D8936" s="3">
        <v>8936</v>
      </c>
    </row>
    <row r="8937" spans="4:4">
      <c r="D8937" s="3">
        <v>8937</v>
      </c>
    </row>
    <row r="8938" spans="4:4">
      <c r="D8938" s="3">
        <v>8938</v>
      </c>
    </row>
    <row r="8939" spans="4:4">
      <c r="D8939" s="3">
        <v>8939</v>
      </c>
    </row>
    <row r="8940" spans="4:4">
      <c r="D8940" s="3">
        <v>8940</v>
      </c>
    </row>
    <row r="8941" spans="4:4">
      <c r="D8941" s="3">
        <v>8941</v>
      </c>
    </row>
    <row r="8942" spans="4:4">
      <c r="D8942" s="3">
        <v>8942</v>
      </c>
    </row>
    <row r="8943" spans="4:4">
      <c r="D8943" s="3">
        <v>8943</v>
      </c>
    </row>
    <row r="8944" spans="4:4">
      <c r="D8944" s="3">
        <v>8944</v>
      </c>
    </row>
    <row r="8945" spans="4:4">
      <c r="D8945" s="3">
        <v>8945</v>
      </c>
    </row>
    <row r="8946" spans="4:4">
      <c r="D8946" s="3">
        <v>8946</v>
      </c>
    </row>
    <row r="8947" spans="4:4">
      <c r="D8947" s="3">
        <v>8947</v>
      </c>
    </row>
    <row r="8948" spans="4:4">
      <c r="D8948" s="3">
        <v>8948</v>
      </c>
    </row>
    <row r="8949" spans="4:4">
      <c r="D8949" s="3">
        <v>8949</v>
      </c>
    </row>
    <row r="8950" spans="4:4">
      <c r="D8950" s="3">
        <v>8950</v>
      </c>
    </row>
    <row r="8951" spans="4:4">
      <c r="D8951" s="3">
        <v>8951</v>
      </c>
    </row>
    <row r="8952" spans="4:4">
      <c r="D8952" s="3">
        <v>8952</v>
      </c>
    </row>
    <row r="8953" spans="4:4">
      <c r="D8953" s="3">
        <v>8953</v>
      </c>
    </row>
    <row r="8954" spans="4:4">
      <c r="D8954" s="3">
        <v>8954</v>
      </c>
    </row>
    <row r="8955" spans="4:4">
      <c r="D8955" s="3">
        <v>8955</v>
      </c>
    </row>
    <row r="8956" spans="4:4">
      <c r="D8956" s="3">
        <v>8956</v>
      </c>
    </row>
    <row r="8957" spans="4:4">
      <c r="D8957" s="3">
        <v>8957</v>
      </c>
    </row>
    <row r="8958" spans="4:4">
      <c r="D8958" s="3">
        <v>8958</v>
      </c>
    </row>
    <row r="8959" spans="4:4">
      <c r="D8959" s="3">
        <v>8959</v>
      </c>
    </row>
    <row r="8960" spans="4:4">
      <c r="D8960" s="3">
        <v>8960</v>
      </c>
    </row>
    <row r="8961" spans="4:4">
      <c r="D8961" s="3">
        <v>8961</v>
      </c>
    </row>
    <row r="8962" spans="4:4">
      <c r="D8962" s="3">
        <v>8962</v>
      </c>
    </row>
    <row r="8963" spans="4:4">
      <c r="D8963" s="3">
        <v>8963</v>
      </c>
    </row>
    <row r="8964" spans="4:4">
      <c r="D8964" s="3">
        <v>8964</v>
      </c>
    </row>
    <row r="8965" spans="4:4">
      <c r="D8965" s="3">
        <v>8965</v>
      </c>
    </row>
    <row r="8966" spans="4:4">
      <c r="D8966" s="3">
        <v>8966</v>
      </c>
    </row>
    <row r="8967" spans="4:4">
      <c r="D8967" s="3">
        <v>8967</v>
      </c>
    </row>
    <row r="8968" spans="4:4">
      <c r="D8968" s="3">
        <v>8968</v>
      </c>
    </row>
    <row r="8969" spans="4:4">
      <c r="D8969" s="3">
        <v>8969</v>
      </c>
    </row>
    <row r="8970" spans="4:4">
      <c r="D8970" s="3">
        <v>8970</v>
      </c>
    </row>
    <row r="8971" spans="4:4">
      <c r="D8971" s="3">
        <v>8971</v>
      </c>
    </row>
    <row r="8972" spans="4:4">
      <c r="D8972" s="3">
        <v>8972</v>
      </c>
    </row>
    <row r="8973" spans="4:4">
      <c r="D8973" s="3">
        <v>8973</v>
      </c>
    </row>
    <row r="8974" spans="4:4">
      <c r="D8974" s="3">
        <v>8974</v>
      </c>
    </row>
    <row r="8975" spans="4:4">
      <c r="D8975" s="3">
        <v>8975</v>
      </c>
    </row>
    <row r="8976" spans="4:4">
      <c r="D8976" s="3">
        <v>8976</v>
      </c>
    </row>
    <row r="8977" spans="4:4">
      <c r="D8977" s="3">
        <v>8977</v>
      </c>
    </row>
    <row r="8978" spans="4:4">
      <c r="D8978" s="3">
        <v>8978</v>
      </c>
    </row>
    <row r="8979" spans="4:4">
      <c r="D8979" s="3">
        <v>8979</v>
      </c>
    </row>
    <row r="8980" spans="4:4">
      <c r="D8980" s="3">
        <v>8980</v>
      </c>
    </row>
    <row r="8981" spans="4:4">
      <c r="D8981" s="3">
        <v>8981</v>
      </c>
    </row>
    <row r="8982" spans="4:4">
      <c r="D8982" s="3">
        <v>8982</v>
      </c>
    </row>
    <row r="8983" spans="4:4">
      <c r="D8983" s="3">
        <v>8983</v>
      </c>
    </row>
    <row r="8984" spans="4:4">
      <c r="D8984" s="3">
        <v>8984</v>
      </c>
    </row>
    <row r="8985" spans="4:4">
      <c r="D8985" s="3">
        <v>8985</v>
      </c>
    </row>
    <row r="8986" spans="4:4">
      <c r="D8986" s="3">
        <v>8986</v>
      </c>
    </row>
    <row r="8987" spans="4:4">
      <c r="D8987" s="3">
        <v>8987</v>
      </c>
    </row>
    <row r="8988" spans="4:4">
      <c r="D8988" s="3">
        <v>8988</v>
      </c>
    </row>
    <row r="8989" spans="4:4">
      <c r="D8989" s="3">
        <v>8989</v>
      </c>
    </row>
    <row r="8990" spans="4:4">
      <c r="D8990" s="3">
        <v>8990</v>
      </c>
    </row>
    <row r="8991" spans="4:4">
      <c r="D8991" s="3">
        <v>8991</v>
      </c>
    </row>
    <row r="8992" spans="4:4">
      <c r="D8992" s="3">
        <v>8992</v>
      </c>
    </row>
    <row r="8993" spans="4:4">
      <c r="D8993" s="3">
        <v>8993</v>
      </c>
    </row>
    <row r="8994" spans="4:4">
      <c r="D8994" s="3">
        <v>8994</v>
      </c>
    </row>
    <row r="8995" spans="4:4">
      <c r="D8995" s="3">
        <v>8995</v>
      </c>
    </row>
    <row r="8996" spans="4:4">
      <c r="D8996" s="3">
        <v>8996</v>
      </c>
    </row>
    <row r="8997" spans="4:4">
      <c r="D8997" s="3">
        <v>8997</v>
      </c>
    </row>
    <row r="8998" spans="4:4">
      <c r="D8998" s="3">
        <v>8998</v>
      </c>
    </row>
    <row r="8999" spans="4:4">
      <c r="D8999" s="3">
        <v>8999</v>
      </c>
    </row>
    <row r="9000" spans="4:4">
      <c r="D9000" s="3">
        <v>9000</v>
      </c>
    </row>
    <row r="9001" spans="4:4">
      <c r="D9001" s="3">
        <v>9001</v>
      </c>
    </row>
    <row r="9002" spans="4:4">
      <c r="D9002" s="3">
        <v>9002</v>
      </c>
    </row>
    <row r="9003" spans="4:4">
      <c r="D9003" s="3">
        <v>9003</v>
      </c>
    </row>
    <row r="9004" spans="4:4">
      <c r="D9004" s="3">
        <v>9004</v>
      </c>
    </row>
    <row r="9005" spans="4:4">
      <c r="D9005" s="3">
        <v>9005</v>
      </c>
    </row>
    <row r="9006" spans="4:4">
      <c r="D9006" s="3">
        <v>9006</v>
      </c>
    </row>
    <row r="9007" spans="4:4">
      <c r="D9007" s="3">
        <v>9007</v>
      </c>
    </row>
    <row r="9008" spans="4:4">
      <c r="D9008" s="3">
        <v>9008</v>
      </c>
    </row>
    <row r="9009" spans="4:4">
      <c r="D9009" s="3">
        <v>9009</v>
      </c>
    </row>
    <row r="9010" spans="4:4">
      <c r="D9010" s="3">
        <v>9010</v>
      </c>
    </row>
    <row r="9011" spans="4:4">
      <c r="D9011" s="3">
        <v>9011</v>
      </c>
    </row>
    <row r="9012" spans="4:4">
      <c r="D9012" s="3">
        <v>9012</v>
      </c>
    </row>
    <row r="9013" spans="4:4">
      <c r="D9013" s="3">
        <v>9013</v>
      </c>
    </row>
    <row r="9014" spans="4:4">
      <c r="D9014" s="3">
        <v>9014</v>
      </c>
    </row>
    <row r="9015" spans="4:4">
      <c r="D9015" s="3">
        <v>9015</v>
      </c>
    </row>
    <row r="9016" spans="4:4">
      <c r="D9016" s="3">
        <v>9016</v>
      </c>
    </row>
    <row r="9017" spans="4:4">
      <c r="D9017" s="3">
        <v>9017</v>
      </c>
    </row>
    <row r="9018" spans="4:4">
      <c r="D9018" s="3">
        <v>9018</v>
      </c>
    </row>
    <row r="9019" spans="4:4">
      <c r="D9019" s="3">
        <v>9019</v>
      </c>
    </row>
    <row r="9020" spans="4:4">
      <c r="D9020" s="3">
        <v>9020</v>
      </c>
    </row>
    <row r="9021" spans="4:4">
      <c r="D9021" s="3">
        <v>9021</v>
      </c>
    </row>
    <row r="9022" spans="4:4">
      <c r="D9022" s="3">
        <v>9022</v>
      </c>
    </row>
    <row r="9023" spans="4:4">
      <c r="D9023" s="3">
        <v>9023</v>
      </c>
    </row>
    <row r="9024" spans="4:4">
      <c r="D9024" s="3">
        <v>9024</v>
      </c>
    </row>
    <row r="9025" spans="4:4">
      <c r="D9025" s="3">
        <v>9025</v>
      </c>
    </row>
    <row r="9026" spans="4:4">
      <c r="D9026" s="3">
        <v>9026</v>
      </c>
    </row>
    <row r="9027" spans="4:4">
      <c r="D9027" s="3">
        <v>9027</v>
      </c>
    </row>
    <row r="9028" spans="4:4">
      <c r="D9028" s="3">
        <v>9028</v>
      </c>
    </row>
    <row r="9029" spans="4:4">
      <c r="D9029" s="3">
        <v>9029</v>
      </c>
    </row>
    <row r="9030" spans="4:4">
      <c r="D9030" s="3">
        <v>9030</v>
      </c>
    </row>
    <row r="9031" spans="4:4">
      <c r="D9031" s="3">
        <v>9031</v>
      </c>
    </row>
    <row r="9032" spans="4:4">
      <c r="D9032" s="3">
        <v>9032</v>
      </c>
    </row>
    <row r="9033" spans="4:4">
      <c r="D9033" s="3">
        <v>9033</v>
      </c>
    </row>
    <row r="9034" spans="4:4">
      <c r="D9034" s="3">
        <v>9034</v>
      </c>
    </row>
    <row r="9035" spans="4:4">
      <c r="D9035" s="3">
        <v>9035</v>
      </c>
    </row>
    <row r="9036" spans="4:4">
      <c r="D9036" s="3">
        <v>9036</v>
      </c>
    </row>
    <row r="9037" spans="4:4">
      <c r="D9037" s="3">
        <v>9037</v>
      </c>
    </row>
    <row r="9038" spans="4:4">
      <c r="D9038" s="3">
        <v>9038</v>
      </c>
    </row>
    <row r="9039" spans="4:4">
      <c r="D9039" s="3">
        <v>9039</v>
      </c>
    </row>
    <row r="9040" spans="4:4">
      <c r="D9040" s="3">
        <v>9040</v>
      </c>
    </row>
    <row r="9041" spans="4:4">
      <c r="D9041" s="3">
        <v>9041</v>
      </c>
    </row>
    <row r="9042" spans="4:4">
      <c r="D9042" s="3">
        <v>9042</v>
      </c>
    </row>
    <row r="9043" spans="4:4">
      <c r="D9043" s="3">
        <v>9043</v>
      </c>
    </row>
    <row r="9044" spans="4:4">
      <c r="D9044" s="3">
        <v>9044</v>
      </c>
    </row>
    <row r="9045" spans="4:4">
      <c r="D9045" s="3">
        <v>9045</v>
      </c>
    </row>
    <row r="9046" spans="4:4">
      <c r="D9046" s="3">
        <v>9046</v>
      </c>
    </row>
    <row r="9047" spans="4:4">
      <c r="D9047" s="3">
        <v>9047</v>
      </c>
    </row>
    <row r="9048" spans="4:4">
      <c r="D9048" s="3">
        <v>9048</v>
      </c>
    </row>
    <row r="9049" spans="4:4">
      <c r="D9049" s="3">
        <v>9049</v>
      </c>
    </row>
    <row r="9050" spans="4:4">
      <c r="D9050" s="3">
        <v>9050</v>
      </c>
    </row>
    <row r="9051" spans="4:4">
      <c r="D9051" s="3">
        <v>9051</v>
      </c>
    </row>
    <row r="9052" spans="4:4">
      <c r="D9052" s="3">
        <v>9052</v>
      </c>
    </row>
    <row r="9053" spans="4:4">
      <c r="D9053" s="3">
        <v>9053</v>
      </c>
    </row>
    <row r="9054" spans="4:4">
      <c r="D9054" s="3">
        <v>9054</v>
      </c>
    </row>
    <row r="9055" spans="4:4">
      <c r="D9055" s="3">
        <v>9055</v>
      </c>
    </row>
    <row r="9056" spans="4:4">
      <c r="D9056" s="3">
        <v>9056</v>
      </c>
    </row>
    <row r="9057" spans="4:4">
      <c r="D9057" s="3">
        <v>9057</v>
      </c>
    </row>
    <row r="9058" spans="4:4">
      <c r="D9058" s="3">
        <v>9058</v>
      </c>
    </row>
    <row r="9059" spans="4:4">
      <c r="D9059" s="3">
        <v>9059</v>
      </c>
    </row>
    <row r="9060" spans="4:4">
      <c r="D9060" s="3">
        <v>9060</v>
      </c>
    </row>
    <row r="9061" spans="4:4">
      <c r="D9061" s="3">
        <v>9061</v>
      </c>
    </row>
    <row r="9062" spans="4:4">
      <c r="D9062" s="3">
        <v>9062</v>
      </c>
    </row>
    <row r="9063" spans="4:4">
      <c r="D9063" s="3">
        <v>9063</v>
      </c>
    </row>
    <row r="9064" spans="4:4">
      <c r="D9064" s="3">
        <v>9064</v>
      </c>
    </row>
    <row r="9065" spans="4:4">
      <c r="D9065" s="3">
        <v>9065</v>
      </c>
    </row>
    <row r="9066" spans="4:4">
      <c r="D9066" s="3">
        <v>9066</v>
      </c>
    </row>
    <row r="9067" spans="4:4">
      <c r="D9067" s="3">
        <v>9067</v>
      </c>
    </row>
    <row r="9068" spans="4:4">
      <c r="D9068" s="3">
        <v>9068</v>
      </c>
    </row>
    <row r="9069" spans="4:4">
      <c r="D9069" s="3">
        <v>9069</v>
      </c>
    </row>
    <row r="9070" spans="4:4">
      <c r="D9070" s="3">
        <v>9070</v>
      </c>
    </row>
    <row r="9071" spans="4:4">
      <c r="D9071" s="3">
        <v>9071</v>
      </c>
    </row>
    <row r="9072" spans="4:4">
      <c r="D9072" s="3">
        <v>9072</v>
      </c>
    </row>
    <row r="9073" spans="4:4">
      <c r="D9073" s="3">
        <v>9073</v>
      </c>
    </row>
    <row r="9074" spans="4:4">
      <c r="D9074" s="3">
        <v>9074</v>
      </c>
    </row>
    <row r="9075" spans="4:4">
      <c r="D9075" s="3">
        <v>9075</v>
      </c>
    </row>
    <row r="9076" spans="4:4">
      <c r="D9076" s="3">
        <v>9076</v>
      </c>
    </row>
    <row r="9077" spans="4:4">
      <c r="D9077" s="3">
        <v>9077</v>
      </c>
    </row>
    <row r="9078" spans="4:4">
      <c r="D9078" s="3">
        <v>9078</v>
      </c>
    </row>
    <row r="9079" spans="4:4">
      <c r="D9079" s="3">
        <v>9079</v>
      </c>
    </row>
    <row r="9080" spans="4:4">
      <c r="D9080" s="3">
        <v>9080</v>
      </c>
    </row>
    <row r="9081" spans="4:4">
      <c r="D9081" s="3">
        <v>9081</v>
      </c>
    </row>
    <row r="9082" spans="4:4">
      <c r="D9082" s="3">
        <v>9082</v>
      </c>
    </row>
    <row r="9083" spans="4:4">
      <c r="D9083" s="3">
        <v>9083</v>
      </c>
    </row>
    <row r="9084" spans="4:4">
      <c r="D9084" s="3">
        <v>9084</v>
      </c>
    </row>
    <row r="9085" spans="4:4">
      <c r="D9085" s="3">
        <v>9085</v>
      </c>
    </row>
    <row r="9086" spans="4:4">
      <c r="D9086" s="3">
        <v>9086</v>
      </c>
    </row>
    <row r="9087" spans="4:4">
      <c r="D9087" s="3">
        <v>9087</v>
      </c>
    </row>
    <row r="9088" spans="4:4">
      <c r="D9088" s="3">
        <v>9088</v>
      </c>
    </row>
    <row r="9089" spans="4:4">
      <c r="D9089" s="3">
        <v>9089</v>
      </c>
    </row>
    <row r="9090" spans="4:4">
      <c r="D9090" s="3">
        <v>9090</v>
      </c>
    </row>
    <row r="9091" spans="4:4">
      <c r="D9091" s="3">
        <v>9091</v>
      </c>
    </row>
    <row r="9092" spans="4:4">
      <c r="D9092" s="3">
        <v>9092</v>
      </c>
    </row>
    <row r="9093" spans="4:4">
      <c r="D9093" s="3">
        <v>9093</v>
      </c>
    </row>
    <row r="9094" spans="4:4">
      <c r="D9094" s="3">
        <v>9094</v>
      </c>
    </row>
    <row r="9095" spans="4:4">
      <c r="D9095" s="3">
        <v>9095</v>
      </c>
    </row>
    <row r="9096" spans="4:4">
      <c r="D9096" s="3">
        <v>9096</v>
      </c>
    </row>
    <row r="9097" spans="4:4">
      <c r="D9097" s="3">
        <v>9097</v>
      </c>
    </row>
    <row r="9098" spans="4:4">
      <c r="D9098" s="3">
        <v>9098</v>
      </c>
    </row>
    <row r="9099" spans="4:4">
      <c r="D9099" s="3">
        <v>9099</v>
      </c>
    </row>
    <row r="9100" spans="4:4">
      <c r="D9100" s="3">
        <v>9100</v>
      </c>
    </row>
    <row r="9101" spans="4:4">
      <c r="D9101" s="3">
        <v>9101</v>
      </c>
    </row>
    <row r="9102" spans="4:4">
      <c r="D9102" s="3">
        <v>9102</v>
      </c>
    </row>
    <row r="9103" spans="4:4">
      <c r="D9103" s="3">
        <v>9103</v>
      </c>
    </row>
    <row r="9104" spans="4:4">
      <c r="D9104" s="3">
        <v>9104</v>
      </c>
    </row>
    <row r="9105" spans="4:4">
      <c r="D9105" s="3">
        <v>9105</v>
      </c>
    </row>
    <row r="9106" spans="4:4">
      <c r="D9106" s="3">
        <v>9106</v>
      </c>
    </row>
    <row r="9107" spans="4:4">
      <c r="D9107" s="3">
        <v>9107</v>
      </c>
    </row>
    <row r="9108" spans="4:4">
      <c r="D9108" s="3">
        <v>9108</v>
      </c>
    </row>
    <row r="9109" spans="4:4">
      <c r="D9109" s="3">
        <v>9109</v>
      </c>
    </row>
    <row r="9110" spans="4:4">
      <c r="D9110" s="3">
        <v>9110</v>
      </c>
    </row>
    <row r="9111" spans="4:4">
      <c r="D9111" s="3">
        <v>9111</v>
      </c>
    </row>
    <row r="9112" spans="4:4">
      <c r="D9112" s="3">
        <v>9112</v>
      </c>
    </row>
    <row r="9113" spans="4:4">
      <c r="D9113" s="3">
        <v>9113</v>
      </c>
    </row>
    <row r="9114" spans="4:4">
      <c r="D9114" s="3">
        <v>9114</v>
      </c>
    </row>
    <row r="9115" spans="4:4">
      <c r="D9115" s="3">
        <v>9115</v>
      </c>
    </row>
    <row r="9116" spans="4:4">
      <c r="D9116" s="3">
        <v>9116</v>
      </c>
    </row>
    <row r="9117" spans="4:4">
      <c r="D9117" s="3">
        <v>9117</v>
      </c>
    </row>
    <row r="9118" spans="4:4">
      <c r="D9118" s="3">
        <v>9118</v>
      </c>
    </row>
    <row r="9119" spans="4:4">
      <c r="D9119" s="3">
        <v>9119</v>
      </c>
    </row>
    <row r="9120" spans="4:4">
      <c r="D9120" s="3">
        <v>9120</v>
      </c>
    </row>
    <row r="9121" spans="4:4">
      <c r="D9121" s="3">
        <v>9121</v>
      </c>
    </row>
    <row r="9122" spans="4:4">
      <c r="D9122" s="3">
        <v>9122</v>
      </c>
    </row>
    <row r="9123" spans="4:4">
      <c r="D9123" s="3">
        <v>9123</v>
      </c>
    </row>
    <row r="9124" spans="4:4">
      <c r="D9124" s="3">
        <v>9124</v>
      </c>
    </row>
    <row r="9125" spans="4:4">
      <c r="D9125" s="3">
        <v>9125</v>
      </c>
    </row>
    <row r="9126" spans="4:4">
      <c r="D9126" s="3">
        <v>9126</v>
      </c>
    </row>
    <row r="9127" spans="4:4">
      <c r="D9127" s="3">
        <v>9127</v>
      </c>
    </row>
    <row r="9128" spans="4:4">
      <c r="D9128" s="3">
        <v>9128</v>
      </c>
    </row>
    <row r="9129" spans="4:4">
      <c r="D9129" s="3">
        <v>9129</v>
      </c>
    </row>
    <row r="9130" spans="4:4">
      <c r="D9130" s="3">
        <v>9130</v>
      </c>
    </row>
    <row r="9131" spans="4:4">
      <c r="D9131" s="3">
        <v>9131</v>
      </c>
    </row>
    <row r="9132" spans="4:4">
      <c r="D9132" s="3">
        <v>9132</v>
      </c>
    </row>
    <row r="9133" spans="4:4">
      <c r="D9133" s="3">
        <v>9133</v>
      </c>
    </row>
    <row r="9134" spans="4:4">
      <c r="D9134" s="3">
        <v>9134</v>
      </c>
    </row>
    <row r="9135" spans="4:4">
      <c r="D9135" s="3">
        <v>9135</v>
      </c>
    </row>
    <row r="9136" spans="4:4">
      <c r="D9136" s="3">
        <v>9136</v>
      </c>
    </row>
    <row r="9137" spans="4:4">
      <c r="D9137" s="3">
        <v>9137</v>
      </c>
    </row>
    <row r="9138" spans="4:4">
      <c r="D9138" s="3">
        <v>9138</v>
      </c>
    </row>
    <row r="9139" spans="4:4">
      <c r="D9139" s="3">
        <v>9139</v>
      </c>
    </row>
    <row r="9140" spans="4:4">
      <c r="D9140" s="3">
        <v>9140</v>
      </c>
    </row>
    <row r="9141" spans="4:4">
      <c r="D9141" s="3">
        <v>9141</v>
      </c>
    </row>
    <row r="9142" spans="4:4">
      <c r="D9142" s="3">
        <v>9142</v>
      </c>
    </row>
    <row r="9143" spans="4:4">
      <c r="D9143" s="3">
        <v>9143</v>
      </c>
    </row>
    <row r="9144" spans="4:4">
      <c r="D9144" s="3">
        <v>9144</v>
      </c>
    </row>
    <row r="9145" spans="4:4">
      <c r="D9145" s="3">
        <v>9145</v>
      </c>
    </row>
    <row r="9146" spans="4:4">
      <c r="D9146" s="3">
        <v>9146</v>
      </c>
    </row>
    <row r="9147" spans="4:4">
      <c r="D9147" s="3">
        <v>9147</v>
      </c>
    </row>
    <row r="9148" spans="4:4">
      <c r="D9148" s="3">
        <v>9148</v>
      </c>
    </row>
    <row r="9149" spans="4:4">
      <c r="D9149" s="3">
        <v>9149</v>
      </c>
    </row>
    <row r="9150" spans="4:4">
      <c r="D9150" s="3">
        <v>9150</v>
      </c>
    </row>
    <row r="9151" spans="4:4">
      <c r="D9151" s="3">
        <v>9151</v>
      </c>
    </row>
    <row r="9152" spans="4:4">
      <c r="D9152" s="3">
        <v>9152</v>
      </c>
    </row>
    <row r="9153" spans="4:4">
      <c r="D9153" s="3">
        <v>9153</v>
      </c>
    </row>
    <row r="9154" spans="4:4">
      <c r="D9154" s="3">
        <v>9154</v>
      </c>
    </row>
    <row r="9155" spans="4:4">
      <c r="D9155" s="3">
        <v>9155</v>
      </c>
    </row>
    <row r="9156" spans="4:4">
      <c r="D9156" s="3">
        <v>9156</v>
      </c>
    </row>
    <row r="9157" spans="4:4">
      <c r="D9157" s="3">
        <v>9157</v>
      </c>
    </row>
    <row r="9158" spans="4:4">
      <c r="D9158" s="3">
        <v>9158</v>
      </c>
    </row>
    <row r="9159" spans="4:4">
      <c r="D9159" s="3">
        <v>9159</v>
      </c>
    </row>
    <row r="9160" spans="4:4">
      <c r="D9160" s="3">
        <v>9160</v>
      </c>
    </row>
    <row r="9161" spans="4:4">
      <c r="D9161" s="3">
        <v>9161</v>
      </c>
    </row>
    <row r="9162" spans="4:4">
      <c r="D9162" s="3">
        <v>9162</v>
      </c>
    </row>
    <row r="9163" spans="4:4">
      <c r="D9163" s="3">
        <v>9163</v>
      </c>
    </row>
    <row r="9164" spans="4:4">
      <c r="D9164" s="3">
        <v>9164</v>
      </c>
    </row>
    <row r="9165" spans="4:4">
      <c r="D9165" s="3">
        <v>9165</v>
      </c>
    </row>
    <row r="9166" spans="4:4">
      <c r="D9166" s="3">
        <v>9166</v>
      </c>
    </row>
    <row r="9167" spans="4:4">
      <c r="D9167" s="3">
        <v>9167</v>
      </c>
    </row>
    <row r="9168" spans="4:4">
      <c r="D9168" s="3">
        <v>9168</v>
      </c>
    </row>
    <row r="9169" spans="4:4">
      <c r="D9169" s="3">
        <v>9169</v>
      </c>
    </row>
    <row r="9170" spans="4:4">
      <c r="D9170" s="3">
        <v>9170</v>
      </c>
    </row>
    <row r="9171" spans="4:4">
      <c r="D9171" s="3">
        <v>9171</v>
      </c>
    </row>
    <row r="9172" spans="4:4">
      <c r="D9172" s="3">
        <v>9172</v>
      </c>
    </row>
    <row r="9173" spans="4:4">
      <c r="D9173" s="3">
        <v>9173</v>
      </c>
    </row>
    <row r="9174" spans="4:4">
      <c r="D9174" s="3">
        <v>9174</v>
      </c>
    </row>
    <row r="9175" spans="4:4">
      <c r="D9175" s="3">
        <v>9175</v>
      </c>
    </row>
    <row r="9176" spans="4:4">
      <c r="D9176" s="3">
        <v>9176</v>
      </c>
    </row>
    <row r="9177" spans="4:4">
      <c r="D9177" s="3">
        <v>9177</v>
      </c>
    </row>
    <row r="9178" spans="4:4">
      <c r="D9178" s="3">
        <v>9178</v>
      </c>
    </row>
    <row r="9179" spans="4:4">
      <c r="D9179" s="3">
        <v>9179</v>
      </c>
    </row>
    <row r="9180" spans="4:4">
      <c r="D9180" s="3">
        <v>9180</v>
      </c>
    </row>
    <row r="9181" spans="4:4">
      <c r="D9181" s="3">
        <v>9181</v>
      </c>
    </row>
    <row r="9182" spans="4:4">
      <c r="D9182" s="3">
        <v>9182</v>
      </c>
    </row>
    <row r="9183" spans="4:4">
      <c r="D9183" s="3">
        <v>9183</v>
      </c>
    </row>
    <row r="9184" spans="4:4">
      <c r="D9184" s="3">
        <v>9184</v>
      </c>
    </row>
    <row r="9185" spans="4:4">
      <c r="D9185" s="3">
        <v>9185</v>
      </c>
    </row>
    <row r="9186" spans="4:4">
      <c r="D9186" s="3">
        <v>9186</v>
      </c>
    </row>
    <row r="9187" spans="4:4">
      <c r="D9187" s="3">
        <v>9187</v>
      </c>
    </row>
    <row r="9188" spans="4:4">
      <c r="D9188" s="3">
        <v>9188</v>
      </c>
    </row>
    <row r="9189" spans="4:4">
      <c r="D9189" s="3">
        <v>9189</v>
      </c>
    </row>
    <row r="9190" spans="4:4">
      <c r="D9190" s="3">
        <v>9190</v>
      </c>
    </row>
    <row r="9191" spans="4:4">
      <c r="D9191" s="3">
        <v>9191</v>
      </c>
    </row>
    <row r="9192" spans="4:4">
      <c r="D9192" s="3">
        <v>9192</v>
      </c>
    </row>
    <row r="9193" spans="4:4">
      <c r="D9193" s="3">
        <v>9193</v>
      </c>
    </row>
    <row r="9194" spans="4:4">
      <c r="D9194" s="3">
        <v>9194</v>
      </c>
    </row>
    <row r="9195" spans="4:4">
      <c r="D9195" s="3">
        <v>9195</v>
      </c>
    </row>
    <row r="9196" spans="4:4">
      <c r="D9196" s="3">
        <v>9196</v>
      </c>
    </row>
    <row r="9197" spans="4:4">
      <c r="D9197" s="3">
        <v>9197</v>
      </c>
    </row>
    <row r="9198" spans="4:4">
      <c r="D9198" s="3">
        <v>9198</v>
      </c>
    </row>
    <row r="9199" spans="4:4">
      <c r="D9199" s="3">
        <v>9199</v>
      </c>
    </row>
    <row r="9200" spans="4:4">
      <c r="D9200" s="3">
        <v>9200</v>
      </c>
    </row>
    <row r="9201" spans="4:4">
      <c r="D9201" s="3">
        <v>9201</v>
      </c>
    </row>
    <row r="9202" spans="4:4">
      <c r="D9202" s="3">
        <v>9202</v>
      </c>
    </row>
    <row r="9203" spans="4:4">
      <c r="D9203" s="3">
        <v>9203</v>
      </c>
    </row>
    <row r="9204" spans="4:4">
      <c r="D9204" s="3">
        <v>9204</v>
      </c>
    </row>
    <row r="9205" spans="4:4">
      <c r="D9205" s="3">
        <v>9205</v>
      </c>
    </row>
    <row r="9206" spans="4:4">
      <c r="D9206" s="3">
        <v>9206</v>
      </c>
    </row>
    <row r="9207" spans="4:4">
      <c r="D9207" s="3">
        <v>9207</v>
      </c>
    </row>
    <row r="9208" spans="4:4">
      <c r="D9208" s="3">
        <v>9208</v>
      </c>
    </row>
    <row r="9209" spans="4:4">
      <c r="D9209" s="3">
        <v>9209</v>
      </c>
    </row>
    <row r="9210" spans="4:4">
      <c r="D9210" s="3">
        <v>9210</v>
      </c>
    </row>
    <row r="9211" spans="4:4">
      <c r="D9211" s="3">
        <v>9211</v>
      </c>
    </row>
    <row r="9212" spans="4:4">
      <c r="D9212" s="3">
        <v>9212</v>
      </c>
    </row>
    <row r="9213" spans="4:4">
      <c r="D9213" s="3">
        <v>9213</v>
      </c>
    </row>
    <row r="9214" spans="4:4">
      <c r="D9214" s="3">
        <v>9214</v>
      </c>
    </row>
    <row r="9215" spans="4:4">
      <c r="D9215" s="3">
        <v>9215</v>
      </c>
    </row>
    <row r="9216" spans="4:4">
      <c r="D9216" s="3">
        <v>9216</v>
      </c>
    </row>
    <row r="9217" spans="4:4">
      <c r="D9217" s="3">
        <v>9217</v>
      </c>
    </row>
    <row r="9218" spans="4:4">
      <c r="D9218" s="3">
        <v>9218</v>
      </c>
    </row>
    <row r="9219" spans="4:4">
      <c r="D9219" s="3">
        <v>9219</v>
      </c>
    </row>
    <row r="9220" spans="4:4">
      <c r="D9220" s="3">
        <v>9220</v>
      </c>
    </row>
    <row r="9221" spans="4:4">
      <c r="D9221" s="3">
        <v>9221</v>
      </c>
    </row>
    <row r="9222" spans="4:4">
      <c r="D9222" s="3">
        <v>9222</v>
      </c>
    </row>
    <row r="9223" spans="4:4">
      <c r="D9223" s="3">
        <v>9223</v>
      </c>
    </row>
    <row r="9224" spans="4:4">
      <c r="D9224" s="3">
        <v>9224</v>
      </c>
    </row>
    <row r="9225" spans="4:4">
      <c r="D9225" s="3">
        <v>9225</v>
      </c>
    </row>
    <row r="9226" spans="4:4">
      <c r="D9226" s="3">
        <v>9226</v>
      </c>
    </row>
    <row r="9227" spans="4:4">
      <c r="D9227" s="3">
        <v>9227</v>
      </c>
    </row>
    <row r="9228" spans="4:4">
      <c r="D9228" s="3">
        <v>9228</v>
      </c>
    </row>
    <row r="9229" spans="4:4">
      <c r="D9229" s="3">
        <v>9229</v>
      </c>
    </row>
    <row r="9230" spans="4:4">
      <c r="D9230" s="3">
        <v>9230</v>
      </c>
    </row>
    <row r="9231" spans="4:4">
      <c r="D9231" s="3">
        <v>9231</v>
      </c>
    </row>
    <row r="9232" spans="4:4">
      <c r="D9232" s="3">
        <v>9232</v>
      </c>
    </row>
    <row r="9233" spans="4:4">
      <c r="D9233" s="3">
        <v>9233</v>
      </c>
    </row>
    <row r="9234" spans="4:4">
      <c r="D9234" s="3">
        <v>9234</v>
      </c>
    </row>
    <row r="9235" spans="4:4">
      <c r="D9235" s="3">
        <v>9235</v>
      </c>
    </row>
    <row r="9236" spans="4:4">
      <c r="D9236" s="3">
        <v>9236</v>
      </c>
    </row>
    <row r="9237" spans="4:4">
      <c r="D9237" s="3">
        <v>9237</v>
      </c>
    </row>
    <row r="9238" spans="4:4">
      <c r="D9238" s="3">
        <v>9238</v>
      </c>
    </row>
    <row r="9239" spans="4:4">
      <c r="D9239" s="3">
        <v>9239</v>
      </c>
    </row>
    <row r="9240" spans="4:4">
      <c r="D9240" s="3">
        <v>9240</v>
      </c>
    </row>
    <row r="9241" spans="4:4">
      <c r="D9241" s="3">
        <v>9241</v>
      </c>
    </row>
    <row r="9242" spans="4:4">
      <c r="D9242" s="3">
        <v>9242</v>
      </c>
    </row>
    <row r="9243" spans="4:4">
      <c r="D9243" s="3">
        <v>9243</v>
      </c>
    </row>
    <row r="9244" spans="4:4">
      <c r="D9244" s="3">
        <v>9244</v>
      </c>
    </row>
    <row r="9245" spans="4:4">
      <c r="D9245" s="3">
        <v>9245</v>
      </c>
    </row>
    <row r="9246" spans="4:4">
      <c r="D9246" s="3">
        <v>9246</v>
      </c>
    </row>
    <row r="9247" spans="4:4">
      <c r="D9247" s="3">
        <v>9247</v>
      </c>
    </row>
    <row r="9248" spans="4:4">
      <c r="D9248" s="3">
        <v>9248</v>
      </c>
    </row>
    <row r="9249" spans="4:4">
      <c r="D9249" s="3">
        <v>9249</v>
      </c>
    </row>
    <row r="9250" spans="4:4">
      <c r="D9250" s="3">
        <v>9250</v>
      </c>
    </row>
    <row r="9251" spans="4:4">
      <c r="D9251" s="3">
        <v>9251</v>
      </c>
    </row>
    <row r="9252" spans="4:4">
      <c r="D9252" s="3">
        <v>9252</v>
      </c>
    </row>
    <row r="9253" spans="4:4">
      <c r="D9253" s="3">
        <v>9253</v>
      </c>
    </row>
    <row r="9254" spans="4:4">
      <c r="D9254" s="3">
        <v>9254</v>
      </c>
    </row>
    <row r="9255" spans="4:4">
      <c r="D9255" s="3">
        <v>9255</v>
      </c>
    </row>
    <row r="9256" spans="4:4">
      <c r="D9256" s="3">
        <v>9256</v>
      </c>
    </row>
    <row r="9257" spans="4:4">
      <c r="D9257" s="3">
        <v>9257</v>
      </c>
    </row>
    <row r="9258" spans="4:4">
      <c r="D9258" s="3">
        <v>9258</v>
      </c>
    </row>
    <row r="9259" spans="4:4">
      <c r="D9259" s="3">
        <v>9259</v>
      </c>
    </row>
    <row r="9260" spans="4:4">
      <c r="D9260" s="3">
        <v>9260</v>
      </c>
    </row>
    <row r="9261" spans="4:4">
      <c r="D9261" s="3">
        <v>9261</v>
      </c>
    </row>
    <row r="9262" spans="4:4">
      <c r="D9262" s="3">
        <v>9262</v>
      </c>
    </row>
    <row r="9263" spans="4:4">
      <c r="D9263" s="3">
        <v>9263</v>
      </c>
    </row>
    <row r="9264" spans="4:4">
      <c r="D9264" s="3">
        <v>9264</v>
      </c>
    </row>
    <row r="9265" spans="4:4">
      <c r="D9265" s="3">
        <v>9265</v>
      </c>
    </row>
    <row r="9266" spans="4:4">
      <c r="D9266" s="3">
        <v>9266</v>
      </c>
    </row>
    <row r="9267" spans="4:4">
      <c r="D9267" s="3">
        <v>9267</v>
      </c>
    </row>
    <row r="9268" spans="4:4">
      <c r="D9268" s="3">
        <v>9268</v>
      </c>
    </row>
    <row r="9269" spans="4:4">
      <c r="D9269" s="3">
        <v>9269</v>
      </c>
    </row>
    <row r="9270" spans="4:4">
      <c r="D9270" s="3">
        <v>9270</v>
      </c>
    </row>
    <row r="9271" spans="4:4">
      <c r="D9271" s="3">
        <v>9271</v>
      </c>
    </row>
    <row r="9272" spans="4:4">
      <c r="D9272" s="3">
        <v>9272</v>
      </c>
    </row>
    <row r="9273" spans="4:4">
      <c r="D9273" s="3">
        <v>9273</v>
      </c>
    </row>
    <row r="9274" spans="4:4">
      <c r="D9274" s="3">
        <v>9274</v>
      </c>
    </row>
    <row r="9275" spans="4:4">
      <c r="D9275" s="3">
        <v>9275</v>
      </c>
    </row>
    <row r="9276" spans="4:4">
      <c r="D9276" s="3">
        <v>9276</v>
      </c>
    </row>
    <row r="9277" spans="4:4">
      <c r="D9277" s="3">
        <v>9277</v>
      </c>
    </row>
    <row r="9278" spans="4:4">
      <c r="D9278" s="3">
        <v>9278</v>
      </c>
    </row>
    <row r="9279" spans="4:4">
      <c r="D9279" s="3">
        <v>9279</v>
      </c>
    </row>
    <row r="9280" spans="4:4">
      <c r="D9280" s="3">
        <v>9280</v>
      </c>
    </row>
    <row r="9281" spans="4:4">
      <c r="D9281" s="3">
        <v>9281</v>
      </c>
    </row>
    <row r="9282" spans="4:4">
      <c r="D9282" s="3">
        <v>9282</v>
      </c>
    </row>
    <row r="9283" spans="4:4">
      <c r="D9283" s="3">
        <v>9283</v>
      </c>
    </row>
    <row r="9284" spans="4:4">
      <c r="D9284" s="3">
        <v>9284</v>
      </c>
    </row>
    <row r="9285" spans="4:4">
      <c r="D9285" s="3">
        <v>9285</v>
      </c>
    </row>
    <row r="9286" spans="4:4">
      <c r="D9286" s="3">
        <v>9286</v>
      </c>
    </row>
    <row r="9287" spans="4:4">
      <c r="D9287" s="3">
        <v>9287</v>
      </c>
    </row>
    <row r="9288" spans="4:4">
      <c r="D9288" s="3">
        <v>9288</v>
      </c>
    </row>
    <row r="9289" spans="4:4">
      <c r="D9289" s="3">
        <v>9289</v>
      </c>
    </row>
    <row r="9290" spans="4:4">
      <c r="D9290" s="3">
        <v>9290</v>
      </c>
    </row>
    <row r="9291" spans="4:4">
      <c r="D9291" s="3">
        <v>9291</v>
      </c>
    </row>
    <row r="9292" spans="4:4">
      <c r="D9292" s="3">
        <v>9292</v>
      </c>
    </row>
    <row r="9293" spans="4:4">
      <c r="D9293" s="3">
        <v>9293</v>
      </c>
    </row>
    <row r="9294" spans="4:4">
      <c r="D9294" s="3">
        <v>9294</v>
      </c>
    </row>
    <row r="9295" spans="4:4">
      <c r="D9295" s="3">
        <v>9295</v>
      </c>
    </row>
    <row r="9296" spans="4:4">
      <c r="D9296" s="3">
        <v>9296</v>
      </c>
    </row>
    <row r="9297" spans="4:4">
      <c r="D9297" s="3">
        <v>9297</v>
      </c>
    </row>
    <row r="9298" spans="4:4">
      <c r="D9298" s="3">
        <v>9298</v>
      </c>
    </row>
    <row r="9299" spans="4:4">
      <c r="D9299" s="3">
        <v>9299</v>
      </c>
    </row>
    <row r="9300" spans="4:4">
      <c r="D9300" s="3">
        <v>9300</v>
      </c>
    </row>
    <row r="9301" spans="4:4">
      <c r="D9301" s="3">
        <v>9301</v>
      </c>
    </row>
    <row r="9302" spans="4:4">
      <c r="D9302" s="3">
        <v>9302</v>
      </c>
    </row>
    <row r="9303" spans="4:4">
      <c r="D9303" s="3">
        <v>9303</v>
      </c>
    </row>
    <row r="9304" spans="4:4">
      <c r="D9304" s="3">
        <v>9304</v>
      </c>
    </row>
    <row r="9305" spans="4:4">
      <c r="D9305" s="3">
        <v>9305</v>
      </c>
    </row>
    <row r="9306" spans="4:4">
      <c r="D9306" s="3">
        <v>9306</v>
      </c>
    </row>
    <row r="9307" spans="4:4">
      <c r="D9307" s="3">
        <v>9307</v>
      </c>
    </row>
    <row r="9308" spans="4:4">
      <c r="D9308" s="3">
        <v>9308</v>
      </c>
    </row>
    <row r="9309" spans="4:4">
      <c r="D9309" s="3">
        <v>9309</v>
      </c>
    </row>
    <row r="9310" spans="4:4">
      <c r="D9310" s="3">
        <v>9310</v>
      </c>
    </row>
    <row r="9311" spans="4:4">
      <c r="D9311" s="3">
        <v>9311</v>
      </c>
    </row>
    <row r="9312" spans="4:4">
      <c r="D9312" s="3">
        <v>9312</v>
      </c>
    </row>
    <row r="9313" spans="4:4">
      <c r="D9313" s="3">
        <v>9313</v>
      </c>
    </row>
    <row r="9314" spans="4:4">
      <c r="D9314" s="3">
        <v>9314</v>
      </c>
    </row>
    <row r="9315" spans="4:4">
      <c r="D9315" s="3">
        <v>9315</v>
      </c>
    </row>
    <row r="9316" spans="4:4">
      <c r="D9316" s="3">
        <v>9316</v>
      </c>
    </row>
    <row r="9317" spans="4:4">
      <c r="D9317" s="3">
        <v>9317</v>
      </c>
    </row>
    <row r="9318" spans="4:4">
      <c r="D9318" s="3">
        <v>9318</v>
      </c>
    </row>
    <row r="9319" spans="4:4">
      <c r="D9319" s="3">
        <v>9319</v>
      </c>
    </row>
    <row r="9320" spans="4:4">
      <c r="D9320" s="3">
        <v>9320</v>
      </c>
    </row>
    <row r="9321" spans="4:4">
      <c r="D9321" s="3">
        <v>9321</v>
      </c>
    </row>
    <row r="9322" spans="4:4">
      <c r="D9322" s="3">
        <v>9322</v>
      </c>
    </row>
    <row r="9323" spans="4:4">
      <c r="D9323" s="3">
        <v>9323</v>
      </c>
    </row>
    <row r="9324" spans="4:4">
      <c r="D9324" s="3">
        <v>9324</v>
      </c>
    </row>
    <row r="9325" spans="4:4">
      <c r="D9325" s="3">
        <v>9325</v>
      </c>
    </row>
    <row r="9326" spans="4:4">
      <c r="D9326" s="3">
        <v>9326</v>
      </c>
    </row>
    <row r="9327" spans="4:4">
      <c r="D9327" s="3">
        <v>9327</v>
      </c>
    </row>
    <row r="9328" spans="4:4">
      <c r="D9328" s="3">
        <v>9328</v>
      </c>
    </row>
    <row r="9329" spans="4:4">
      <c r="D9329" s="3">
        <v>9329</v>
      </c>
    </row>
    <row r="9330" spans="4:4">
      <c r="D9330" s="3">
        <v>9330</v>
      </c>
    </row>
    <row r="9331" spans="4:4">
      <c r="D9331" s="3">
        <v>9331</v>
      </c>
    </row>
    <row r="9332" spans="4:4">
      <c r="D9332" s="3">
        <v>9332</v>
      </c>
    </row>
    <row r="9333" spans="4:4">
      <c r="D9333" s="3">
        <v>9333</v>
      </c>
    </row>
    <row r="9334" spans="4:4">
      <c r="D9334" s="3">
        <v>9334</v>
      </c>
    </row>
    <row r="9335" spans="4:4">
      <c r="D9335" s="3">
        <v>9335</v>
      </c>
    </row>
    <row r="9336" spans="4:4">
      <c r="D9336" s="3">
        <v>9336</v>
      </c>
    </row>
    <row r="9337" spans="4:4">
      <c r="D9337" s="3">
        <v>9337</v>
      </c>
    </row>
    <row r="9338" spans="4:4">
      <c r="D9338" s="3">
        <v>9338</v>
      </c>
    </row>
    <row r="9339" spans="4:4">
      <c r="D9339" s="3">
        <v>9339</v>
      </c>
    </row>
    <row r="9340" spans="4:4">
      <c r="D9340" s="3">
        <v>9340</v>
      </c>
    </row>
    <row r="9341" spans="4:4">
      <c r="D9341" s="3">
        <v>9341</v>
      </c>
    </row>
    <row r="9342" spans="4:4">
      <c r="D9342" s="3">
        <v>9342</v>
      </c>
    </row>
    <row r="9343" spans="4:4">
      <c r="D9343" s="3">
        <v>9343</v>
      </c>
    </row>
    <row r="9344" spans="4:4">
      <c r="D9344" s="3">
        <v>9344</v>
      </c>
    </row>
    <row r="9345" spans="4:4">
      <c r="D9345" s="3">
        <v>9345</v>
      </c>
    </row>
    <row r="9346" spans="4:4">
      <c r="D9346" s="3">
        <v>9346</v>
      </c>
    </row>
    <row r="9347" spans="4:4">
      <c r="D9347" s="3">
        <v>9347</v>
      </c>
    </row>
    <row r="9348" spans="4:4">
      <c r="D9348" s="3">
        <v>9348</v>
      </c>
    </row>
    <row r="9349" spans="4:4">
      <c r="D9349" s="3">
        <v>9349</v>
      </c>
    </row>
    <row r="9350" spans="4:4">
      <c r="D9350" s="3">
        <v>9350</v>
      </c>
    </row>
    <row r="9351" spans="4:4">
      <c r="D9351" s="3">
        <v>9351</v>
      </c>
    </row>
    <row r="9352" spans="4:4">
      <c r="D9352" s="3">
        <v>9352</v>
      </c>
    </row>
    <row r="9353" spans="4:4">
      <c r="D9353" s="3">
        <v>9353</v>
      </c>
    </row>
    <row r="9354" spans="4:4">
      <c r="D9354" s="3">
        <v>9354</v>
      </c>
    </row>
    <row r="9355" spans="4:4">
      <c r="D9355" s="3">
        <v>9355</v>
      </c>
    </row>
    <row r="9356" spans="4:4">
      <c r="D9356" s="3">
        <v>9356</v>
      </c>
    </row>
    <row r="9357" spans="4:4">
      <c r="D9357" s="3">
        <v>9357</v>
      </c>
    </row>
    <row r="9358" spans="4:4">
      <c r="D9358" s="3">
        <v>9358</v>
      </c>
    </row>
    <row r="9359" spans="4:4">
      <c r="D9359" s="3">
        <v>9359</v>
      </c>
    </row>
    <row r="9360" spans="4:4">
      <c r="D9360" s="3">
        <v>9360</v>
      </c>
    </row>
    <row r="9361" spans="4:4">
      <c r="D9361" s="3">
        <v>9361</v>
      </c>
    </row>
    <row r="9362" spans="4:4">
      <c r="D9362" s="3">
        <v>9362</v>
      </c>
    </row>
    <row r="9363" spans="4:4">
      <c r="D9363" s="3">
        <v>9363</v>
      </c>
    </row>
    <row r="9364" spans="4:4">
      <c r="D9364" s="3">
        <v>9364</v>
      </c>
    </row>
    <row r="9365" spans="4:4">
      <c r="D9365" s="3">
        <v>9365</v>
      </c>
    </row>
    <row r="9366" spans="4:4">
      <c r="D9366" s="3">
        <v>9366</v>
      </c>
    </row>
    <row r="9367" spans="4:4">
      <c r="D9367" s="3">
        <v>9367</v>
      </c>
    </row>
    <row r="9368" spans="4:4">
      <c r="D9368" s="3">
        <v>9368</v>
      </c>
    </row>
    <row r="9369" spans="4:4">
      <c r="D9369" s="3">
        <v>9369</v>
      </c>
    </row>
    <row r="9370" spans="4:4">
      <c r="D9370" s="3">
        <v>9370</v>
      </c>
    </row>
    <row r="9371" spans="4:4">
      <c r="D9371" s="3">
        <v>9371</v>
      </c>
    </row>
    <row r="9372" spans="4:4">
      <c r="D9372" s="3">
        <v>9372</v>
      </c>
    </row>
    <row r="9373" spans="4:4">
      <c r="D9373" s="3">
        <v>9373</v>
      </c>
    </row>
    <row r="9374" spans="4:4">
      <c r="D9374" s="3">
        <v>9374</v>
      </c>
    </row>
    <row r="9375" spans="4:4">
      <c r="D9375" s="3">
        <v>9375</v>
      </c>
    </row>
    <row r="9376" spans="4:4">
      <c r="D9376" s="3">
        <v>9376</v>
      </c>
    </row>
    <row r="9377" spans="4:4">
      <c r="D9377" s="3">
        <v>9377</v>
      </c>
    </row>
    <row r="9378" spans="4:4">
      <c r="D9378" s="3">
        <v>9378</v>
      </c>
    </row>
    <row r="9379" spans="4:4">
      <c r="D9379" s="3">
        <v>9379</v>
      </c>
    </row>
    <row r="9380" spans="4:4">
      <c r="D9380" s="3">
        <v>9380</v>
      </c>
    </row>
    <row r="9381" spans="4:4">
      <c r="D9381" s="3">
        <v>9381</v>
      </c>
    </row>
    <row r="9382" spans="4:4">
      <c r="D9382" s="3">
        <v>9382</v>
      </c>
    </row>
    <row r="9383" spans="4:4">
      <c r="D9383" s="3">
        <v>9383</v>
      </c>
    </row>
    <row r="9384" spans="4:4">
      <c r="D9384" s="3">
        <v>9384</v>
      </c>
    </row>
    <row r="9385" spans="4:4">
      <c r="D9385" s="3">
        <v>9385</v>
      </c>
    </row>
    <row r="9386" spans="4:4">
      <c r="D9386" s="3">
        <v>9386</v>
      </c>
    </row>
    <row r="9387" spans="4:4">
      <c r="D9387" s="3">
        <v>9387</v>
      </c>
    </row>
    <row r="9388" spans="4:4">
      <c r="D9388" s="3">
        <v>9388</v>
      </c>
    </row>
    <row r="9389" spans="4:4">
      <c r="D9389" s="3">
        <v>9389</v>
      </c>
    </row>
    <row r="9390" spans="4:4">
      <c r="D9390" s="3">
        <v>9390</v>
      </c>
    </row>
    <row r="9391" spans="4:4">
      <c r="D9391" s="3">
        <v>9391</v>
      </c>
    </row>
    <row r="9392" spans="4:4">
      <c r="D9392" s="3">
        <v>9392</v>
      </c>
    </row>
    <row r="9393" spans="4:4">
      <c r="D9393" s="3">
        <v>9393</v>
      </c>
    </row>
    <row r="9394" spans="4:4">
      <c r="D9394" s="3">
        <v>9394</v>
      </c>
    </row>
    <row r="9395" spans="4:4">
      <c r="D9395" s="3">
        <v>9395</v>
      </c>
    </row>
    <row r="9396" spans="4:4">
      <c r="D9396" s="3">
        <v>9396</v>
      </c>
    </row>
    <row r="9397" spans="4:4">
      <c r="D9397" s="3">
        <v>9397</v>
      </c>
    </row>
    <row r="9398" spans="4:4">
      <c r="D9398" s="3">
        <v>9398</v>
      </c>
    </row>
    <row r="9399" spans="4:4">
      <c r="D9399" s="3">
        <v>9399</v>
      </c>
    </row>
    <row r="9400" spans="4:4">
      <c r="D9400" s="3">
        <v>9400</v>
      </c>
    </row>
    <row r="9401" spans="4:4">
      <c r="D9401" s="3">
        <v>9401</v>
      </c>
    </row>
    <row r="9402" spans="4:4">
      <c r="D9402" s="3">
        <v>9402</v>
      </c>
    </row>
    <row r="9403" spans="4:4">
      <c r="D9403" s="3">
        <v>9403</v>
      </c>
    </row>
    <row r="9404" spans="4:4">
      <c r="D9404" s="3">
        <v>9404</v>
      </c>
    </row>
    <row r="9405" spans="4:4">
      <c r="D9405" s="3">
        <v>9405</v>
      </c>
    </row>
    <row r="9406" spans="4:4">
      <c r="D9406" s="3">
        <v>9406</v>
      </c>
    </row>
    <row r="9407" spans="4:4">
      <c r="D9407" s="3">
        <v>9407</v>
      </c>
    </row>
    <row r="9408" spans="4:4">
      <c r="D9408" s="3">
        <v>9408</v>
      </c>
    </row>
    <row r="9409" spans="4:4">
      <c r="D9409" s="3">
        <v>9409</v>
      </c>
    </row>
    <row r="9410" spans="4:4">
      <c r="D9410" s="3">
        <v>9410</v>
      </c>
    </row>
    <row r="9411" spans="4:4">
      <c r="D9411" s="3">
        <v>9411</v>
      </c>
    </row>
    <row r="9412" spans="4:4">
      <c r="D9412" s="3">
        <v>9412</v>
      </c>
    </row>
    <row r="9413" spans="4:4">
      <c r="D9413" s="3">
        <v>9413</v>
      </c>
    </row>
    <row r="9414" spans="4:4">
      <c r="D9414" s="3">
        <v>9414</v>
      </c>
    </row>
    <row r="9415" spans="4:4">
      <c r="D9415" s="3">
        <v>9415</v>
      </c>
    </row>
    <row r="9416" spans="4:4">
      <c r="D9416" s="3">
        <v>9416</v>
      </c>
    </row>
    <row r="9417" spans="4:4">
      <c r="D9417" s="3">
        <v>9417</v>
      </c>
    </row>
    <row r="9418" spans="4:4">
      <c r="D9418" s="3">
        <v>9418</v>
      </c>
    </row>
    <row r="9419" spans="4:4">
      <c r="D9419" s="3">
        <v>9419</v>
      </c>
    </row>
    <row r="9420" spans="4:4">
      <c r="D9420" s="3">
        <v>9420</v>
      </c>
    </row>
    <row r="9421" spans="4:4">
      <c r="D9421" s="3">
        <v>9421</v>
      </c>
    </row>
    <row r="9422" spans="4:4">
      <c r="D9422" s="3">
        <v>9422</v>
      </c>
    </row>
    <row r="9423" spans="4:4">
      <c r="D9423" s="3">
        <v>9423</v>
      </c>
    </row>
    <row r="9424" spans="4:4">
      <c r="D9424" s="3">
        <v>9424</v>
      </c>
    </row>
    <row r="9425" spans="4:4">
      <c r="D9425" s="3">
        <v>9425</v>
      </c>
    </row>
    <row r="9426" spans="4:4">
      <c r="D9426" s="3">
        <v>9426</v>
      </c>
    </row>
    <row r="9427" spans="4:4">
      <c r="D9427" s="3">
        <v>9427</v>
      </c>
    </row>
    <row r="9428" spans="4:4">
      <c r="D9428" s="3">
        <v>9428</v>
      </c>
    </row>
    <row r="9429" spans="4:4">
      <c r="D9429" s="3">
        <v>9429</v>
      </c>
    </row>
    <row r="9430" spans="4:4">
      <c r="D9430" s="3">
        <v>9430</v>
      </c>
    </row>
    <row r="9431" spans="4:4">
      <c r="D9431" s="3">
        <v>9431</v>
      </c>
    </row>
    <row r="9432" spans="4:4">
      <c r="D9432" s="3">
        <v>9432</v>
      </c>
    </row>
    <row r="9433" spans="4:4">
      <c r="D9433" s="3">
        <v>9433</v>
      </c>
    </row>
    <row r="9434" spans="4:4">
      <c r="D9434" s="3">
        <v>9434</v>
      </c>
    </row>
    <row r="9435" spans="4:4">
      <c r="D9435" s="3">
        <v>9435</v>
      </c>
    </row>
    <row r="9436" spans="4:4">
      <c r="D9436" s="3">
        <v>9436</v>
      </c>
    </row>
    <row r="9437" spans="4:4">
      <c r="D9437" s="3">
        <v>9437</v>
      </c>
    </row>
    <row r="9438" spans="4:4">
      <c r="D9438" s="3">
        <v>9438</v>
      </c>
    </row>
    <row r="9439" spans="4:4">
      <c r="D9439" s="3">
        <v>9439</v>
      </c>
    </row>
    <row r="9440" spans="4:4">
      <c r="D9440" s="3">
        <v>9440</v>
      </c>
    </row>
    <row r="9441" spans="4:4">
      <c r="D9441" s="3">
        <v>9441</v>
      </c>
    </row>
    <row r="9442" spans="4:4">
      <c r="D9442" s="3">
        <v>9442</v>
      </c>
    </row>
    <row r="9443" spans="4:4">
      <c r="D9443" s="3">
        <v>9443</v>
      </c>
    </row>
    <row r="9444" spans="4:4">
      <c r="D9444" s="3">
        <v>9444</v>
      </c>
    </row>
    <row r="9445" spans="4:4">
      <c r="D9445" s="3">
        <v>9445</v>
      </c>
    </row>
    <row r="9446" spans="4:4">
      <c r="D9446" s="3">
        <v>9446</v>
      </c>
    </row>
    <row r="9447" spans="4:4">
      <c r="D9447" s="3">
        <v>9447</v>
      </c>
    </row>
    <row r="9448" spans="4:4">
      <c r="D9448" s="3">
        <v>9448</v>
      </c>
    </row>
    <row r="9449" spans="4:4">
      <c r="D9449" s="3">
        <v>9449</v>
      </c>
    </row>
    <row r="9450" spans="4:4">
      <c r="D9450" s="3">
        <v>9450</v>
      </c>
    </row>
    <row r="9451" spans="4:4">
      <c r="D9451" s="3">
        <v>9451</v>
      </c>
    </row>
    <row r="9452" spans="4:4">
      <c r="D9452" s="3">
        <v>9452</v>
      </c>
    </row>
    <row r="9453" spans="4:4">
      <c r="D9453" s="3">
        <v>9453</v>
      </c>
    </row>
    <row r="9454" spans="4:4">
      <c r="D9454" s="3">
        <v>9454</v>
      </c>
    </row>
    <row r="9455" spans="4:4">
      <c r="D9455" s="3">
        <v>9455</v>
      </c>
    </row>
    <row r="9456" spans="4:4">
      <c r="D9456" s="3">
        <v>9456</v>
      </c>
    </row>
    <row r="9457" spans="4:4">
      <c r="D9457" s="3">
        <v>9457</v>
      </c>
    </row>
    <row r="9458" spans="4:4">
      <c r="D9458" s="3">
        <v>9458</v>
      </c>
    </row>
    <row r="9459" spans="4:4">
      <c r="D9459" s="3">
        <v>9459</v>
      </c>
    </row>
    <row r="9460" spans="4:4">
      <c r="D9460" s="3">
        <v>9460</v>
      </c>
    </row>
    <row r="9461" spans="4:4">
      <c r="D9461" s="3">
        <v>9461</v>
      </c>
    </row>
    <row r="9462" spans="4:4">
      <c r="D9462" s="3">
        <v>9462</v>
      </c>
    </row>
    <row r="9463" spans="4:4">
      <c r="D9463" s="3">
        <v>9463</v>
      </c>
    </row>
    <row r="9464" spans="4:4">
      <c r="D9464" s="3">
        <v>9464</v>
      </c>
    </row>
    <row r="9465" spans="4:4">
      <c r="D9465" s="3">
        <v>9465</v>
      </c>
    </row>
    <row r="9466" spans="4:4">
      <c r="D9466" s="3">
        <v>9466</v>
      </c>
    </row>
    <row r="9467" spans="4:4">
      <c r="D9467" s="3">
        <v>9467</v>
      </c>
    </row>
    <row r="9468" spans="4:4">
      <c r="D9468" s="3">
        <v>9468</v>
      </c>
    </row>
    <row r="9469" spans="4:4">
      <c r="D9469" s="3">
        <v>9469</v>
      </c>
    </row>
    <row r="9470" spans="4:4">
      <c r="D9470" s="3">
        <v>9470</v>
      </c>
    </row>
    <row r="9471" spans="4:4">
      <c r="D9471" s="3">
        <v>9471</v>
      </c>
    </row>
    <row r="9472" spans="4:4">
      <c r="D9472" s="3">
        <v>9472</v>
      </c>
    </row>
    <row r="9473" spans="4:4">
      <c r="D9473" s="3">
        <v>9473</v>
      </c>
    </row>
    <row r="9474" spans="4:4">
      <c r="D9474" s="3">
        <v>9474</v>
      </c>
    </row>
    <row r="9475" spans="4:4">
      <c r="D9475" s="3">
        <v>9475</v>
      </c>
    </row>
    <row r="9476" spans="4:4">
      <c r="D9476" s="3">
        <v>9476</v>
      </c>
    </row>
    <row r="9477" spans="4:4">
      <c r="D9477" s="3">
        <v>9477</v>
      </c>
    </row>
    <row r="9478" spans="4:4">
      <c r="D9478" s="3">
        <v>9478</v>
      </c>
    </row>
    <row r="9479" spans="4:4">
      <c r="D9479" s="3">
        <v>9479</v>
      </c>
    </row>
    <row r="9480" spans="4:4">
      <c r="D9480" s="3">
        <v>9480</v>
      </c>
    </row>
    <row r="9481" spans="4:4">
      <c r="D9481" s="3">
        <v>9481</v>
      </c>
    </row>
    <row r="9482" spans="4:4">
      <c r="D9482" s="3">
        <v>9482</v>
      </c>
    </row>
    <row r="9483" spans="4:4">
      <c r="D9483" s="3">
        <v>9483</v>
      </c>
    </row>
    <row r="9484" spans="4:4">
      <c r="D9484" s="3">
        <v>9484</v>
      </c>
    </row>
    <row r="9485" spans="4:4">
      <c r="D9485" s="3">
        <v>9485</v>
      </c>
    </row>
    <row r="9486" spans="4:4">
      <c r="D9486" s="3">
        <v>9486</v>
      </c>
    </row>
    <row r="9487" spans="4:4">
      <c r="D9487" s="3">
        <v>9487</v>
      </c>
    </row>
    <row r="9488" spans="4:4">
      <c r="D9488" s="3">
        <v>9488</v>
      </c>
    </row>
    <row r="9489" spans="4:4">
      <c r="D9489" s="3">
        <v>9489</v>
      </c>
    </row>
    <row r="9490" spans="4:4">
      <c r="D9490" s="3">
        <v>9490</v>
      </c>
    </row>
    <row r="9491" spans="4:4">
      <c r="D9491" s="3">
        <v>9491</v>
      </c>
    </row>
    <row r="9492" spans="4:4">
      <c r="D9492" s="3">
        <v>9492</v>
      </c>
    </row>
    <row r="9493" spans="4:4">
      <c r="D9493" s="3">
        <v>9493</v>
      </c>
    </row>
    <row r="9494" spans="4:4">
      <c r="D9494" s="3">
        <v>9494</v>
      </c>
    </row>
    <row r="9495" spans="4:4">
      <c r="D9495" s="3">
        <v>9495</v>
      </c>
    </row>
    <row r="9496" spans="4:4">
      <c r="D9496" s="3">
        <v>9496</v>
      </c>
    </row>
    <row r="9497" spans="4:4">
      <c r="D9497" s="3">
        <v>9497</v>
      </c>
    </row>
    <row r="9498" spans="4:4">
      <c r="D9498" s="3">
        <v>9498</v>
      </c>
    </row>
    <row r="9499" spans="4:4">
      <c r="D9499" s="3">
        <v>9499</v>
      </c>
    </row>
    <row r="9500" spans="4:4">
      <c r="D9500" s="3">
        <v>9500</v>
      </c>
    </row>
    <row r="9501" spans="4:4">
      <c r="D9501" s="3">
        <v>9501</v>
      </c>
    </row>
    <row r="9502" spans="4:4">
      <c r="D9502" s="3">
        <v>9502</v>
      </c>
    </row>
    <row r="9503" spans="4:4">
      <c r="D9503" s="3">
        <v>9503</v>
      </c>
    </row>
    <row r="9504" spans="4:4">
      <c r="D9504" s="3">
        <v>9504</v>
      </c>
    </row>
    <row r="9505" spans="4:4">
      <c r="D9505" s="3">
        <v>9505</v>
      </c>
    </row>
    <row r="9506" spans="4:4">
      <c r="D9506" s="3">
        <v>9506</v>
      </c>
    </row>
    <row r="9507" spans="4:4">
      <c r="D9507" s="3">
        <v>9507</v>
      </c>
    </row>
    <row r="9508" spans="4:4">
      <c r="D9508" s="3">
        <v>9508</v>
      </c>
    </row>
    <row r="9509" spans="4:4">
      <c r="D9509" s="3">
        <v>9509</v>
      </c>
    </row>
    <row r="9510" spans="4:4">
      <c r="D9510" s="3">
        <v>9510</v>
      </c>
    </row>
    <row r="9511" spans="4:4">
      <c r="D9511" s="3">
        <v>9511</v>
      </c>
    </row>
    <row r="9512" spans="4:4">
      <c r="D9512" s="3">
        <v>9512</v>
      </c>
    </row>
    <row r="9513" spans="4:4">
      <c r="D9513" s="3">
        <v>9513</v>
      </c>
    </row>
    <row r="9514" spans="4:4">
      <c r="D9514" s="3">
        <v>9514</v>
      </c>
    </row>
    <row r="9515" spans="4:4">
      <c r="D9515" s="3">
        <v>9515</v>
      </c>
    </row>
    <row r="9516" spans="4:4">
      <c r="D9516" s="3">
        <v>9516</v>
      </c>
    </row>
    <row r="9517" spans="4:4">
      <c r="D9517" s="3">
        <v>9517</v>
      </c>
    </row>
    <row r="9518" spans="4:4">
      <c r="D9518" s="3">
        <v>9518</v>
      </c>
    </row>
    <row r="9519" spans="4:4">
      <c r="D9519" s="3">
        <v>9519</v>
      </c>
    </row>
    <row r="9520" spans="4:4">
      <c r="D9520" s="3">
        <v>9520</v>
      </c>
    </row>
    <row r="9521" spans="4:4">
      <c r="D9521" s="3">
        <v>9521</v>
      </c>
    </row>
    <row r="9522" spans="4:4">
      <c r="D9522" s="3">
        <v>9522</v>
      </c>
    </row>
    <row r="9523" spans="4:4">
      <c r="D9523" s="3">
        <v>9523</v>
      </c>
    </row>
    <row r="9524" spans="4:4">
      <c r="D9524" s="3">
        <v>9524</v>
      </c>
    </row>
    <row r="9525" spans="4:4">
      <c r="D9525" s="3">
        <v>9525</v>
      </c>
    </row>
    <row r="9526" spans="4:4">
      <c r="D9526" s="3">
        <v>9526</v>
      </c>
    </row>
    <row r="9527" spans="4:4">
      <c r="D9527" s="3">
        <v>9527</v>
      </c>
    </row>
    <row r="9528" spans="4:4">
      <c r="D9528" s="3">
        <v>9528</v>
      </c>
    </row>
    <row r="9529" spans="4:4">
      <c r="D9529" s="3">
        <v>9529</v>
      </c>
    </row>
    <row r="9530" spans="4:4">
      <c r="D9530" s="3">
        <v>9530</v>
      </c>
    </row>
    <row r="9531" spans="4:4">
      <c r="D9531" s="3">
        <v>9531</v>
      </c>
    </row>
    <row r="9532" spans="4:4">
      <c r="D9532" s="3">
        <v>9532</v>
      </c>
    </row>
    <row r="9533" spans="4:4">
      <c r="D9533" s="3">
        <v>9533</v>
      </c>
    </row>
    <row r="9534" spans="4:4">
      <c r="D9534" s="3">
        <v>9534</v>
      </c>
    </row>
    <row r="9535" spans="4:4">
      <c r="D9535" s="3">
        <v>9535</v>
      </c>
    </row>
    <row r="9536" spans="4:4">
      <c r="D9536" s="3">
        <v>9536</v>
      </c>
    </row>
    <row r="9537" spans="4:4">
      <c r="D9537" s="3">
        <v>9537</v>
      </c>
    </row>
    <row r="9538" spans="4:4">
      <c r="D9538" s="3">
        <v>9538</v>
      </c>
    </row>
    <row r="9539" spans="4:4">
      <c r="D9539" s="3">
        <v>9539</v>
      </c>
    </row>
    <row r="9540" spans="4:4">
      <c r="D9540" s="3">
        <v>9540</v>
      </c>
    </row>
    <row r="9541" spans="4:4">
      <c r="D9541" s="3">
        <v>9541</v>
      </c>
    </row>
    <row r="9542" spans="4:4">
      <c r="D9542" s="3">
        <v>9542</v>
      </c>
    </row>
    <row r="9543" spans="4:4">
      <c r="D9543" s="3">
        <v>9543</v>
      </c>
    </row>
    <row r="9544" spans="4:4">
      <c r="D9544" s="3">
        <v>9544</v>
      </c>
    </row>
    <row r="9545" spans="4:4">
      <c r="D9545" s="3">
        <v>9545</v>
      </c>
    </row>
    <row r="9546" spans="4:4">
      <c r="D9546" s="3">
        <v>9546</v>
      </c>
    </row>
    <row r="9547" spans="4:4">
      <c r="D9547" s="3">
        <v>9547</v>
      </c>
    </row>
    <row r="9548" spans="4:4">
      <c r="D9548" s="3">
        <v>9548</v>
      </c>
    </row>
    <row r="9549" spans="4:4">
      <c r="D9549" s="3">
        <v>9549</v>
      </c>
    </row>
    <row r="9550" spans="4:4">
      <c r="D9550" s="3">
        <v>9550</v>
      </c>
    </row>
    <row r="9551" spans="4:4">
      <c r="D9551" s="3">
        <v>9551</v>
      </c>
    </row>
    <row r="9552" spans="4:4">
      <c r="D9552" s="3">
        <v>9552</v>
      </c>
    </row>
    <row r="9553" spans="4:4">
      <c r="D9553" s="3">
        <v>9553</v>
      </c>
    </row>
    <row r="9554" spans="4:4">
      <c r="D9554" s="3">
        <v>9554</v>
      </c>
    </row>
    <row r="9555" spans="4:4">
      <c r="D9555" s="3">
        <v>9555</v>
      </c>
    </row>
    <row r="9556" spans="4:4">
      <c r="D9556" s="3">
        <v>9556</v>
      </c>
    </row>
    <row r="9557" spans="4:4">
      <c r="D9557" s="3">
        <v>9557</v>
      </c>
    </row>
    <row r="9558" spans="4:4">
      <c r="D9558" s="3">
        <v>9558</v>
      </c>
    </row>
    <row r="9559" spans="4:4">
      <c r="D9559" s="3">
        <v>9559</v>
      </c>
    </row>
    <row r="9560" spans="4:4">
      <c r="D9560" s="3">
        <v>9560</v>
      </c>
    </row>
    <row r="9561" spans="4:4">
      <c r="D9561" s="3">
        <v>9561</v>
      </c>
    </row>
    <row r="9562" spans="4:4">
      <c r="D9562" s="3">
        <v>9562</v>
      </c>
    </row>
    <row r="9563" spans="4:4">
      <c r="D9563" s="3">
        <v>9563</v>
      </c>
    </row>
    <row r="9564" spans="4:4">
      <c r="D9564" s="3">
        <v>9564</v>
      </c>
    </row>
    <row r="9565" spans="4:4">
      <c r="D9565" s="3">
        <v>9565</v>
      </c>
    </row>
    <row r="9566" spans="4:4">
      <c r="D9566" s="3">
        <v>9566</v>
      </c>
    </row>
    <row r="9567" spans="4:4">
      <c r="D9567" s="3">
        <v>9567</v>
      </c>
    </row>
    <row r="9568" spans="4:4">
      <c r="D9568" s="3">
        <v>9568</v>
      </c>
    </row>
    <row r="9569" spans="4:4">
      <c r="D9569" s="3">
        <v>9569</v>
      </c>
    </row>
    <row r="9570" spans="4:4">
      <c r="D9570" s="3">
        <v>9570</v>
      </c>
    </row>
    <row r="9571" spans="4:4">
      <c r="D9571" s="3">
        <v>9571</v>
      </c>
    </row>
    <row r="9572" spans="4:4">
      <c r="D9572" s="3">
        <v>9572</v>
      </c>
    </row>
    <row r="9573" spans="4:4">
      <c r="D9573" s="3">
        <v>9573</v>
      </c>
    </row>
    <row r="9574" spans="4:4">
      <c r="D9574" s="3">
        <v>9574</v>
      </c>
    </row>
    <row r="9575" spans="4:4">
      <c r="D9575" s="3">
        <v>9575</v>
      </c>
    </row>
    <row r="9576" spans="4:4">
      <c r="D9576" s="3">
        <v>9576</v>
      </c>
    </row>
    <row r="9577" spans="4:4">
      <c r="D9577" s="3">
        <v>9577</v>
      </c>
    </row>
    <row r="9578" spans="4:4">
      <c r="D9578" s="3">
        <v>9578</v>
      </c>
    </row>
    <row r="9579" spans="4:4">
      <c r="D9579" s="3">
        <v>9579</v>
      </c>
    </row>
    <row r="9580" spans="4:4">
      <c r="D9580" s="3">
        <v>9580</v>
      </c>
    </row>
    <row r="9581" spans="4:4">
      <c r="D9581" s="3">
        <v>9581</v>
      </c>
    </row>
    <row r="9582" spans="4:4">
      <c r="D9582" s="3">
        <v>9582</v>
      </c>
    </row>
    <row r="9583" spans="4:4">
      <c r="D9583" s="3">
        <v>9583</v>
      </c>
    </row>
    <row r="9584" spans="4:4">
      <c r="D9584" s="3">
        <v>9584</v>
      </c>
    </row>
    <row r="9585" spans="4:4">
      <c r="D9585" s="3">
        <v>9585</v>
      </c>
    </row>
    <row r="9586" spans="4:4">
      <c r="D9586" s="3">
        <v>9586</v>
      </c>
    </row>
    <row r="9587" spans="4:4">
      <c r="D9587" s="3">
        <v>9587</v>
      </c>
    </row>
    <row r="9588" spans="4:4">
      <c r="D9588" s="3">
        <v>9588</v>
      </c>
    </row>
    <row r="9589" spans="4:4">
      <c r="D9589" s="3">
        <v>9589</v>
      </c>
    </row>
    <row r="9590" spans="4:4">
      <c r="D9590" s="3">
        <v>9590</v>
      </c>
    </row>
    <row r="9591" spans="4:4">
      <c r="D9591" s="3">
        <v>9591</v>
      </c>
    </row>
    <row r="9592" spans="4:4">
      <c r="D9592" s="3">
        <v>9592</v>
      </c>
    </row>
    <row r="9593" spans="4:4">
      <c r="D9593" s="3">
        <v>9593</v>
      </c>
    </row>
    <row r="9594" spans="4:4">
      <c r="D9594" s="3">
        <v>9594</v>
      </c>
    </row>
    <row r="9595" spans="4:4">
      <c r="D9595" s="3">
        <v>9595</v>
      </c>
    </row>
    <row r="9596" spans="4:4">
      <c r="D9596" s="3">
        <v>9596</v>
      </c>
    </row>
    <row r="9597" spans="4:4">
      <c r="D9597" s="3">
        <v>9597</v>
      </c>
    </row>
    <row r="9598" spans="4:4">
      <c r="D9598" s="3">
        <v>9598</v>
      </c>
    </row>
    <row r="9599" spans="4:4">
      <c r="D9599" s="3">
        <v>9599</v>
      </c>
    </row>
    <row r="9600" spans="4:4">
      <c r="D9600" s="3">
        <v>9600</v>
      </c>
    </row>
    <row r="9601" spans="4:4">
      <c r="D9601" s="3">
        <v>9601</v>
      </c>
    </row>
    <row r="9602" spans="4:4">
      <c r="D9602" s="3">
        <v>9602</v>
      </c>
    </row>
    <row r="9603" spans="4:4">
      <c r="D9603" s="3">
        <v>9603</v>
      </c>
    </row>
    <row r="9604" spans="4:4">
      <c r="D9604" s="3">
        <v>9604</v>
      </c>
    </row>
    <row r="9605" spans="4:4">
      <c r="D9605" s="3">
        <v>9605</v>
      </c>
    </row>
    <row r="9606" spans="4:4">
      <c r="D9606" s="3">
        <v>9606</v>
      </c>
    </row>
    <row r="9607" spans="4:4">
      <c r="D9607" s="3">
        <v>9607</v>
      </c>
    </row>
    <row r="9608" spans="4:4">
      <c r="D9608" s="3">
        <v>9608</v>
      </c>
    </row>
    <row r="9609" spans="4:4">
      <c r="D9609" s="3">
        <v>9609</v>
      </c>
    </row>
    <row r="9610" spans="4:4">
      <c r="D9610" s="3">
        <v>9610</v>
      </c>
    </row>
    <row r="9611" spans="4:4">
      <c r="D9611" s="3">
        <v>9611</v>
      </c>
    </row>
    <row r="9612" spans="4:4">
      <c r="D9612" s="3">
        <v>9612</v>
      </c>
    </row>
    <row r="9613" spans="4:4">
      <c r="D9613" s="3">
        <v>9613</v>
      </c>
    </row>
    <row r="9614" spans="4:4">
      <c r="D9614" s="3">
        <v>9614</v>
      </c>
    </row>
    <row r="9615" spans="4:4">
      <c r="D9615" s="3">
        <v>9615</v>
      </c>
    </row>
    <row r="9616" spans="4:4">
      <c r="D9616" s="3">
        <v>9616</v>
      </c>
    </row>
    <row r="9617" spans="4:4">
      <c r="D9617" s="3">
        <v>9617</v>
      </c>
    </row>
    <row r="9618" spans="4:4">
      <c r="D9618" s="3">
        <v>9618</v>
      </c>
    </row>
    <row r="9619" spans="4:4">
      <c r="D9619" s="3">
        <v>9619</v>
      </c>
    </row>
    <row r="9620" spans="4:4">
      <c r="D9620" s="3">
        <v>9620</v>
      </c>
    </row>
    <row r="9621" spans="4:4">
      <c r="D9621" s="3">
        <v>9621</v>
      </c>
    </row>
    <row r="9622" spans="4:4">
      <c r="D9622" s="3">
        <v>9622</v>
      </c>
    </row>
    <row r="9623" spans="4:4">
      <c r="D9623" s="3">
        <v>9623</v>
      </c>
    </row>
    <row r="9624" spans="4:4">
      <c r="D9624" s="3">
        <v>9624</v>
      </c>
    </row>
    <row r="9625" spans="4:4">
      <c r="D9625" s="3">
        <v>9625</v>
      </c>
    </row>
    <row r="9626" spans="4:4">
      <c r="D9626" s="3">
        <v>9626</v>
      </c>
    </row>
    <row r="9627" spans="4:4">
      <c r="D9627" s="3">
        <v>9627</v>
      </c>
    </row>
    <row r="9628" spans="4:4">
      <c r="D9628" s="3">
        <v>9628</v>
      </c>
    </row>
    <row r="9629" spans="4:4">
      <c r="D9629" s="3">
        <v>9629</v>
      </c>
    </row>
    <row r="9630" spans="4:4">
      <c r="D9630" s="3">
        <v>9630</v>
      </c>
    </row>
    <row r="9631" spans="4:4">
      <c r="D9631" s="3">
        <v>9631</v>
      </c>
    </row>
    <row r="9632" spans="4:4">
      <c r="D9632" s="3">
        <v>9632</v>
      </c>
    </row>
    <row r="9633" spans="4:4">
      <c r="D9633" s="3">
        <v>9633</v>
      </c>
    </row>
    <row r="9634" spans="4:4">
      <c r="D9634" s="3">
        <v>9634</v>
      </c>
    </row>
    <row r="9635" spans="4:4">
      <c r="D9635" s="3">
        <v>9635</v>
      </c>
    </row>
    <row r="9636" spans="4:4">
      <c r="D9636" s="3">
        <v>9636</v>
      </c>
    </row>
    <row r="9637" spans="4:4">
      <c r="D9637" s="3">
        <v>9637</v>
      </c>
    </row>
    <row r="9638" spans="4:4">
      <c r="D9638" s="3">
        <v>9638</v>
      </c>
    </row>
    <row r="9639" spans="4:4">
      <c r="D9639" s="3">
        <v>9639</v>
      </c>
    </row>
    <row r="9640" spans="4:4">
      <c r="D9640" s="3">
        <v>9640</v>
      </c>
    </row>
    <row r="9641" spans="4:4">
      <c r="D9641" s="3">
        <v>9641</v>
      </c>
    </row>
    <row r="9642" spans="4:4">
      <c r="D9642" s="3">
        <v>9642</v>
      </c>
    </row>
    <row r="9643" spans="4:4">
      <c r="D9643" s="3">
        <v>9643</v>
      </c>
    </row>
    <row r="9644" spans="4:4">
      <c r="D9644" s="3">
        <v>9644</v>
      </c>
    </row>
    <row r="9645" spans="4:4">
      <c r="D9645" s="3">
        <v>9645</v>
      </c>
    </row>
    <row r="9646" spans="4:4">
      <c r="D9646" s="3">
        <v>9646</v>
      </c>
    </row>
    <row r="9647" spans="4:4">
      <c r="D9647" s="3">
        <v>9647</v>
      </c>
    </row>
    <row r="9648" spans="4:4">
      <c r="D9648" s="3">
        <v>9648</v>
      </c>
    </row>
    <row r="9649" spans="4:4">
      <c r="D9649" s="3">
        <v>9649</v>
      </c>
    </row>
    <row r="9650" spans="4:4">
      <c r="D9650" s="3">
        <v>9650</v>
      </c>
    </row>
    <row r="9651" spans="4:4">
      <c r="D9651" s="3">
        <v>9651</v>
      </c>
    </row>
    <row r="9652" spans="4:4">
      <c r="D9652" s="3">
        <v>9652</v>
      </c>
    </row>
    <row r="9653" spans="4:4">
      <c r="D9653" s="3">
        <v>9653</v>
      </c>
    </row>
    <row r="9654" spans="4:4">
      <c r="D9654" s="3">
        <v>9654</v>
      </c>
    </row>
    <row r="9655" spans="4:4">
      <c r="D9655" s="3">
        <v>9655</v>
      </c>
    </row>
    <row r="9656" spans="4:4">
      <c r="D9656" s="3">
        <v>9656</v>
      </c>
    </row>
    <row r="9657" spans="4:4">
      <c r="D9657" s="3">
        <v>9657</v>
      </c>
    </row>
    <row r="9658" spans="4:4">
      <c r="D9658" s="3">
        <v>9658</v>
      </c>
    </row>
    <row r="9659" spans="4:4">
      <c r="D9659" s="3">
        <v>9659</v>
      </c>
    </row>
    <row r="9660" spans="4:4">
      <c r="D9660" s="3">
        <v>9660</v>
      </c>
    </row>
    <row r="9661" spans="4:4">
      <c r="D9661" s="3">
        <v>9661</v>
      </c>
    </row>
    <row r="9662" spans="4:4">
      <c r="D9662" s="3">
        <v>9662</v>
      </c>
    </row>
    <row r="9663" spans="4:4">
      <c r="D9663" s="3">
        <v>9663</v>
      </c>
    </row>
    <row r="9664" spans="4:4">
      <c r="D9664" s="3">
        <v>9664</v>
      </c>
    </row>
    <row r="9665" spans="4:4">
      <c r="D9665" s="3">
        <v>9665</v>
      </c>
    </row>
    <row r="9666" spans="4:4">
      <c r="D9666" s="3">
        <v>9666</v>
      </c>
    </row>
    <row r="9667" spans="4:4">
      <c r="D9667" s="3">
        <v>9667</v>
      </c>
    </row>
    <row r="9668" spans="4:4">
      <c r="D9668" s="3">
        <v>9668</v>
      </c>
    </row>
    <row r="9669" spans="4:4">
      <c r="D9669" s="3">
        <v>9669</v>
      </c>
    </row>
    <row r="9670" spans="4:4">
      <c r="D9670" s="3">
        <v>9670</v>
      </c>
    </row>
    <row r="9671" spans="4:4">
      <c r="D9671" s="3">
        <v>9671</v>
      </c>
    </row>
    <row r="9672" spans="4:4">
      <c r="D9672" s="3">
        <v>9672</v>
      </c>
    </row>
    <row r="9673" spans="4:4">
      <c r="D9673" s="3">
        <v>9673</v>
      </c>
    </row>
    <row r="9674" spans="4:4">
      <c r="D9674" s="3">
        <v>9674</v>
      </c>
    </row>
    <row r="9675" spans="4:4">
      <c r="D9675" s="3">
        <v>9675</v>
      </c>
    </row>
    <row r="9676" spans="4:4">
      <c r="D9676" s="3">
        <v>9676</v>
      </c>
    </row>
    <row r="9677" spans="4:4">
      <c r="D9677" s="3">
        <v>9677</v>
      </c>
    </row>
    <row r="9678" spans="4:4">
      <c r="D9678" s="3">
        <v>9678</v>
      </c>
    </row>
    <row r="9679" spans="4:4">
      <c r="D9679" s="3">
        <v>9679</v>
      </c>
    </row>
    <row r="9680" spans="4:4">
      <c r="D9680" s="3">
        <v>9680</v>
      </c>
    </row>
    <row r="9681" spans="4:4">
      <c r="D9681" s="3">
        <v>9681</v>
      </c>
    </row>
    <row r="9682" spans="4:4">
      <c r="D9682" s="3">
        <v>9682</v>
      </c>
    </row>
    <row r="9683" spans="4:4">
      <c r="D9683" s="3">
        <v>9683</v>
      </c>
    </row>
    <row r="9684" spans="4:4">
      <c r="D9684" s="3">
        <v>9684</v>
      </c>
    </row>
    <row r="9685" spans="4:4">
      <c r="D9685" s="3">
        <v>9685</v>
      </c>
    </row>
    <row r="9686" spans="4:4">
      <c r="D9686" s="3">
        <v>9686</v>
      </c>
    </row>
    <row r="9687" spans="4:4">
      <c r="D9687" s="3">
        <v>9687</v>
      </c>
    </row>
    <row r="9688" spans="4:4">
      <c r="D9688" s="3">
        <v>9688</v>
      </c>
    </row>
    <row r="9689" spans="4:4">
      <c r="D9689" s="3">
        <v>9689</v>
      </c>
    </row>
    <row r="9690" spans="4:4">
      <c r="D9690" s="3">
        <v>9690</v>
      </c>
    </row>
    <row r="9691" spans="4:4">
      <c r="D9691" s="3">
        <v>9691</v>
      </c>
    </row>
    <row r="9692" spans="4:4">
      <c r="D9692" s="3">
        <v>9692</v>
      </c>
    </row>
    <row r="9693" spans="4:4">
      <c r="D9693" s="3">
        <v>9693</v>
      </c>
    </row>
    <row r="9694" spans="4:4">
      <c r="D9694" s="3">
        <v>9694</v>
      </c>
    </row>
    <row r="9695" spans="4:4">
      <c r="D9695" s="3">
        <v>9695</v>
      </c>
    </row>
    <row r="9696" spans="4:4">
      <c r="D9696" s="3">
        <v>9696</v>
      </c>
    </row>
    <row r="9697" spans="4:4">
      <c r="D9697" s="3">
        <v>9697</v>
      </c>
    </row>
    <row r="9698" spans="4:4">
      <c r="D9698" s="3">
        <v>9698</v>
      </c>
    </row>
    <row r="9699" spans="4:4">
      <c r="D9699" s="3">
        <v>9699</v>
      </c>
    </row>
    <row r="9700" spans="4:4">
      <c r="D9700" s="3">
        <v>9700</v>
      </c>
    </row>
    <row r="9701" spans="4:4">
      <c r="D9701" s="3">
        <v>9701</v>
      </c>
    </row>
    <row r="9702" spans="4:4">
      <c r="D9702" s="3">
        <v>9702</v>
      </c>
    </row>
    <row r="9703" spans="4:4">
      <c r="D9703" s="3">
        <v>9703</v>
      </c>
    </row>
    <row r="9704" spans="4:4">
      <c r="D9704" s="3">
        <v>9704</v>
      </c>
    </row>
    <row r="9705" spans="4:4">
      <c r="D9705" s="3">
        <v>9705</v>
      </c>
    </row>
    <row r="9706" spans="4:4">
      <c r="D9706" s="3">
        <v>9706</v>
      </c>
    </row>
    <row r="9707" spans="4:4">
      <c r="D9707" s="3">
        <v>9707</v>
      </c>
    </row>
    <row r="9708" spans="4:4">
      <c r="D9708" s="3">
        <v>9708</v>
      </c>
    </row>
    <row r="9709" spans="4:4">
      <c r="D9709" s="3">
        <v>9709</v>
      </c>
    </row>
    <row r="9710" spans="4:4">
      <c r="D9710" s="3">
        <v>9710</v>
      </c>
    </row>
    <row r="9711" spans="4:4">
      <c r="D9711" s="3">
        <v>9711</v>
      </c>
    </row>
    <row r="9712" spans="4:4">
      <c r="D9712" s="3">
        <v>9712</v>
      </c>
    </row>
    <row r="9713" spans="4:4">
      <c r="D9713" s="3">
        <v>9713</v>
      </c>
    </row>
    <row r="9714" spans="4:4">
      <c r="D9714" s="3">
        <v>9714</v>
      </c>
    </row>
    <row r="9715" spans="4:4">
      <c r="D9715" s="3">
        <v>9715</v>
      </c>
    </row>
    <row r="9716" spans="4:4">
      <c r="D9716" s="3">
        <v>9716</v>
      </c>
    </row>
    <row r="9717" spans="4:4">
      <c r="D9717" s="3">
        <v>9717</v>
      </c>
    </row>
    <row r="9718" spans="4:4">
      <c r="D9718" s="3">
        <v>9718</v>
      </c>
    </row>
    <row r="9719" spans="4:4">
      <c r="D9719" s="3">
        <v>9719</v>
      </c>
    </row>
    <row r="9720" spans="4:4">
      <c r="D9720" s="3">
        <v>9720</v>
      </c>
    </row>
    <row r="9721" spans="4:4">
      <c r="D9721" s="3">
        <v>9721</v>
      </c>
    </row>
    <row r="9722" spans="4:4">
      <c r="D9722" s="3">
        <v>9722</v>
      </c>
    </row>
    <row r="9723" spans="4:4">
      <c r="D9723" s="3">
        <v>9723</v>
      </c>
    </row>
    <row r="9724" spans="4:4">
      <c r="D9724" s="3">
        <v>9724</v>
      </c>
    </row>
    <row r="9725" spans="4:4">
      <c r="D9725" s="3">
        <v>9725</v>
      </c>
    </row>
    <row r="9726" spans="4:4">
      <c r="D9726" s="3">
        <v>9726</v>
      </c>
    </row>
    <row r="9727" spans="4:4">
      <c r="D9727" s="3">
        <v>9727</v>
      </c>
    </row>
    <row r="9728" spans="4:4">
      <c r="D9728" s="3">
        <v>9728</v>
      </c>
    </row>
    <row r="9729" spans="4:4">
      <c r="D9729" s="3">
        <v>9729</v>
      </c>
    </row>
    <row r="9730" spans="4:4">
      <c r="D9730" s="3">
        <v>9730</v>
      </c>
    </row>
    <row r="9731" spans="4:4">
      <c r="D9731" s="3">
        <v>9731</v>
      </c>
    </row>
    <row r="9732" spans="4:4">
      <c r="D9732" s="3">
        <v>9732</v>
      </c>
    </row>
    <row r="9733" spans="4:4">
      <c r="D9733" s="3">
        <v>9733</v>
      </c>
    </row>
    <row r="9734" spans="4:4">
      <c r="D9734" s="3">
        <v>9734</v>
      </c>
    </row>
    <row r="9735" spans="4:4">
      <c r="D9735" s="3">
        <v>9735</v>
      </c>
    </row>
    <row r="9736" spans="4:4">
      <c r="D9736" s="3">
        <v>9736</v>
      </c>
    </row>
    <row r="9737" spans="4:4">
      <c r="D9737" s="3">
        <v>9737</v>
      </c>
    </row>
    <row r="9738" spans="4:4">
      <c r="D9738" s="3">
        <v>9738</v>
      </c>
    </row>
    <row r="9739" spans="4:4">
      <c r="D9739" s="3">
        <v>9739</v>
      </c>
    </row>
    <row r="9740" spans="4:4">
      <c r="D9740" s="3">
        <v>9740</v>
      </c>
    </row>
    <row r="9741" spans="4:4">
      <c r="D9741" s="3">
        <v>9741</v>
      </c>
    </row>
    <row r="9742" spans="4:4">
      <c r="D9742" s="3">
        <v>9742</v>
      </c>
    </row>
    <row r="9743" spans="4:4">
      <c r="D9743" s="3">
        <v>9743</v>
      </c>
    </row>
    <row r="9744" spans="4:4">
      <c r="D9744" s="3">
        <v>9744</v>
      </c>
    </row>
    <row r="9745" spans="4:4">
      <c r="D9745" s="3">
        <v>9745</v>
      </c>
    </row>
    <row r="9746" spans="4:4">
      <c r="D9746" s="3">
        <v>9746</v>
      </c>
    </row>
    <row r="9747" spans="4:4">
      <c r="D9747" s="3">
        <v>9747</v>
      </c>
    </row>
    <row r="9748" spans="4:4">
      <c r="D9748" s="3">
        <v>9748</v>
      </c>
    </row>
    <row r="9749" spans="4:4">
      <c r="D9749" s="3">
        <v>9749</v>
      </c>
    </row>
    <row r="9750" spans="4:4">
      <c r="D9750" s="3">
        <v>9750</v>
      </c>
    </row>
    <row r="9751" spans="4:4">
      <c r="D9751" s="3">
        <v>9751</v>
      </c>
    </row>
    <row r="9752" spans="4:4">
      <c r="D9752" s="3">
        <v>9752</v>
      </c>
    </row>
    <row r="9753" spans="4:4">
      <c r="D9753" s="3">
        <v>9753</v>
      </c>
    </row>
    <row r="9754" spans="4:4">
      <c r="D9754" s="3">
        <v>9754</v>
      </c>
    </row>
    <row r="9755" spans="4:4">
      <c r="D9755" s="3">
        <v>9755</v>
      </c>
    </row>
    <row r="9756" spans="4:4">
      <c r="D9756" s="3">
        <v>9756</v>
      </c>
    </row>
    <row r="9757" spans="4:4">
      <c r="D9757" s="3">
        <v>9757</v>
      </c>
    </row>
    <row r="9758" spans="4:4">
      <c r="D9758" s="3">
        <v>9758</v>
      </c>
    </row>
    <row r="9759" spans="4:4">
      <c r="D9759" s="3">
        <v>9759</v>
      </c>
    </row>
    <row r="9760" spans="4:4">
      <c r="D9760" s="3">
        <v>9760</v>
      </c>
    </row>
    <row r="9761" spans="4:4">
      <c r="D9761" s="3">
        <v>9761</v>
      </c>
    </row>
    <row r="9762" spans="4:4">
      <c r="D9762" s="3">
        <v>9762</v>
      </c>
    </row>
    <row r="9763" spans="4:4">
      <c r="D9763" s="3">
        <v>9763</v>
      </c>
    </row>
    <row r="9764" spans="4:4">
      <c r="D9764" s="3">
        <v>9764</v>
      </c>
    </row>
    <row r="9765" spans="4:4">
      <c r="D9765" s="3">
        <v>9765</v>
      </c>
    </row>
    <row r="9766" spans="4:4">
      <c r="D9766" s="3">
        <v>9766</v>
      </c>
    </row>
    <row r="9767" spans="4:4">
      <c r="D9767" s="3">
        <v>9767</v>
      </c>
    </row>
    <row r="9768" spans="4:4">
      <c r="D9768" s="3">
        <v>9768</v>
      </c>
    </row>
    <row r="9769" spans="4:4">
      <c r="D9769" s="3">
        <v>9769</v>
      </c>
    </row>
    <row r="9770" spans="4:4">
      <c r="D9770" s="3">
        <v>9770</v>
      </c>
    </row>
    <row r="9771" spans="4:4">
      <c r="D9771" s="3">
        <v>9771</v>
      </c>
    </row>
    <row r="9772" spans="4:4">
      <c r="D9772" s="3">
        <v>9772</v>
      </c>
    </row>
    <row r="9773" spans="4:4">
      <c r="D9773" s="3">
        <v>9773</v>
      </c>
    </row>
    <row r="9774" spans="4:4">
      <c r="D9774" s="3">
        <v>9774</v>
      </c>
    </row>
    <row r="9775" spans="4:4">
      <c r="D9775" s="3">
        <v>9775</v>
      </c>
    </row>
    <row r="9776" spans="4:4">
      <c r="D9776" s="3">
        <v>9776</v>
      </c>
    </row>
    <row r="9777" spans="4:4">
      <c r="D9777" s="3">
        <v>9777</v>
      </c>
    </row>
    <row r="9778" spans="4:4">
      <c r="D9778" s="3">
        <v>9778</v>
      </c>
    </row>
    <row r="9779" spans="4:4">
      <c r="D9779" s="3">
        <v>9779</v>
      </c>
    </row>
    <row r="9780" spans="4:4">
      <c r="D9780" s="3">
        <v>9780</v>
      </c>
    </row>
    <row r="9781" spans="4:4">
      <c r="D9781" s="3">
        <v>9781</v>
      </c>
    </row>
    <row r="9782" spans="4:4">
      <c r="D9782" s="3">
        <v>9782</v>
      </c>
    </row>
    <row r="9783" spans="4:4">
      <c r="D9783" s="3">
        <v>9783</v>
      </c>
    </row>
    <row r="9784" spans="4:4">
      <c r="D9784" s="3">
        <v>9784</v>
      </c>
    </row>
    <row r="9785" spans="4:4">
      <c r="D9785" s="3">
        <v>9785</v>
      </c>
    </row>
    <row r="9786" spans="4:4">
      <c r="D9786" s="3">
        <v>9786</v>
      </c>
    </row>
    <row r="9787" spans="4:4">
      <c r="D9787" s="3">
        <v>9787</v>
      </c>
    </row>
    <row r="9788" spans="4:4">
      <c r="D9788" s="3">
        <v>9788</v>
      </c>
    </row>
    <row r="9789" spans="4:4">
      <c r="D9789" s="3">
        <v>9789</v>
      </c>
    </row>
    <row r="9790" spans="4:4">
      <c r="D9790" s="3">
        <v>9790</v>
      </c>
    </row>
    <row r="9791" spans="4:4">
      <c r="D9791" s="3">
        <v>9791</v>
      </c>
    </row>
    <row r="9792" spans="4:4">
      <c r="D9792" s="3">
        <v>9792</v>
      </c>
    </row>
    <row r="9793" spans="4:4">
      <c r="D9793" s="3">
        <v>9793</v>
      </c>
    </row>
    <row r="9794" spans="4:4">
      <c r="D9794" s="3">
        <v>9794</v>
      </c>
    </row>
    <row r="9795" spans="4:4">
      <c r="D9795" s="3">
        <v>9795</v>
      </c>
    </row>
    <row r="9796" spans="4:4">
      <c r="D9796" s="3">
        <v>9796</v>
      </c>
    </row>
    <row r="9797" spans="4:4">
      <c r="D9797" s="3">
        <v>9797</v>
      </c>
    </row>
    <row r="9798" spans="4:4">
      <c r="D9798" s="3">
        <v>9798</v>
      </c>
    </row>
    <row r="9799" spans="4:4">
      <c r="D9799" s="3">
        <v>9799</v>
      </c>
    </row>
    <row r="9800" spans="4:4">
      <c r="D9800" s="3">
        <v>9800</v>
      </c>
    </row>
    <row r="9801" spans="4:4">
      <c r="D9801" s="3">
        <v>9801</v>
      </c>
    </row>
    <row r="9802" spans="4:4">
      <c r="D9802" s="3">
        <v>9802</v>
      </c>
    </row>
    <row r="9803" spans="4:4">
      <c r="D9803" s="3">
        <v>9803</v>
      </c>
    </row>
    <row r="9804" spans="4:4">
      <c r="D9804" s="3">
        <v>9804</v>
      </c>
    </row>
    <row r="9805" spans="4:4">
      <c r="D9805" s="3">
        <v>9805</v>
      </c>
    </row>
    <row r="9806" spans="4:4">
      <c r="D9806" s="3">
        <v>9806</v>
      </c>
    </row>
    <row r="9807" spans="4:4">
      <c r="D9807" s="3">
        <v>9807</v>
      </c>
    </row>
    <row r="9808" spans="4:4">
      <c r="D9808" s="3">
        <v>9808</v>
      </c>
    </row>
    <row r="9809" spans="4:4">
      <c r="D9809" s="3">
        <v>9809</v>
      </c>
    </row>
    <row r="9810" spans="4:4">
      <c r="D9810" s="3">
        <v>9810</v>
      </c>
    </row>
    <row r="9811" spans="4:4">
      <c r="D9811" s="3">
        <v>9811</v>
      </c>
    </row>
    <row r="9812" spans="4:4">
      <c r="D9812" s="3">
        <v>9812</v>
      </c>
    </row>
    <row r="9813" spans="4:4">
      <c r="D9813" s="3">
        <v>9813</v>
      </c>
    </row>
    <row r="9814" spans="4:4">
      <c r="D9814" s="3">
        <v>9814</v>
      </c>
    </row>
    <row r="9815" spans="4:4">
      <c r="D9815" s="3">
        <v>9815</v>
      </c>
    </row>
    <row r="9816" spans="4:4">
      <c r="D9816" s="3">
        <v>9816</v>
      </c>
    </row>
    <row r="9817" spans="4:4">
      <c r="D9817" s="3">
        <v>9817</v>
      </c>
    </row>
    <row r="9818" spans="4:4">
      <c r="D9818" s="3">
        <v>9818</v>
      </c>
    </row>
    <row r="9819" spans="4:4">
      <c r="D9819" s="3">
        <v>9819</v>
      </c>
    </row>
    <row r="9820" spans="4:4">
      <c r="D9820" s="3">
        <v>9820</v>
      </c>
    </row>
    <row r="9821" spans="4:4">
      <c r="D9821" s="3">
        <v>9821</v>
      </c>
    </row>
    <row r="9822" spans="4:4">
      <c r="D9822" s="3">
        <v>9822</v>
      </c>
    </row>
    <row r="9823" spans="4:4">
      <c r="D9823" s="3">
        <v>9823</v>
      </c>
    </row>
    <row r="9824" spans="4:4">
      <c r="D9824" s="3">
        <v>9824</v>
      </c>
    </row>
    <row r="9825" spans="4:4">
      <c r="D9825" s="3">
        <v>9825</v>
      </c>
    </row>
    <row r="9826" spans="4:4">
      <c r="D9826" s="3">
        <v>9826</v>
      </c>
    </row>
    <row r="9827" spans="4:4">
      <c r="D9827" s="3">
        <v>9827</v>
      </c>
    </row>
    <row r="9828" spans="4:4">
      <c r="D9828" s="3">
        <v>9828</v>
      </c>
    </row>
    <row r="9829" spans="4:4">
      <c r="D9829" s="3">
        <v>9829</v>
      </c>
    </row>
    <row r="9830" spans="4:4">
      <c r="D9830" s="3">
        <v>9830</v>
      </c>
    </row>
    <row r="9831" spans="4:4">
      <c r="D9831" s="3">
        <v>9831</v>
      </c>
    </row>
    <row r="9832" spans="4:4">
      <c r="D9832" s="3">
        <v>9832</v>
      </c>
    </row>
    <row r="9833" spans="4:4">
      <c r="D9833" s="3">
        <v>9833</v>
      </c>
    </row>
    <row r="9834" spans="4:4">
      <c r="D9834" s="3">
        <v>9834</v>
      </c>
    </row>
    <row r="9835" spans="4:4">
      <c r="D9835" s="3">
        <v>9835</v>
      </c>
    </row>
    <row r="9836" spans="4:4">
      <c r="D9836" s="3">
        <v>9836</v>
      </c>
    </row>
    <row r="9837" spans="4:4">
      <c r="D9837" s="3">
        <v>9837</v>
      </c>
    </row>
    <row r="9838" spans="4:4">
      <c r="D9838" s="3">
        <v>9838</v>
      </c>
    </row>
    <row r="9839" spans="4:4">
      <c r="D9839" s="3">
        <v>9839</v>
      </c>
    </row>
    <row r="9840" spans="4:4">
      <c r="D9840" s="3">
        <v>9840</v>
      </c>
    </row>
    <row r="9841" spans="4:4">
      <c r="D9841" s="3">
        <v>9841</v>
      </c>
    </row>
    <row r="9842" spans="4:4">
      <c r="D9842" s="3">
        <v>9842</v>
      </c>
    </row>
    <row r="9843" spans="4:4">
      <c r="D9843" s="3">
        <v>9843</v>
      </c>
    </row>
    <row r="9844" spans="4:4">
      <c r="D9844" s="3">
        <v>9844</v>
      </c>
    </row>
    <row r="9845" spans="4:4">
      <c r="D9845" s="3">
        <v>9845</v>
      </c>
    </row>
    <row r="9846" spans="4:4">
      <c r="D9846" s="3">
        <v>9846</v>
      </c>
    </row>
    <row r="9847" spans="4:4">
      <c r="D9847" s="3">
        <v>9847</v>
      </c>
    </row>
    <row r="9848" spans="4:4">
      <c r="D9848" s="3">
        <v>9848</v>
      </c>
    </row>
    <row r="9849" spans="4:4">
      <c r="D9849" s="3">
        <v>9849</v>
      </c>
    </row>
    <row r="9850" spans="4:4">
      <c r="D9850" s="3">
        <v>9850</v>
      </c>
    </row>
    <row r="9851" spans="4:4">
      <c r="D9851" s="3">
        <v>9851</v>
      </c>
    </row>
    <row r="9852" spans="4:4">
      <c r="D9852" s="3">
        <v>9852</v>
      </c>
    </row>
    <row r="9853" spans="4:4">
      <c r="D9853" s="3">
        <v>9853</v>
      </c>
    </row>
    <row r="9854" spans="4:4">
      <c r="D9854" s="3">
        <v>9854</v>
      </c>
    </row>
    <row r="9855" spans="4:4">
      <c r="D9855" s="3">
        <v>9855</v>
      </c>
    </row>
    <row r="9856" spans="4:4">
      <c r="D9856" s="3">
        <v>9856</v>
      </c>
    </row>
    <row r="9857" spans="4:4">
      <c r="D9857" s="3">
        <v>9857</v>
      </c>
    </row>
    <row r="9858" spans="4:4">
      <c r="D9858" s="3">
        <v>9858</v>
      </c>
    </row>
    <row r="9859" spans="4:4">
      <c r="D9859" s="3">
        <v>9859</v>
      </c>
    </row>
    <row r="9860" spans="4:4">
      <c r="D9860" s="3">
        <v>9860</v>
      </c>
    </row>
    <row r="9861" spans="4:4">
      <c r="D9861" s="3">
        <v>9861</v>
      </c>
    </row>
    <row r="9862" spans="4:4">
      <c r="D9862" s="3">
        <v>9862</v>
      </c>
    </row>
    <row r="9863" spans="4:4">
      <c r="D9863" s="3">
        <v>9863</v>
      </c>
    </row>
    <row r="9864" spans="4:4">
      <c r="D9864" s="3">
        <v>9864</v>
      </c>
    </row>
    <row r="9865" spans="4:4">
      <c r="D9865" s="3">
        <v>9865</v>
      </c>
    </row>
    <row r="9866" spans="4:4">
      <c r="D9866" s="3">
        <v>9866</v>
      </c>
    </row>
    <row r="9867" spans="4:4">
      <c r="D9867" s="3">
        <v>9867</v>
      </c>
    </row>
    <row r="9868" spans="4:4">
      <c r="D9868" s="3">
        <v>9868</v>
      </c>
    </row>
    <row r="9869" spans="4:4">
      <c r="D9869" s="3">
        <v>9869</v>
      </c>
    </row>
    <row r="9870" spans="4:4">
      <c r="D9870" s="3">
        <v>9870</v>
      </c>
    </row>
    <row r="9871" spans="4:4">
      <c r="D9871" s="3">
        <v>9871</v>
      </c>
    </row>
    <row r="9872" spans="4:4">
      <c r="D9872" s="3">
        <v>9872</v>
      </c>
    </row>
    <row r="9873" spans="4:4">
      <c r="D9873" s="3">
        <v>9873</v>
      </c>
    </row>
    <row r="9874" spans="4:4">
      <c r="D9874" s="3">
        <v>9874</v>
      </c>
    </row>
    <row r="9875" spans="4:4">
      <c r="D9875" s="3">
        <v>9875</v>
      </c>
    </row>
    <row r="9876" spans="4:4">
      <c r="D9876" s="3">
        <v>9876</v>
      </c>
    </row>
    <row r="9877" spans="4:4">
      <c r="D9877" s="3">
        <v>9877</v>
      </c>
    </row>
    <row r="9878" spans="4:4">
      <c r="D9878" s="3">
        <v>9878</v>
      </c>
    </row>
    <row r="9879" spans="4:4">
      <c r="D9879" s="3">
        <v>9879</v>
      </c>
    </row>
    <row r="9880" spans="4:4">
      <c r="D9880" s="3">
        <v>9880</v>
      </c>
    </row>
    <row r="9881" spans="4:4">
      <c r="D9881" s="3">
        <v>9881</v>
      </c>
    </row>
    <row r="9882" spans="4:4">
      <c r="D9882" s="3">
        <v>9882</v>
      </c>
    </row>
    <row r="9883" spans="4:4">
      <c r="D9883" s="3">
        <v>9883</v>
      </c>
    </row>
    <row r="9884" spans="4:4">
      <c r="D9884" s="3">
        <v>9884</v>
      </c>
    </row>
    <row r="9885" spans="4:4">
      <c r="D9885" s="3">
        <v>9885</v>
      </c>
    </row>
    <row r="9886" spans="4:4">
      <c r="D9886" s="3">
        <v>9886</v>
      </c>
    </row>
    <row r="9887" spans="4:4">
      <c r="D9887" s="3">
        <v>9887</v>
      </c>
    </row>
    <row r="9888" spans="4:4">
      <c r="D9888" s="3">
        <v>9888</v>
      </c>
    </row>
    <row r="9889" spans="4:4">
      <c r="D9889" s="3">
        <v>9889</v>
      </c>
    </row>
    <row r="9890" spans="4:4">
      <c r="D9890" s="3">
        <v>9890</v>
      </c>
    </row>
    <row r="9891" spans="4:4">
      <c r="D9891" s="3">
        <v>9891</v>
      </c>
    </row>
    <row r="9892" spans="4:4">
      <c r="D9892" s="3">
        <v>9892</v>
      </c>
    </row>
    <row r="9893" spans="4:4">
      <c r="D9893" s="3">
        <v>9893</v>
      </c>
    </row>
    <row r="9894" spans="4:4">
      <c r="D9894" s="3">
        <v>9894</v>
      </c>
    </row>
    <row r="9895" spans="4:4">
      <c r="D9895" s="3">
        <v>9895</v>
      </c>
    </row>
    <row r="9896" spans="4:4">
      <c r="D9896" s="3">
        <v>9896</v>
      </c>
    </row>
    <row r="9897" spans="4:4">
      <c r="D9897" s="3">
        <v>9897</v>
      </c>
    </row>
    <row r="9898" spans="4:4">
      <c r="D9898" s="3">
        <v>9898</v>
      </c>
    </row>
    <row r="9899" spans="4:4">
      <c r="D9899" s="3">
        <v>9899</v>
      </c>
    </row>
    <row r="9900" spans="4:4">
      <c r="D9900" s="3">
        <v>9900</v>
      </c>
    </row>
    <row r="9901" spans="4:4">
      <c r="D9901" s="3">
        <v>9901</v>
      </c>
    </row>
    <row r="9902" spans="4:4">
      <c r="D9902" s="3">
        <v>9902</v>
      </c>
    </row>
    <row r="9903" spans="4:4">
      <c r="D9903" s="3">
        <v>9903</v>
      </c>
    </row>
    <row r="9904" spans="4:4">
      <c r="D9904" s="3">
        <v>9904</v>
      </c>
    </row>
    <row r="9905" spans="4:4">
      <c r="D9905" s="3">
        <v>9905</v>
      </c>
    </row>
    <row r="9906" spans="4:4">
      <c r="D9906" s="3">
        <v>9906</v>
      </c>
    </row>
    <row r="9907" spans="4:4">
      <c r="D9907" s="3">
        <v>9907</v>
      </c>
    </row>
    <row r="9908" spans="4:4">
      <c r="D9908" s="3">
        <v>9908</v>
      </c>
    </row>
    <row r="9909" spans="4:4">
      <c r="D9909" s="3">
        <v>9909</v>
      </c>
    </row>
    <row r="9910" spans="4:4">
      <c r="D9910" s="3">
        <v>9910</v>
      </c>
    </row>
    <row r="9911" spans="4:4">
      <c r="D9911" s="3">
        <v>9911</v>
      </c>
    </row>
    <row r="9912" spans="4:4">
      <c r="D9912" s="3">
        <v>9912</v>
      </c>
    </row>
    <row r="9913" spans="4:4">
      <c r="D9913" s="3">
        <v>9913</v>
      </c>
    </row>
    <row r="9914" spans="4:4">
      <c r="D9914" s="3">
        <v>9914</v>
      </c>
    </row>
    <row r="9915" spans="4:4">
      <c r="D9915" s="3">
        <v>9915</v>
      </c>
    </row>
    <row r="9916" spans="4:4">
      <c r="D9916" s="3">
        <v>9916</v>
      </c>
    </row>
    <row r="9917" spans="4:4">
      <c r="D9917" s="3">
        <v>9917</v>
      </c>
    </row>
    <row r="9918" spans="4:4">
      <c r="D9918" s="3">
        <v>9918</v>
      </c>
    </row>
    <row r="9919" spans="4:4">
      <c r="D9919" s="3">
        <v>9919</v>
      </c>
    </row>
    <row r="9920" spans="4:4">
      <c r="D9920" s="3">
        <v>9920</v>
      </c>
    </row>
    <row r="9921" spans="4:4">
      <c r="D9921" s="3">
        <v>9921</v>
      </c>
    </row>
    <row r="9922" spans="4:4">
      <c r="D9922" s="3">
        <v>9922</v>
      </c>
    </row>
    <row r="9923" spans="4:4">
      <c r="D9923" s="3">
        <v>9923</v>
      </c>
    </row>
    <row r="9924" spans="4:4">
      <c r="D9924" s="3">
        <v>9924</v>
      </c>
    </row>
    <row r="9925" spans="4:4">
      <c r="D9925" s="3">
        <v>9925</v>
      </c>
    </row>
    <row r="9926" spans="4:4">
      <c r="D9926" s="3">
        <v>9926</v>
      </c>
    </row>
    <row r="9927" spans="4:4">
      <c r="D9927" s="3">
        <v>9927</v>
      </c>
    </row>
    <row r="9928" spans="4:4">
      <c r="D9928" s="3">
        <v>9928</v>
      </c>
    </row>
    <row r="9929" spans="4:4">
      <c r="D9929" s="3">
        <v>9929</v>
      </c>
    </row>
    <row r="9930" spans="4:4">
      <c r="D9930" s="3">
        <v>9930</v>
      </c>
    </row>
    <row r="9931" spans="4:4">
      <c r="D9931" s="3">
        <v>9931</v>
      </c>
    </row>
    <row r="9932" spans="4:4">
      <c r="D9932" s="3">
        <v>9932</v>
      </c>
    </row>
    <row r="9933" spans="4:4">
      <c r="D9933" s="3">
        <v>9933</v>
      </c>
    </row>
    <row r="9934" spans="4:4">
      <c r="D9934" s="3">
        <v>9934</v>
      </c>
    </row>
    <row r="9935" spans="4:4">
      <c r="D9935" s="3">
        <v>9935</v>
      </c>
    </row>
    <row r="9936" spans="4:4">
      <c r="D9936" s="3">
        <v>9936</v>
      </c>
    </row>
    <row r="9937" spans="4:4">
      <c r="D9937" s="3">
        <v>9937</v>
      </c>
    </row>
    <row r="9938" spans="4:4">
      <c r="D9938" s="3">
        <v>9938</v>
      </c>
    </row>
    <row r="9939" spans="4:4">
      <c r="D9939" s="3">
        <v>9939</v>
      </c>
    </row>
    <row r="9940" spans="4:4">
      <c r="D9940" s="3">
        <v>9940</v>
      </c>
    </row>
    <row r="9941" spans="4:4">
      <c r="D9941" s="3">
        <v>9941</v>
      </c>
    </row>
    <row r="9942" spans="4:4">
      <c r="D9942" s="3">
        <v>9942</v>
      </c>
    </row>
    <row r="9943" spans="4:4">
      <c r="D9943" s="3">
        <v>9943</v>
      </c>
    </row>
    <row r="9944" spans="4:4">
      <c r="D9944" s="3">
        <v>9944</v>
      </c>
    </row>
    <row r="9945" spans="4:4">
      <c r="D9945" s="3">
        <v>9945</v>
      </c>
    </row>
    <row r="9946" spans="4:4">
      <c r="D9946" s="3">
        <v>9946</v>
      </c>
    </row>
    <row r="9947" spans="4:4">
      <c r="D9947" s="3">
        <v>9947</v>
      </c>
    </row>
    <row r="9948" spans="4:4">
      <c r="D9948" s="3">
        <v>9948</v>
      </c>
    </row>
    <row r="9949" spans="4:4">
      <c r="D9949" s="3">
        <v>9949</v>
      </c>
    </row>
    <row r="9950" spans="4:4">
      <c r="D9950" s="3">
        <v>9950</v>
      </c>
    </row>
    <row r="9951" spans="4:4">
      <c r="D9951" s="3">
        <v>9951</v>
      </c>
    </row>
    <row r="9952" spans="4:4">
      <c r="D9952" s="3">
        <v>9952</v>
      </c>
    </row>
    <row r="9953" spans="4:4">
      <c r="D9953" s="3">
        <v>9953</v>
      </c>
    </row>
    <row r="9954" spans="4:4">
      <c r="D9954" s="3">
        <v>9954</v>
      </c>
    </row>
    <row r="9955" spans="4:4">
      <c r="D9955" s="3">
        <v>9955</v>
      </c>
    </row>
    <row r="9956" spans="4:4">
      <c r="D9956" s="3">
        <v>9956</v>
      </c>
    </row>
    <row r="9957" spans="4:4">
      <c r="D9957" s="3">
        <v>9957</v>
      </c>
    </row>
    <row r="9958" spans="4:4">
      <c r="D9958" s="3">
        <v>9958</v>
      </c>
    </row>
    <row r="9959" spans="4:4">
      <c r="D9959" s="3">
        <v>9959</v>
      </c>
    </row>
    <row r="9960" spans="4:4">
      <c r="D9960" s="3">
        <v>9960</v>
      </c>
    </row>
    <row r="9961" spans="4:4">
      <c r="D9961" s="3">
        <v>9961</v>
      </c>
    </row>
    <row r="9962" spans="4:4">
      <c r="D9962" s="3">
        <v>9962</v>
      </c>
    </row>
    <row r="9963" spans="4:4">
      <c r="D9963" s="3">
        <v>9963</v>
      </c>
    </row>
    <row r="9964" spans="4:4">
      <c r="D9964" s="3">
        <v>9964</v>
      </c>
    </row>
    <row r="9965" spans="4:4">
      <c r="D9965" s="3">
        <v>9965</v>
      </c>
    </row>
    <row r="9966" spans="4:4">
      <c r="D9966" s="3">
        <v>9966</v>
      </c>
    </row>
    <row r="9967" spans="4:4">
      <c r="D9967" s="3">
        <v>9967</v>
      </c>
    </row>
    <row r="9968" spans="4:4">
      <c r="D9968" s="3">
        <v>9968</v>
      </c>
    </row>
    <row r="9969" spans="4:4">
      <c r="D9969" s="3">
        <v>9969</v>
      </c>
    </row>
    <row r="9970" spans="4:4">
      <c r="D9970" s="3">
        <v>9970</v>
      </c>
    </row>
    <row r="9971" spans="4:4">
      <c r="D9971" s="3">
        <v>9971</v>
      </c>
    </row>
    <row r="9972" spans="4:4">
      <c r="D9972" s="3">
        <v>9972</v>
      </c>
    </row>
    <row r="9973" spans="4:4">
      <c r="D9973" s="3">
        <v>9973</v>
      </c>
    </row>
    <row r="9974" spans="4:4">
      <c r="D9974" s="3">
        <v>9974</v>
      </c>
    </row>
    <row r="9975" spans="4:4">
      <c r="D9975" s="3">
        <v>9975</v>
      </c>
    </row>
    <row r="9976" spans="4:4">
      <c r="D9976" s="3">
        <v>9976</v>
      </c>
    </row>
    <row r="9977" spans="4:4">
      <c r="D9977" s="3">
        <v>9977</v>
      </c>
    </row>
    <row r="9978" spans="4:4">
      <c r="D9978" s="3">
        <v>9978</v>
      </c>
    </row>
    <row r="9979" spans="4:4">
      <c r="D9979" s="3">
        <v>9979</v>
      </c>
    </row>
    <row r="9980" spans="4:4">
      <c r="D9980" s="3">
        <v>9980</v>
      </c>
    </row>
    <row r="9981" spans="4:4">
      <c r="D9981" s="3">
        <v>9981</v>
      </c>
    </row>
    <row r="9982" spans="4:4">
      <c r="D9982" s="3">
        <v>9982</v>
      </c>
    </row>
    <row r="9983" spans="4:4">
      <c r="D9983" s="3">
        <v>9983</v>
      </c>
    </row>
    <row r="9984" spans="4:4">
      <c r="D9984" s="3">
        <v>9984</v>
      </c>
    </row>
    <row r="9985" spans="4:4">
      <c r="D9985" s="3">
        <v>9985</v>
      </c>
    </row>
    <row r="9986" spans="4:4">
      <c r="D9986" s="3">
        <v>9986</v>
      </c>
    </row>
    <row r="9987" spans="4:4">
      <c r="D9987" s="3">
        <v>9987</v>
      </c>
    </row>
    <row r="9988" spans="4:4">
      <c r="D9988" s="3">
        <v>9988</v>
      </c>
    </row>
    <row r="9989" spans="4:4">
      <c r="D9989" s="3">
        <v>9989</v>
      </c>
    </row>
    <row r="9990" spans="4:4">
      <c r="D9990" s="3">
        <v>9990</v>
      </c>
    </row>
    <row r="9991" spans="4:4">
      <c r="D9991" s="3">
        <v>9991</v>
      </c>
    </row>
    <row r="9992" spans="4:4">
      <c r="D9992" s="3">
        <v>9992</v>
      </c>
    </row>
    <row r="9993" spans="4:4">
      <c r="D9993" s="3">
        <v>9993</v>
      </c>
    </row>
    <row r="9994" spans="4:4">
      <c r="D9994" s="3">
        <v>9994</v>
      </c>
    </row>
    <row r="9995" spans="4:4">
      <c r="D9995" s="3">
        <v>9995</v>
      </c>
    </row>
    <row r="9996" spans="4:4">
      <c r="D9996" s="3">
        <v>9996</v>
      </c>
    </row>
    <row r="9997" spans="4:4">
      <c r="D9997" s="3">
        <v>9997</v>
      </c>
    </row>
    <row r="9998" spans="4:4">
      <c r="D9998" s="3">
        <v>9998</v>
      </c>
    </row>
    <row r="9999" spans="4:4">
      <c r="D9999" s="3">
        <v>9999</v>
      </c>
    </row>
    <row r="10000" spans="4:4">
      <c r="D10000" s="3">
        <v>10000</v>
      </c>
    </row>
    <row r="10001" spans="4:4">
      <c r="D10001" s="3">
        <v>10001</v>
      </c>
    </row>
    <row r="10002" spans="4:4">
      <c r="D10002" s="3">
        <v>10002</v>
      </c>
    </row>
    <row r="10003" spans="4:4">
      <c r="D10003" s="3">
        <v>10003</v>
      </c>
    </row>
    <row r="10004" spans="4:4">
      <c r="D10004" s="3">
        <v>10004</v>
      </c>
    </row>
    <row r="10005" spans="4:4">
      <c r="D10005" s="3">
        <v>10005</v>
      </c>
    </row>
    <row r="10006" spans="4:4">
      <c r="D10006" s="3">
        <v>10006</v>
      </c>
    </row>
    <row r="10007" spans="4:4">
      <c r="D10007" s="3">
        <v>10007</v>
      </c>
    </row>
    <row r="10008" spans="4:4">
      <c r="D10008" s="3">
        <v>10008</v>
      </c>
    </row>
    <row r="10009" spans="4:4">
      <c r="D10009" s="3">
        <v>10009</v>
      </c>
    </row>
    <row r="10010" spans="4:4">
      <c r="D10010" s="3">
        <v>10010</v>
      </c>
    </row>
    <row r="10011" spans="4:4">
      <c r="D10011" s="3">
        <v>10011</v>
      </c>
    </row>
    <row r="10012" spans="4:4">
      <c r="D10012" s="3">
        <v>10012</v>
      </c>
    </row>
    <row r="10013" spans="4:4">
      <c r="D10013" s="3">
        <v>10013</v>
      </c>
    </row>
    <row r="10014" spans="4:4">
      <c r="D10014" s="3">
        <v>10014</v>
      </c>
    </row>
    <row r="10015" spans="4:4">
      <c r="D10015" s="3">
        <v>10015</v>
      </c>
    </row>
    <row r="10016" spans="4:4">
      <c r="D10016" s="3">
        <v>10016</v>
      </c>
    </row>
    <row r="10017" spans="4:4">
      <c r="D10017" s="3">
        <v>10017</v>
      </c>
    </row>
    <row r="10018" spans="4:4">
      <c r="D10018" s="3">
        <v>10018</v>
      </c>
    </row>
    <row r="10019" spans="4:4">
      <c r="D10019" s="3">
        <v>10019</v>
      </c>
    </row>
    <row r="10020" spans="4:4">
      <c r="D10020" s="3">
        <v>10020</v>
      </c>
    </row>
    <row r="10021" spans="4:4">
      <c r="D10021" s="3">
        <v>10021</v>
      </c>
    </row>
    <row r="10022" spans="4:4">
      <c r="D10022" s="3">
        <v>10022</v>
      </c>
    </row>
    <row r="10023" spans="4:4">
      <c r="D10023" s="3">
        <v>10023</v>
      </c>
    </row>
    <row r="10024" spans="4:4">
      <c r="D10024" s="3">
        <v>10024</v>
      </c>
    </row>
    <row r="10025" spans="4:4">
      <c r="D10025" s="3">
        <v>10025</v>
      </c>
    </row>
    <row r="10026" spans="4:4">
      <c r="D10026" s="3">
        <v>10026</v>
      </c>
    </row>
    <row r="10027" spans="4:4">
      <c r="D10027" s="3">
        <v>10027</v>
      </c>
    </row>
    <row r="10028" spans="4:4">
      <c r="D10028" s="3">
        <v>10028</v>
      </c>
    </row>
    <row r="10029" spans="4:4">
      <c r="D10029" s="3">
        <v>10029</v>
      </c>
    </row>
    <row r="10030" spans="4:4">
      <c r="D10030" s="3">
        <v>10030</v>
      </c>
    </row>
    <row r="10031" spans="4:4">
      <c r="D10031" s="3">
        <v>10031</v>
      </c>
    </row>
    <row r="10032" spans="4:4">
      <c r="D10032" s="3">
        <v>10032</v>
      </c>
    </row>
    <row r="10033" spans="4:4">
      <c r="D10033" s="3">
        <v>10033</v>
      </c>
    </row>
    <row r="10034" spans="4:4">
      <c r="D10034" s="3">
        <v>10034</v>
      </c>
    </row>
    <row r="10035" spans="4:4">
      <c r="D10035" s="3">
        <v>10035</v>
      </c>
    </row>
    <row r="10036" spans="4:4">
      <c r="D10036" s="3">
        <v>10036</v>
      </c>
    </row>
    <row r="10037" spans="4:4">
      <c r="D10037" s="3">
        <v>10037</v>
      </c>
    </row>
    <row r="10038" spans="4:4">
      <c r="D10038" s="3">
        <v>10038</v>
      </c>
    </row>
    <row r="10039" spans="4:4">
      <c r="D10039" s="3">
        <v>10039</v>
      </c>
    </row>
    <row r="10040" spans="4:4">
      <c r="D10040" s="3">
        <v>10040</v>
      </c>
    </row>
    <row r="10041" spans="4:4">
      <c r="D10041" s="3">
        <v>10041</v>
      </c>
    </row>
    <row r="10042" spans="4:4">
      <c r="D10042" s="3">
        <v>10042</v>
      </c>
    </row>
    <row r="10043" spans="4:4">
      <c r="D10043" s="3">
        <v>10043</v>
      </c>
    </row>
    <row r="10044" spans="4:4">
      <c r="D10044" s="3">
        <v>10044</v>
      </c>
    </row>
    <row r="10045" spans="4:4">
      <c r="D10045" s="3">
        <v>10045</v>
      </c>
    </row>
    <row r="10046" spans="4:4">
      <c r="D10046" s="3">
        <v>10046</v>
      </c>
    </row>
    <row r="10047" spans="4:4">
      <c r="D10047" s="3">
        <v>10047</v>
      </c>
    </row>
    <row r="10048" spans="4:4">
      <c r="D10048" s="3">
        <v>10048</v>
      </c>
    </row>
    <row r="10049" spans="4:4">
      <c r="D10049" s="3">
        <v>10049</v>
      </c>
    </row>
    <row r="10050" spans="4:4">
      <c r="D10050" s="3">
        <v>10050</v>
      </c>
    </row>
    <row r="10051" spans="4:4">
      <c r="D10051" s="3">
        <v>10051</v>
      </c>
    </row>
    <row r="10052" spans="4:4">
      <c r="D10052" s="3">
        <v>10052</v>
      </c>
    </row>
    <row r="10053" spans="4:4">
      <c r="D10053" s="3">
        <v>10053</v>
      </c>
    </row>
    <row r="10054" spans="4:4">
      <c r="D10054" s="3">
        <v>10054</v>
      </c>
    </row>
    <row r="10055" spans="4:4">
      <c r="D10055" s="3">
        <v>10055</v>
      </c>
    </row>
    <row r="10056" spans="4:4">
      <c r="D10056" s="3">
        <v>10056</v>
      </c>
    </row>
    <row r="10057" spans="4:4">
      <c r="D10057" s="3">
        <v>10057</v>
      </c>
    </row>
    <row r="10058" spans="4:4">
      <c r="D10058" s="3">
        <v>10058</v>
      </c>
    </row>
    <row r="10059" spans="4:4">
      <c r="D10059" s="3">
        <v>10059</v>
      </c>
    </row>
    <row r="10060" spans="4:4">
      <c r="D10060" s="3">
        <v>10060</v>
      </c>
    </row>
    <row r="10061" spans="4:4">
      <c r="D10061" s="3">
        <v>10061</v>
      </c>
    </row>
    <row r="10062" spans="4:4">
      <c r="D10062" s="3">
        <v>10062</v>
      </c>
    </row>
    <row r="10063" spans="4:4">
      <c r="D10063" s="3">
        <v>10063</v>
      </c>
    </row>
    <row r="10064" spans="4:4">
      <c r="D10064" s="3">
        <v>10064</v>
      </c>
    </row>
    <row r="10065" spans="4:4">
      <c r="D10065" s="3">
        <v>10065</v>
      </c>
    </row>
    <row r="10066" spans="4:4">
      <c r="D10066" s="3">
        <v>10066</v>
      </c>
    </row>
    <row r="10067" spans="4:4">
      <c r="D10067" s="3">
        <v>10067</v>
      </c>
    </row>
    <row r="10068" spans="4:4">
      <c r="D10068" s="3">
        <v>10068</v>
      </c>
    </row>
    <row r="10069" spans="4:4">
      <c r="D10069" s="3">
        <v>10069</v>
      </c>
    </row>
    <row r="10070" spans="4:4">
      <c r="D10070" s="3">
        <v>10070</v>
      </c>
    </row>
    <row r="10071" spans="4:4">
      <c r="D10071" s="3">
        <v>10071</v>
      </c>
    </row>
    <row r="10072" spans="4:4">
      <c r="D10072" s="3">
        <v>10072</v>
      </c>
    </row>
    <row r="10073" spans="4:4">
      <c r="D10073" s="3">
        <v>10073</v>
      </c>
    </row>
    <row r="10074" spans="4:4">
      <c r="D10074" s="3">
        <v>10074</v>
      </c>
    </row>
    <row r="10075" spans="4:4">
      <c r="D10075" s="3">
        <v>10075</v>
      </c>
    </row>
    <row r="10076" spans="4:4">
      <c r="D10076" s="3">
        <v>10076</v>
      </c>
    </row>
    <row r="10077" spans="4:4">
      <c r="D10077" s="3">
        <v>10077</v>
      </c>
    </row>
    <row r="10078" spans="4:4">
      <c r="D10078" s="3">
        <v>10078</v>
      </c>
    </row>
    <row r="10079" spans="4:4">
      <c r="D10079" s="3">
        <v>10079</v>
      </c>
    </row>
    <row r="10080" spans="4:4">
      <c r="D10080" s="3">
        <v>10080</v>
      </c>
    </row>
    <row r="10081" spans="4:4">
      <c r="D10081" s="3">
        <v>10081</v>
      </c>
    </row>
    <row r="10082" spans="4:4">
      <c r="D10082" s="3">
        <v>10082</v>
      </c>
    </row>
    <row r="10083" spans="4:4">
      <c r="D10083" s="3">
        <v>10083</v>
      </c>
    </row>
    <row r="10084" spans="4:4">
      <c r="D10084" s="3">
        <v>10084</v>
      </c>
    </row>
    <row r="10085" spans="4:4">
      <c r="D10085" s="3">
        <v>10085</v>
      </c>
    </row>
    <row r="10086" spans="4:4">
      <c r="D10086" s="3">
        <v>10086</v>
      </c>
    </row>
    <row r="10087" spans="4:4">
      <c r="D10087" s="3">
        <v>10087</v>
      </c>
    </row>
    <row r="10088" spans="4:4">
      <c r="D10088" s="3">
        <v>10088</v>
      </c>
    </row>
    <row r="10089" spans="4:4">
      <c r="D10089" s="3">
        <v>10089</v>
      </c>
    </row>
    <row r="10090" spans="4:4">
      <c r="D10090" s="3">
        <v>10090</v>
      </c>
    </row>
    <row r="10091" spans="4:4">
      <c r="D10091" s="3">
        <v>10091</v>
      </c>
    </row>
    <row r="10092" spans="4:4">
      <c r="D10092" s="3">
        <v>10092</v>
      </c>
    </row>
    <row r="10093" spans="4:4">
      <c r="D10093" s="3">
        <v>10093</v>
      </c>
    </row>
    <row r="10094" spans="4:4">
      <c r="D10094" s="3">
        <v>10094</v>
      </c>
    </row>
    <row r="10095" spans="4:4">
      <c r="D10095" s="3">
        <v>10095</v>
      </c>
    </row>
    <row r="10096" spans="4:4">
      <c r="D10096" s="3">
        <v>10096</v>
      </c>
    </row>
    <row r="10097" spans="4:4">
      <c r="D10097" s="3">
        <v>10097</v>
      </c>
    </row>
    <row r="10098" spans="4:4">
      <c r="D10098" s="3">
        <v>10098</v>
      </c>
    </row>
    <row r="10099" spans="4:4">
      <c r="D10099" s="3">
        <v>10099</v>
      </c>
    </row>
    <row r="10100" spans="4:4">
      <c r="D10100" s="3">
        <v>10100</v>
      </c>
    </row>
    <row r="10101" spans="4:4">
      <c r="D10101" s="3">
        <v>10101</v>
      </c>
    </row>
    <row r="10102" spans="4:4">
      <c r="D10102" s="3">
        <v>10102</v>
      </c>
    </row>
    <row r="10103" spans="4:4">
      <c r="D10103" s="3">
        <v>10103</v>
      </c>
    </row>
    <row r="10104" spans="4:4">
      <c r="D10104" s="3">
        <v>10104</v>
      </c>
    </row>
    <row r="10105" spans="4:4">
      <c r="D10105" s="3">
        <v>10105</v>
      </c>
    </row>
    <row r="10106" spans="4:4">
      <c r="D10106" s="3">
        <v>10106</v>
      </c>
    </row>
    <row r="10107" spans="4:4">
      <c r="D10107" s="3">
        <v>10107</v>
      </c>
    </row>
    <row r="10108" spans="4:4">
      <c r="D10108" s="3">
        <v>10108</v>
      </c>
    </row>
    <row r="10109" spans="4:4">
      <c r="D10109" s="3">
        <v>10109</v>
      </c>
    </row>
    <row r="10110" spans="4:4">
      <c r="D10110" s="3">
        <v>10110</v>
      </c>
    </row>
    <row r="10111" spans="4:4">
      <c r="D10111" s="3">
        <v>10111</v>
      </c>
    </row>
    <row r="10112" spans="4:4">
      <c r="D10112" s="3">
        <v>10112</v>
      </c>
    </row>
    <row r="10113" spans="4:4">
      <c r="D10113" s="3">
        <v>10113</v>
      </c>
    </row>
    <row r="10114" spans="4:4">
      <c r="D10114" s="3">
        <v>10114</v>
      </c>
    </row>
    <row r="10115" spans="4:4">
      <c r="D10115" s="3">
        <v>10115</v>
      </c>
    </row>
    <row r="10116" spans="4:4">
      <c r="D10116" s="3">
        <v>10116</v>
      </c>
    </row>
    <row r="10117" spans="4:4">
      <c r="D10117" s="3">
        <v>10117</v>
      </c>
    </row>
    <row r="10118" spans="4:4">
      <c r="D10118" s="3">
        <v>10118</v>
      </c>
    </row>
    <row r="10119" spans="4:4">
      <c r="D10119" s="3">
        <v>10119</v>
      </c>
    </row>
    <row r="10120" spans="4:4">
      <c r="D10120" s="3">
        <v>10120</v>
      </c>
    </row>
    <row r="10121" spans="4:4">
      <c r="D10121" s="3">
        <v>10121</v>
      </c>
    </row>
    <row r="10122" spans="4:4">
      <c r="D10122" s="3">
        <v>10122</v>
      </c>
    </row>
    <row r="10123" spans="4:4">
      <c r="D10123" s="3">
        <v>10123</v>
      </c>
    </row>
    <row r="10124" spans="4:4">
      <c r="D10124" s="3">
        <v>10124</v>
      </c>
    </row>
    <row r="10125" spans="4:4">
      <c r="D10125" s="3">
        <v>10125</v>
      </c>
    </row>
    <row r="10126" spans="4:4">
      <c r="D10126" s="3">
        <v>10126</v>
      </c>
    </row>
    <row r="10127" spans="4:4">
      <c r="D10127" s="3">
        <v>10127</v>
      </c>
    </row>
    <row r="10128" spans="4:4">
      <c r="D10128" s="3">
        <v>10128</v>
      </c>
    </row>
    <row r="10129" spans="4:4">
      <c r="D10129" s="3">
        <v>10129</v>
      </c>
    </row>
    <row r="10130" spans="4:4">
      <c r="D10130" s="3">
        <v>10130</v>
      </c>
    </row>
    <row r="10131" spans="4:4">
      <c r="D10131" s="3">
        <v>10131</v>
      </c>
    </row>
    <row r="10132" spans="4:4">
      <c r="D10132" s="3">
        <v>10132</v>
      </c>
    </row>
    <row r="10133" spans="4:4">
      <c r="D10133" s="3">
        <v>10133</v>
      </c>
    </row>
    <row r="10134" spans="4:4">
      <c r="D10134" s="3">
        <v>10134</v>
      </c>
    </row>
    <row r="10135" spans="4:4">
      <c r="D10135" s="3">
        <v>10135</v>
      </c>
    </row>
    <row r="10136" spans="4:4">
      <c r="D10136" s="3">
        <v>10136</v>
      </c>
    </row>
    <row r="10137" spans="4:4">
      <c r="D10137" s="3">
        <v>10137</v>
      </c>
    </row>
    <row r="10138" spans="4:4">
      <c r="D10138" s="3">
        <v>10138</v>
      </c>
    </row>
    <row r="10139" spans="4:4">
      <c r="D10139" s="3">
        <v>10139</v>
      </c>
    </row>
    <row r="10140" spans="4:4">
      <c r="D10140" s="3">
        <v>10140</v>
      </c>
    </row>
    <row r="10141" spans="4:4">
      <c r="D10141" s="3">
        <v>10141</v>
      </c>
    </row>
    <row r="10142" spans="4:4">
      <c r="D10142" s="3">
        <v>10142</v>
      </c>
    </row>
    <row r="10143" spans="4:4">
      <c r="D10143" s="3">
        <v>10143</v>
      </c>
    </row>
    <row r="10144" spans="4:4">
      <c r="D10144" s="3">
        <v>10144</v>
      </c>
    </row>
    <row r="10145" spans="4:4">
      <c r="D10145" s="3">
        <v>10145</v>
      </c>
    </row>
    <row r="10146" spans="4:4">
      <c r="D10146" s="3">
        <v>10146</v>
      </c>
    </row>
    <row r="10147" spans="4:4">
      <c r="D10147" s="3">
        <v>10147</v>
      </c>
    </row>
    <row r="10148" spans="4:4">
      <c r="D10148" s="3">
        <v>10148</v>
      </c>
    </row>
    <row r="10149" spans="4:4">
      <c r="D10149" s="3">
        <v>10149</v>
      </c>
    </row>
    <row r="10150" spans="4:4">
      <c r="D10150" s="3">
        <v>10150</v>
      </c>
    </row>
    <row r="10151" spans="4:4">
      <c r="D10151" s="3">
        <v>10151</v>
      </c>
    </row>
    <row r="10152" spans="4:4">
      <c r="D10152" s="3">
        <v>10152</v>
      </c>
    </row>
    <row r="10153" spans="4:4">
      <c r="D10153" s="3">
        <v>10153</v>
      </c>
    </row>
    <row r="10154" spans="4:4">
      <c r="D10154" s="3">
        <v>10154</v>
      </c>
    </row>
    <row r="10155" spans="4:4">
      <c r="D10155" s="3">
        <v>10155</v>
      </c>
    </row>
    <row r="10156" spans="4:4">
      <c r="D10156" s="3">
        <v>10156</v>
      </c>
    </row>
    <row r="10157" spans="4:4">
      <c r="D10157" s="3">
        <v>10157</v>
      </c>
    </row>
    <row r="10158" spans="4:4">
      <c r="D10158" s="3">
        <v>10158</v>
      </c>
    </row>
    <row r="10159" spans="4:4">
      <c r="D10159" s="3">
        <v>10159</v>
      </c>
    </row>
    <row r="10160" spans="4:4">
      <c r="D10160" s="3">
        <v>10160</v>
      </c>
    </row>
    <row r="10161" spans="4:4">
      <c r="D10161" s="3">
        <v>10161</v>
      </c>
    </row>
    <row r="10162" spans="4:4">
      <c r="D10162" s="3">
        <v>10162</v>
      </c>
    </row>
    <row r="10163" spans="4:4">
      <c r="D10163" s="3">
        <v>10163</v>
      </c>
    </row>
    <row r="10164" spans="4:4">
      <c r="D10164" s="3">
        <v>10164</v>
      </c>
    </row>
    <row r="10165" spans="4:4">
      <c r="D10165" s="3">
        <v>10165</v>
      </c>
    </row>
    <row r="10166" spans="4:4">
      <c r="D10166" s="3">
        <v>10166</v>
      </c>
    </row>
    <row r="10167" spans="4:4">
      <c r="D10167" s="3">
        <v>10167</v>
      </c>
    </row>
    <row r="10168" spans="4:4">
      <c r="D10168" s="3">
        <v>10168</v>
      </c>
    </row>
    <row r="10169" spans="4:4">
      <c r="D10169" s="3">
        <v>10169</v>
      </c>
    </row>
    <row r="10170" spans="4:4">
      <c r="D10170" s="3">
        <v>10170</v>
      </c>
    </row>
    <row r="10171" spans="4:4">
      <c r="D10171" s="3">
        <v>10171</v>
      </c>
    </row>
    <row r="10172" spans="4:4">
      <c r="D10172" s="3">
        <v>10172</v>
      </c>
    </row>
    <row r="10173" spans="4:4">
      <c r="D10173" s="3">
        <v>10173</v>
      </c>
    </row>
    <row r="10174" spans="4:4">
      <c r="D10174" s="3">
        <v>10174</v>
      </c>
    </row>
    <row r="10175" spans="4:4">
      <c r="D10175" s="3">
        <v>10175</v>
      </c>
    </row>
    <row r="10176" spans="4:4">
      <c r="D10176" s="3">
        <v>10176</v>
      </c>
    </row>
    <row r="10177" spans="4:4">
      <c r="D10177" s="3">
        <v>10177</v>
      </c>
    </row>
    <row r="10178" spans="4:4">
      <c r="D10178" s="3">
        <v>10178</v>
      </c>
    </row>
    <row r="10179" spans="4:4">
      <c r="D10179" s="3">
        <v>10179</v>
      </c>
    </row>
    <row r="10180" spans="4:4">
      <c r="D10180" s="3">
        <v>10180</v>
      </c>
    </row>
    <row r="10181" spans="4:4">
      <c r="D10181" s="3">
        <v>10181</v>
      </c>
    </row>
    <row r="10182" spans="4:4">
      <c r="D10182" s="3">
        <v>10182</v>
      </c>
    </row>
    <row r="10183" spans="4:4">
      <c r="D10183" s="3">
        <v>10183</v>
      </c>
    </row>
    <row r="10184" spans="4:4">
      <c r="D10184" s="3">
        <v>10184</v>
      </c>
    </row>
    <row r="10185" spans="4:4">
      <c r="D10185" s="3">
        <v>10185</v>
      </c>
    </row>
    <row r="10186" spans="4:4">
      <c r="D10186" s="3">
        <v>10186</v>
      </c>
    </row>
    <row r="10187" spans="4:4">
      <c r="D10187" s="3">
        <v>10187</v>
      </c>
    </row>
    <row r="10188" spans="4:4">
      <c r="D10188" s="3">
        <v>10188</v>
      </c>
    </row>
    <row r="10189" spans="4:4">
      <c r="D10189" s="3">
        <v>10189</v>
      </c>
    </row>
    <row r="10190" spans="4:4">
      <c r="D10190" s="3">
        <v>10190</v>
      </c>
    </row>
    <row r="10191" spans="4:4">
      <c r="D10191" s="3">
        <v>10191</v>
      </c>
    </row>
    <row r="10192" spans="4:4">
      <c r="D10192" s="3">
        <v>10192</v>
      </c>
    </row>
    <row r="10193" spans="4:4">
      <c r="D10193" s="3">
        <v>10193</v>
      </c>
    </row>
    <row r="10194" spans="4:4">
      <c r="D10194" s="3">
        <v>10194</v>
      </c>
    </row>
    <row r="10195" spans="4:4">
      <c r="D10195" s="3">
        <v>10195</v>
      </c>
    </row>
    <row r="10196" spans="4:4">
      <c r="D10196" s="3">
        <v>10196</v>
      </c>
    </row>
    <row r="10197" spans="4:4">
      <c r="D10197" s="3">
        <v>10197</v>
      </c>
    </row>
    <row r="10198" spans="4:4">
      <c r="D10198" s="3">
        <v>10198</v>
      </c>
    </row>
    <row r="10199" spans="4:4">
      <c r="D10199" s="3">
        <v>10199</v>
      </c>
    </row>
    <row r="10200" spans="4:4">
      <c r="D10200" s="3">
        <v>10200</v>
      </c>
    </row>
    <row r="10201" spans="4:4">
      <c r="D10201" s="3">
        <v>10201</v>
      </c>
    </row>
    <row r="10202" spans="4:4">
      <c r="D10202" s="3">
        <v>10202</v>
      </c>
    </row>
    <row r="10203" spans="4:4">
      <c r="D10203" s="3">
        <v>10203</v>
      </c>
    </row>
    <row r="10204" spans="4:4">
      <c r="D10204" s="3">
        <v>10204</v>
      </c>
    </row>
    <row r="10205" spans="4:4">
      <c r="D10205" s="3">
        <v>10205</v>
      </c>
    </row>
    <row r="10206" spans="4:4">
      <c r="D10206" s="3">
        <v>10206</v>
      </c>
    </row>
    <row r="10207" spans="4:4">
      <c r="D10207" s="3">
        <v>10207</v>
      </c>
    </row>
    <row r="10208" spans="4:4">
      <c r="D10208" s="3">
        <v>10208</v>
      </c>
    </row>
    <row r="10209" spans="4:4">
      <c r="D10209" s="3">
        <v>10209</v>
      </c>
    </row>
    <row r="10210" spans="4:4">
      <c r="D10210" s="3">
        <v>10210</v>
      </c>
    </row>
    <row r="10211" spans="4:4">
      <c r="D10211" s="3">
        <v>10211</v>
      </c>
    </row>
    <row r="10212" spans="4:4">
      <c r="D10212" s="3">
        <v>10212</v>
      </c>
    </row>
    <row r="10213" spans="4:4">
      <c r="D10213" s="3">
        <v>10213</v>
      </c>
    </row>
    <row r="10214" spans="4:4">
      <c r="D10214" s="3">
        <v>10214</v>
      </c>
    </row>
    <row r="10215" spans="4:4">
      <c r="D10215" s="3">
        <v>10215</v>
      </c>
    </row>
    <row r="10216" spans="4:4">
      <c r="D10216" s="3">
        <v>10216</v>
      </c>
    </row>
    <row r="10217" spans="4:4">
      <c r="D10217" s="3">
        <v>10217</v>
      </c>
    </row>
    <row r="10218" spans="4:4">
      <c r="D10218" s="3">
        <v>10218</v>
      </c>
    </row>
    <row r="10219" spans="4:4">
      <c r="D10219" s="3">
        <v>10219</v>
      </c>
    </row>
    <row r="10220" spans="4:4">
      <c r="D10220" s="3">
        <v>10220</v>
      </c>
    </row>
    <row r="10221" spans="4:4">
      <c r="D10221" s="3">
        <v>10221</v>
      </c>
    </row>
    <row r="10222" spans="4:4">
      <c r="D10222" s="3">
        <v>10222</v>
      </c>
    </row>
    <row r="10223" spans="4:4">
      <c r="D10223" s="3">
        <v>10223</v>
      </c>
    </row>
    <row r="10224" spans="4:4">
      <c r="D10224" s="3">
        <v>10224</v>
      </c>
    </row>
    <row r="10225" spans="4:4">
      <c r="D10225" s="3">
        <v>10225</v>
      </c>
    </row>
    <row r="10226" spans="4:4">
      <c r="D10226" s="3">
        <v>10226</v>
      </c>
    </row>
    <row r="10227" spans="4:4">
      <c r="D10227" s="3">
        <v>10227</v>
      </c>
    </row>
    <row r="10228" spans="4:4">
      <c r="D10228" s="3">
        <v>10228</v>
      </c>
    </row>
    <row r="10229" spans="4:4">
      <c r="D10229" s="3">
        <v>10229</v>
      </c>
    </row>
    <row r="10230" spans="4:4">
      <c r="D10230" s="3">
        <v>10230</v>
      </c>
    </row>
    <row r="10231" spans="4:4">
      <c r="D10231" s="3">
        <v>10231</v>
      </c>
    </row>
    <row r="10232" spans="4:4">
      <c r="D10232" s="3">
        <v>10232</v>
      </c>
    </row>
    <row r="10233" spans="4:4">
      <c r="D10233" s="3">
        <v>10233</v>
      </c>
    </row>
    <row r="10234" spans="4:4">
      <c r="D10234" s="3">
        <v>10234</v>
      </c>
    </row>
    <row r="10235" spans="4:4">
      <c r="D10235" s="3">
        <v>10235</v>
      </c>
    </row>
    <row r="10236" spans="4:4">
      <c r="D10236" s="3">
        <v>10236</v>
      </c>
    </row>
    <row r="10237" spans="4:4">
      <c r="D10237" s="3">
        <v>10237</v>
      </c>
    </row>
    <row r="10238" spans="4:4">
      <c r="D10238" s="3">
        <v>10238</v>
      </c>
    </row>
    <row r="10239" spans="4:4">
      <c r="D10239" s="3">
        <v>10239</v>
      </c>
    </row>
    <row r="10240" spans="4:4">
      <c r="D10240" s="3">
        <v>10240</v>
      </c>
    </row>
    <row r="10241" spans="4:4">
      <c r="D10241" s="3">
        <v>10241</v>
      </c>
    </row>
    <row r="10242" spans="4:4">
      <c r="D10242" s="3">
        <v>10242</v>
      </c>
    </row>
    <row r="10243" spans="4:4">
      <c r="D10243" s="3">
        <v>10243</v>
      </c>
    </row>
    <row r="10244" spans="4:4">
      <c r="D10244" s="3">
        <v>10244</v>
      </c>
    </row>
    <row r="10245" spans="4:4">
      <c r="D10245" s="3">
        <v>10245</v>
      </c>
    </row>
    <row r="10246" spans="4:4">
      <c r="D10246" s="3">
        <v>10246</v>
      </c>
    </row>
    <row r="10247" spans="4:4">
      <c r="D10247" s="3">
        <v>10247</v>
      </c>
    </row>
    <row r="10248" spans="4:4">
      <c r="D10248" s="3">
        <v>10248</v>
      </c>
    </row>
    <row r="10249" spans="4:4">
      <c r="D10249" s="3">
        <v>10249</v>
      </c>
    </row>
    <row r="10250" spans="4:4">
      <c r="D10250" s="3">
        <v>10250</v>
      </c>
    </row>
    <row r="10251" spans="4:4">
      <c r="D10251" s="3">
        <v>10251</v>
      </c>
    </row>
    <row r="10252" spans="4:4">
      <c r="D10252" s="3">
        <v>10252</v>
      </c>
    </row>
    <row r="10253" spans="4:4">
      <c r="D10253" s="3">
        <v>10253</v>
      </c>
    </row>
    <row r="10254" spans="4:4">
      <c r="D10254" s="3">
        <v>10254</v>
      </c>
    </row>
    <row r="10255" spans="4:4">
      <c r="D10255" s="3">
        <v>10255</v>
      </c>
    </row>
    <row r="10256" spans="4:4">
      <c r="D10256" s="3">
        <v>10256</v>
      </c>
    </row>
    <row r="10257" spans="4:4">
      <c r="D10257" s="3">
        <v>10257</v>
      </c>
    </row>
    <row r="10258" spans="4:4">
      <c r="D10258" s="3">
        <v>10258</v>
      </c>
    </row>
    <row r="10259" spans="4:4">
      <c r="D10259" s="3">
        <v>10259</v>
      </c>
    </row>
    <row r="10260" spans="4:4">
      <c r="D10260" s="3">
        <v>10260</v>
      </c>
    </row>
    <row r="10261" spans="4:4">
      <c r="D10261" s="3">
        <v>10261</v>
      </c>
    </row>
    <row r="10262" spans="4:4">
      <c r="D10262" s="3">
        <v>10262</v>
      </c>
    </row>
    <row r="10263" spans="4:4">
      <c r="D10263" s="3">
        <v>10263</v>
      </c>
    </row>
    <row r="10264" spans="4:4">
      <c r="D10264" s="3">
        <v>10264</v>
      </c>
    </row>
    <row r="10265" spans="4:4">
      <c r="D10265" s="3">
        <v>10265</v>
      </c>
    </row>
    <row r="10266" spans="4:4">
      <c r="D10266" s="3">
        <v>10266</v>
      </c>
    </row>
    <row r="10267" spans="4:4">
      <c r="D10267" s="3">
        <v>10267</v>
      </c>
    </row>
    <row r="10268" spans="4:4">
      <c r="D10268" s="3">
        <v>10268</v>
      </c>
    </row>
    <row r="10269" spans="4:4">
      <c r="D10269" s="3">
        <v>10269</v>
      </c>
    </row>
    <row r="10270" spans="4:4">
      <c r="D10270" s="3">
        <v>10270</v>
      </c>
    </row>
    <row r="10271" spans="4:4">
      <c r="D10271" s="3">
        <v>10271</v>
      </c>
    </row>
    <row r="10272" spans="4:4">
      <c r="D10272" s="3">
        <v>10272</v>
      </c>
    </row>
    <row r="10273" spans="4:4">
      <c r="D10273" s="3">
        <v>10273</v>
      </c>
    </row>
    <row r="10274" spans="4:4">
      <c r="D10274" s="3">
        <v>10274</v>
      </c>
    </row>
    <row r="10275" spans="4:4">
      <c r="D10275" s="3">
        <v>10275</v>
      </c>
    </row>
    <row r="10276" spans="4:4">
      <c r="D10276" s="3">
        <v>10276</v>
      </c>
    </row>
    <row r="10277" spans="4:4">
      <c r="D10277" s="3">
        <v>10277</v>
      </c>
    </row>
    <row r="10278" spans="4:4">
      <c r="D10278" s="3">
        <v>10278</v>
      </c>
    </row>
    <row r="10279" spans="4:4">
      <c r="D10279" s="3">
        <v>10279</v>
      </c>
    </row>
    <row r="10280" spans="4:4">
      <c r="D10280" s="3">
        <v>10280</v>
      </c>
    </row>
    <row r="10281" spans="4:4">
      <c r="D10281" s="3">
        <v>10281</v>
      </c>
    </row>
    <row r="10282" spans="4:4">
      <c r="D10282" s="3">
        <v>10282</v>
      </c>
    </row>
    <row r="10283" spans="4:4">
      <c r="D10283" s="3">
        <v>10283</v>
      </c>
    </row>
    <row r="10284" spans="4:4">
      <c r="D10284" s="3">
        <v>10284</v>
      </c>
    </row>
    <row r="10285" spans="4:4">
      <c r="D10285" s="3">
        <v>10285</v>
      </c>
    </row>
    <row r="10286" spans="4:4">
      <c r="D10286" s="3">
        <v>10286</v>
      </c>
    </row>
    <row r="10287" spans="4:4">
      <c r="D10287" s="3">
        <v>10287</v>
      </c>
    </row>
    <row r="10288" spans="4:4">
      <c r="D10288" s="3">
        <v>10288</v>
      </c>
    </row>
    <row r="10289" spans="4:4">
      <c r="D10289" s="3">
        <v>10289</v>
      </c>
    </row>
    <row r="10290" spans="4:4">
      <c r="D10290" s="3">
        <v>10290</v>
      </c>
    </row>
    <row r="10291" spans="4:4">
      <c r="D10291" s="3">
        <v>10291</v>
      </c>
    </row>
    <row r="10292" spans="4:4">
      <c r="D10292" s="3">
        <v>10292</v>
      </c>
    </row>
    <row r="10293" spans="4:4">
      <c r="D10293" s="3">
        <v>10293</v>
      </c>
    </row>
    <row r="10294" spans="4:4">
      <c r="D10294" s="3">
        <v>10294</v>
      </c>
    </row>
    <row r="10295" spans="4:4">
      <c r="D10295" s="3">
        <v>10295</v>
      </c>
    </row>
    <row r="10296" spans="4:4">
      <c r="D10296" s="3">
        <v>10296</v>
      </c>
    </row>
    <row r="10297" spans="4:4">
      <c r="D10297" s="3">
        <v>10297</v>
      </c>
    </row>
    <row r="10298" spans="4:4">
      <c r="D10298" s="3">
        <v>10298</v>
      </c>
    </row>
    <row r="10299" spans="4:4">
      <c r="D10299" s="3">
        <v>10299</v>
      </c>
    </row>
    <row r="10300" spans="4:4">
      <c r="D10300" s="3">
        <v>10300</v>
      </c>
    </row>
    <row r="10301" spans="4:4">
      <c r="D10301" s="3">
        <v>10301</v>
      </c>
    </row>
    <row r="10302" spans="4:4">
      <c r="D10302" s="3">
        <v>10302</v>
      </c>
    </row>
    <row r="10303" spans="4:4">
      <c r="D10303" s="3">
        <v>10303</v>
      </c>
    </row>
    <row r="10304" spans="4:4">
      <c r="D10304" s="3">
        <v>10304</v>
      </c>
    </row>
    <row r="10305" spans="4:4">
      <c r="D10305" s="3">
        <v>10305</v>
      </c>
    </row>
    <row r="10306" spans="4:4">
      <c r="D10306" s="3">
        <v>10306</v>
      </c>
    </row>
    <row r="10307" spans="4:4">
      <c r="D10307" s="3">
        <v>10307</v>
      </c>
    </row>
    <row r="10308" spans="4:4">
      <c r="D10308" s="3">
        <v>10308</v>
      </c>
    </row>
    <row r="10309" spans="4:4">
      <c r="D10309" s="3">
        <v>10309</v>
      </c>
    </row>
    <row r="10310" spans="4:4">
      <c r="D10310" s="3">
        <v>10310</v>
      </c>
    </row>
    <row r="10311" spans="4:4">
      <c r="D10311" s="3">
        <v>10311</v>
      </c>
    </row>
    <row r="10312" spans="4:4">
      <c r="D10312" s="3">
        <v>10312</v>
      </c>
    </row>
    <row r="10313" spans="4:4">
      <c r="D10313" s="3">
        <v>10313</v>
      </c>
    </row>
    <row r="10314" spans="4:4">
      <c r="D10314" s="3">
        <v>10314</v>
      </c>
    </row>
    <row r="10315" spans="4:4">
      <c r="D10315" s="3">
        <v>10315</v>
      </c>
    </row>
    <row r="10316" spans="4:4">
      <c r="D10316" s="3">
        <v>10316</v>
      </c>
    </row>
    <row r="10317" spans="4:4">
      <c r="D10317" s="3">
        <v>10317</v>
      </c>
    </row>
    <row r="10318" spans="4:4">
      <c r="D10318" s="3">
        <v>10318</v>
      </c>
    </row>
    <row r="10319" spans="4:4">
      <c r="D10319" s="3">
        <v>10319</v>
      </c>
    </row>
    <row r="10320" spans="4:4">
      <c r="D10320" s="3">
        <v>10320</v>
      </c>
    </row>
    <row r="10321" spans="4:4">
      <c r="D10321" s="3">
        <v>10321</v>
      </c>
    </row>
    <row r="10322" spans="4:4">
      <c r="D10322" s="3">
        <v>10322</v>
      </c>
    </row>
    <row r="10323" spans="4:4">
      <c r="D10323" s="3">
        <v>10323</v>
      </c>
    </row>
    <row r="10324" spans="4:4">
      <c r="D10324" s="3">
        <v>10324</v>
      </c>
    </row>
    <row r="10325" spans="4:4">
      <c r="D10325" s="3">
        <v>10325</v>
      </c>
    </row>
    <row r="10326" spans="4:4">
      <c r="D10326" s="3">
        <v>10326</v>
      </c>
    </row>
    <row r="10327" spans="4:4">
      <c r="D10327" s="3">
        <v>10327</v>
      </c>
    </row>
    <row r="10328" spans="4:4">
      <c r="D10328" s="3">
        <v>10328</v>
      </c>
    </row>
    <row r="10329" spans="4:4">
      <c r="D10329" s="3">
        <v>10329</v>
      </c>
    </row>
    <row r="10330" spans="4:4">
      <c r="D10330" s="3">
        <v>10330</v>
      </c>
    </row>
    <row r="10331" spans="4:4">
      <c r="D10331" s="3">
        <v>10331</v>
      </c>
    </row>
    <row r="10332" spans="4:4">
      <c r="D10332" s="3">
        <v>10332</v>
      </c>
    </row>
    <row r="10333" spans="4:4">
      <c r="D10333" s="3">
        <v>10333</v>
      </c>
    </row>
    <row r="10334" spans="4:4">
      <c r="D10334" s="3">
        <v>10334</v>
      </c>
    </row>
    <row r="10335" spans="4:4">
      <c r="D10335" s="3">
        <v>10335</v>
      </c>
    </row>
    <row r="10336" spans="4:4">
      <c r="D10336" s="3">
        <v>10336</v>
      </c>
    </row>
    <row r="10337" spans="4:4">
      <c r="D10337" s="3">
        <v>10337</v>
      </c>
    </row>
    <row r="10338" spans="4:4">
      <c r="D10338" s="3">
        <v>10338</v>
      </c>
    </row>
    <row r="10339" spans="4:4">
      <c r="D10339" s="3">
        <v>10339</v>
      </c>
    </row>
    <row r="10340" spans="4:4">
      <c r="D10340" s="3">
        <v>10340</v>
      </c>
    </row>
    <row r="10341" spans="4:4">
      <c r="D10341" s="3">
        <v>10341</v>
      </c>
    </row>
    <row r="10342" spans="4:4">
      <c r="D10342" s="3">
        <v>10342</v>
      </c>
    </row>
    <row r="10343" spans="4:4">
      <c r="D10343" s="3">
        <v>10343</v>
      </c>
    </row>
    <row r="10344" spans="4:4">
      <c r="D10344" s="3">
        <v>10344</v>
      </c>
    </row>
    <row r="10345" spans="4:4">
      <c r="D10345" s="3">
        <v>10345</v>
      </c>
    </row>
    <row r="10346" spans="4:4">
      <c r="D10346" s="3">
        <v>10346</v>
      </c>
    </row>
    <row r="10347" spans="4:4">
      <c r="D10347" s="3">
        <v>10347</v>
      </c>
    </row>
    <row r="10348" spans="4:4">
      <c r="D10348" s="3">
        <v>10348</v>
      </c>
    </row>
    <row r="10349" spans="4:4">
      <c r="D10349" s="3">
        <v>10349</v>
      </c>
    </row>
    <row r="10350" spans="4:4">
      <c r="D10350" s="3">
        <v>10350</v>
      </c>
    </row>
    <row r="10351" spans="4:4">
      <c r="D10351" s="3">
        <v>10351</v>
      </c>
    </row>
    <row r="10352" spans="4:4">
      <c r="D10352" s="3">
        <v>10352</v>
      </c>
    </row>
    <row r="10353" spans="4:4">
      <c r="D10353" s="3">
        <v>10353</v>
      </c>
    </row>
    <row r="10354" spans="4:4">
      <c r="D10354" s="3">
        <v>10354</v>
      </c>
    </row>
    <row r="10355" spans="4:4">
      <c r="D10355" s="3">
        <v>10355</v>
      </c>
    </row>
    <row r="10356" spans="4:4">
      <c r="D10356" s="3">
        <v>10356</v>
      </c>
    </row>
    <row r="10357" spans="4:4">
      <c r="D10357" s="3">
        <v>10357</v>
      </c>
    </row>
    <row r="10358" spans="4:4">
      <c r="D10358" s="3">
        <v>10358</v>
      </c>
    </row>
    <row r="10359" spans="4:4">
      <c r="D10359" s="3">
        <v>10359</v>
      </c>
    </row>
    <row r="10360" spans="4:4">
      <c r="D10360" s="3">
        <v>10360</v>
      </c>
    </row>
    <row r="10361" spans="4:4">
      <c r="D10361" s="3">
        <v>10361</v>
      </c>
    </row>
    <row r="10362" spans="4:4">
      <c r="D10362" s="3">
        <v>10362</v>
      </c>
    </row>
    <row r="10363" spans="4:4">
      <c r="D10363" s="3">
        <v>10363</v>
      </c>
    </row>
    <row r="10364" spans="4:4">
      <c r="D10364" s="3">
        <v>10364</v>
      </c>
    </row>
    <row r="10365" spans="4:4">
      <c r="D10365" s="3">
        <v>10365</v>
      </c>
    </row>
    <row r="10366" spans="4:4">
      <c r="D10366" s="3">
        <v>10366</v>
      </c>
    </row>
    <row r="10367" spans="4:4">
      <c r="D10367" s="3">
        <v>10367</v>
      </c>
    </row>
    <row r="10368" spans="4:4">
      <c r="D10368" s="3">
        <v>10368</v>
      </c>
    </row>
    <row r="10369" spans="4:4">
      <c r="D10369" s="3">
        <v>10369</v>
      </c>
    </row>
    <row r="10370" spans="4:4">
      <c r="D10370" s="3">
        <v>10370</v>
      </c>
    </row>
    <row r="10371" spans="4:4">
      <c r="D10371" s="3">
        <v>10371</v>
      </c>
    </row>
    <row r="10372" spans="4:4">
      <c r="D10372" s="3">
        <v>10372</v>
      </c>
    </row>
    <row r="10373" spans="4:4">
      <c r="D10373" s="3">
        <v>10373</v>
      </c>
    </row>
    <row r="10374" spans="4:4">
      <c r="D10374" s="3">
        <v>10374</v>
      </c>
    </row>
    <row r="10375" spans="4:4">
      <c r="D10375" s="3">
        <v>10375</v>
      </c>
    </row>
    <row r="10376" spans="4:4">
      <c r="D10376" s="3">
        <v>10376</v>
      </c>
    </row>
    <row r="10377" spans="4:4">
      <c r="D10377" s="3">
        <v>10377</v>
      </c>
    </row>
    <row r="10378" spans="4:4">
      <c r="D10378" s="3">
        <v>10378</v>
      </c>
    </row>
    <row r="10379" spans="4:4">
      <c r="D10379" s="3">
        <v>10379</v>
      </c>
    </row>
    <row r="10380" spans="4:4">
      <c r="D10380" s="3">
        <v>10380</v>
      </c>
    </row>
    <row r="10381" spans="4:4">
      <c r="D10381" s="3">
        <v>10381</v>
      </c>
    </row>
    <row r="10382" spans="4:4">
      <c r="D10382" s="3">
        <v>10382</v>
      </c>
    </row>
    <row r="10383" spans="4:4">
      <c r="D10383" s="3">
        <v>10383</v>
      </c>
    </row>
    <row r="10384" spans="4:4">
      <c r="D10384" s="3">
        <v>10384</v>
      </c>
    </row>
    <row r="10385" spans="4:4">
      <c r="D10385" s="3">
        <v>10385</v>
      </c>
    </row>
    <row r="10386" spans="4:4">
      <c r="D10386" s="3">
        <v>10386</v>
      </c>
    </row>
    <row r="10387" spans="4:4">
      <c r="D10387" s="3">
        <v>10387</v>
      </c>
    </row>
    <row r="10388" spans="4:4">
      <c r="D10388" s="3">
        <v>10388</v>
      </c>
    </row>
    <row r="10389" spans="4:4">
      <c r="D10389" s="3">
        <v>10389</v>
      </c>
    </row>
    <row r="10390" spans="4:4">
      <c r="D10390" s="3">
        <v>10390</v>
      </c>
    </row>
    <row r="10391" spans="4:4">
      <c r="D10391" s="3">
        <v>10391</v>
      </c>
    </row>
    <row r="10392" spans="4:4">
      <c r="D10392" s="3">
        <v>10392</v>
      </c>
    </row>
    <row r="10393" spans="4:4">
      <c r="D10393" s="3">
        <v>10393</v>
      </c>
    </row>
    <row r="10394" spans="4:4">
      <c r="D10394" s="3">
        <v>10394</v>
      </c>
    </row>
    <row r="10395" spans="4:4">
      <c r="D10395" s="3">
        <v>10395</v>
      </c>
    </row>
    <row r="10396" spans="4:4">
      <c r="D10396" s="3">
        <v>10396</v>
      </c>
    </row>
    <row r="10397" spans="4:4">
      <c r="D10397" s="3">
        <v>10397</v>
      </c>
    </row>
    <row r="10398" spans="4:4">
      <c r="D10398" s="3">
        <v>10398</v>
      </c>
    </row>
    <row r="10399" spans="4:4">
      <c r="D10399" s="3">
        <v>10399</v>
      </c>
    </row>
    <row r="10400" spans="4:4">
      <c r="D10400" s="3">
        <v>10400</v>
      </c>
    </row>
    <row r="10401" spans="4:4">
      <c r="D10401" s="3">
        <v>10401</v>
      </c>
    </row>
    <row r="10402" spans="4:4">
      <c r="D10402" s="3">
        <v>10402</v>
      </c>
    </row>
    <row r="10403" spans="4:4">
      <c r="D10403" s="3">
        <v>10403</v>
      </c>
    </row>
    <row r="10404" spans="4:4">
      <c r="D10404" s="3">
        <v>10404</v>
      </c>
    </row>
    <row r="10405" spans="4:4">
      <c r="D10405" s="3">
        <v>10405</v>
      </c>
    </row>
    <row r="10406" spans="4:4">
      <c r="D10406" s="3">
        <v>10406</v>
      </c>
    </row>
    <row r="10407" spans="4:4">
      <c r="D10407" s="3">
        <v>10407</v>
      </c>
    </row>
    <row r="10408" spans="4:4">
      <c r="D10408" s="3">
        <v>10408</v>
      </c>
    </row>
    <row r="10409" spans="4:4">
      <c r="D10409" s="3">
        <v>10409</v>
      </c>
    </row>
    <row r="10410" spans="4:4">
      <c r="D10410" s="3">
        <v>10410</v>
      </c>
    </row>
    <row r="10411" spans="4:4">
      <c r="D10411" s="3">
        <v>10411</v>
      </c>
    </row>
    <row r="10412" spans="4:4">
      <c r="D10412" s="3">
        <v>10412</v>
      </c>
    </row>
    <row r="10413" spans="4:4">
      <c r="D10413" s="3">
        <v>10413</v>
      </c>
    </row>
    <row r="10414" spans="4:4">
      <c r="D10414" s="3">
        <v>10414</v>
      </c>
    </row>
    <row r="10415" spans="4:4">
      <c r="D10415" s="3">
        <v>10415</v>
      </c>
    </row>
    <row r="10416" spans="4:4">
      <c r="D10416" s="3">
        <v>10416</v>
      </c>
    </row>
    <row r="10417" spans="4:4">
      <c r="D10417" s="3">
        <v>10417</v>
      </c>
    </row>
    <row r="10418" spans="4:4">
      <c r="D10418" s="3">
        <v>10418</v>
      </c>
    </row>
    <row r="10419" spans="4:4">
      <c r="D10419" s="3">
        <v>10419</v>
      </c>
    </row>
    <row r="10420" spans="4:4">
      <c r="D10420" s="3">
        <v>10420</v>
      </c>
    </row>
    <row r="10421" spans="4:4">
      <c r="D10421" s="3">
        <v>10421</v>
      </c>
    </row>
    <row r="10422" spans="4:4">
      <c r="D10422" s="3">
        <v>10422</v>
      </c>
    </row>
    <row r="10423" spans="4:4">
      <c r="D10423" s="3">
        <v>10423</v>
      </c>
    </row>
    <row r="10424" spans="4:4">
      <c r="D10424" s="3">
        <v>10424</v>
      </c>
    </row>
    <row r="10425" spans="4:4">
      <c r="D10425" s="3">
        <v>10425</v>
      </c>
    </row>
    <row r="10426" spans="4:4">
      <c r="D10426" s="3">
        <v>10426</v>
      </c>
    </row>
    <row r="10427" spans="4:4">
      <c r="D10427" s="3">
        <v>10427</v>
      </c>
    </row>
    <row r="10428" spans="4:4">
      <c r="D10428" s="3">
        <v>10428</v>
      </c>
    </row>
    <row r="10429" spans="4:4">
      <c r="D10429" s="3">
        <v>10429</v>
      </c>
    </row>
    <row r="10430" spans="4:4">
      <c r="D10430" s="3">
        <v>10430</v>
      </c>
    </row>
    <row r="10431" spans="4:4">
      <c r="D10431" s="3">
        <v>10431</v>
      </c>
    </row>
    <row r="10432" spans="4:4">
      <c r="D10432" s="3">
        <v>10432</v>
      </c>
    </row>
    <row r="10433" spans="4:4">
      <c r="D10433" s="3">
        <v>10433</v>
      </c>
    </row>
    <row r="10434" spans="4:4">
      <c r="D10434" s="3">
        <v>10434</v>
      </c>
    </row>
    <row r="10435" spans="4:4">
      <c r="D10435" s="3">
        <v>10435</v>
      </c>
    </row>
    <row r="10436" spans="4:4">
      <c r="D10436" s="3">
        <v>10436</v>
      </c>
    </row>
    <row r="10437" spans="4:4">
      <c r="D10437" s="3">
        <v>10437</v>
      </c>
    </row>
    <row r="10438" spans="4:4">
      <c r="D10438" s="3">
        <v>10438</v>
      </c>
    </row>
    <row r="10439" spans="4:4">
      <c r="D10439" s="3">
        <v>10439</v>
      </c>
    </row>
    <row r="10440" spans="4:4">
      <c r="D10440" s="3">
        <v>10440</v>
      </c>
    </row>
    <row r="10441" spans="4:4">
      <c r="D10441" s="3">
        <v>10441</v>
      </c>
    </row>
    <row r="10442" spans="4:4">
      <c r="D10442" s="3">
        <v>10442</v>
      </c>
    </row>
    <row r="10443" spans="4:4">
      <c r="D10443" s="3">
        <v>10443</v>
      </c>
    </row>
    <row r="10444" spans="4:4">
      <c r="D10444" s="3">
        <v>10444</v>
      </c>
    </row>
    <row r="10445" spans="4:4">
      <c r="D10445" s="3">
        <v>10445</v>
      </c>
    </row>
    <row r="10446" spans="4:4">
      <c r="D10446" s="3">
        <v>10446</v>
      </c>
    </row>
    <row r="10447" spans="4:4">
      <c r="D10447" s="3">
        <v>10447</v>
      </c>
    </row>
    <row r="10448" spans="4:4">
      <c r="D10448" s="3">
        <v>10448</v>
      </c>
    </row>
    <row r="10449" spans="4:4">
      <c r="D10449" s="3">
        <v>10449</v>
      </c>
    </row>
    <row r="10450" spans="4:4">
      <c r="D10450" s="3">
        <v>10450</v>
      </c>
    </row>
    <row r="10451" spans="4:4">
      <c r="D10451" s="3">
        <v>10451</v>
      </c>
    </row>
    <row r="10452" spans="4:4">
      <c r="D10452" s="3">
        <v>10452</v>
      </c>
    </row>
    <row r="10453" spans="4:4">
      <c r="D10453" s="3">
        <v>10453</v>
      </c>
    </row>
    <row r="10454" spans="4:4">
      <c r="D10454" s="3">
        <v>10454</v>
      </c>
    </row>
    <row r="10455" spans="4:4">
      <c r="D10455" s="3">
        <v>10455</v>
      </c>
    </row>
    <row r="10456" spans="4:4">
      <c r="D10456" s="3">
        <v>10456</v>
      </c>
    </row>
    <row r="10457" spans="4:4">
      <c r="D10457" s="3">
        <v>10457</v>
      </c>
    </row>
    <row r="10458" spans="4:4">
      <c r="D10458" s="3">
        <v>10458</v>
      </c>
    </row>
    <row r="10459" spans="4:4">
      <c r="D10459" s="3">
        <v>10459</v>
      </c>
    </row>
    <row r="10460" spans="4:4">
      <c r="D10460" s="3">
        <v>10460</v>
      </c>
    </row>
    <row r="10461" spans="4:4">
      <c r="D10461" s="3">
        <v>10461</v>
      </c>
    </row>
    <row r="10462" spans="4:4">
      <c r="D10462" s="3">
        <v>10462</v>
      </c>
    </row>
    <row r="10463" spans="4:4">
      <c r="D10463" s="3">
        <v>10463</v>
      </c>
    </row>
    <row r="10464" spans="4:4">
      <c r="D10464" s="3">
        <v>10464</v>
      </c>
    </row>
    <row r="10465" spans="4:4">
      <c r="D10465" s="3">
        <v>10465</v>
      </c>
    </row>
    <row r="10466" spans="4:4">
      <c r="D10466" s="3">
        <v>10466</v>
      </c>
    </row>
    <row r="10467" spans="4:4">
      <c r="D10467" s="3">
        <v>10467</v>
      </c>
    </row>
    <row r="10468" spans="4:4">
      <c r="D10468" s="3">
        <v>10468</v>
      </c>
    </row>
    <row r="10469" spans="4:4">
      <c r="D10469" s="3">
        <v>10469</v>
      </c>
    </row>
    <row r="10470" spans="4:4">
      <c r="D10470" s="3">
        <v>10470</v>
      </c>
    </row>
    <row r="10471" spans="4:4">
      <c r="D10471" s="3">
        <v>10471</v>
      </c>
    </row>
    <row r="10472" spans="4:4">
      <c r="D10472" s="3">
        <v>10472</v>
      </c>
    </row>
    <row r="10473" spans="4:4">
      <c r="D10473" s="3">
        <v>10473</v>
      </c>
    </row>
    <row r="10474" spans="4:4">
      <c r="D10474" s="3">
        <v>10474</v>
      </c>
    </row>
    <row r="10475" spans="4:4">
      <c r="D10475" s="3">
        <v>10475</v>
      </c>
    </row>
    <row r="10476" spans="4:4">
      <c r="D10476" s="3">
        <v>10476</v>
      </c>
    </row>
    <row r="10477" spans="4:4">
      <c r="D10477" s="3">
        <v>10477</v>
      </c>
    </row>
    <row r="10478" spans="4:4">
      <c r="D10478" s="3">
        <v>10478</v>
      </c>
    </row>
    <row r="10479" spans="4:4">
      <c r="D10479" s="3">
        <v>10479</v>
      </c>
    </row>
    <row r="10480" spans="4:4">
      <c r="D10480" s="3">
        <v>10480</v>
      </c>
    </row>
    <row r="10481" spans="4:4">
      <c r="D10481" s="3">
        <v>10481</v>
      </c>
    </row>
    <row r="10482" spans="4:4">
      <c r="D10482" s="3">
        <v>10482</v>
      </c>
    </row>
    <row r="10483" spans="4:4">
      <c r="D10483" s="3">
        <v>10483</v>
      </c>
    </row>
    <row r="10484" spans="4:4">
      <c r="D10484" s="3">
        <v>10484</v>
      </c>
    </row>
    <row r="10485" spans="4:4">
      <c r="D10485" s="3">
        <v>10485</v>
      </c>
    </row>
    <row r="10486" spans="4:4">
      <c r="D10486" s="3">
        <v>10486</v>
      </c>
    </row>
    <row r="10487" spans="4:4">
      <c r="D10487" s="3">
        <v>10487</v>
      </c>
    </row>
    <row r="10488" spans="4:4">
      <c r="D10488" s="3">
        <v>10488</v>
      </c>
    </row>
    <row r="10489" spans="4:4">
      <c r="D10489" s="3">
        <v>10489</v>
      </c>
    </row>
    <row r="10490" spans="4:4">
      <c r="D10490" s="3">
        <v>10490</v>
      </c>
    </row>
    <row r="10491" spans="4:4">
      <c r="D10491" s="3">
        <v>10491</v>
      </c>
    </row>
    <row r="10492" spans="4:4">
      <c r="D10492" s="3">
        <v>10492</v>
      </c>
    </row>
    <row r="10493" spans="4:4">
      <c r="D10493" s="3">
        <v>10493</v>
      </c>
    </row>
    <row r="10494" spans="4:4">
      <c r="D10494" s="3">
        <v>10494</v>
      </c>
    </row>
    <row r="10495" spans="4:4">
      <c r="D10495" s="3">
        <v>10495</v>
      </c>
    </row>
    <row r="10496" spans="4:4">
      <c r="D10496" s="3">
        <v>10496</v>
      </c>
    </row>
    <row r="10497" spans="4:4">
      <c r="D10497" s="3">
        <v>10497</v>
      </c>
    </row>
    <row r="10498" spans="4:4">
      <c r="D10498" s="3">
        <v>10498</v>
      </c>
    </row>
    <row r="10499" spans="4:4">
      <c r="D10499" s="3">
        <v>10499</v>
      </c>
    </row>
    <row r="10500" spans="4:4">
      <c r="D10500" s="3">
        <v>10500</v>
      </c>
    </row>
    <row r="10501" spans="4:4">
      <c r="D10501" s="3">
        <v>10501</v>
      </c>
    </row>
    <row r="10502" spans="4:4">
      <c r="D10502" s="3">
        <v>10502</v>
      </c>
    </row>
    <row r="10503" spans="4:4">
      <c r="D10503" s="3">
        <v>10503</v>
      </c>
    </row>
    <row r="10504" spans="4:4">
      <c r="D10504" s="3">
        <v>10504</v>
      </c>
    </row>
    <row r="10505" spans="4:4">
      <c r="D10505" s="3">
        <v>10505</v>
      </c>
    </row>
    <row r="10506" spans="4:4">
      <c r="D10506" s="3">
        <v>10506</v>
      </c>
    </row>
    <row r="10507" spans="4:4">
      <c r="D10507" s="3">
        <v>10507</v>
      </c>
    </row>
    <row r="10508" spans="4:4">
      <c r="D10508" s="3">
        <v>10508</v>
      </c>
    </row>
    <row r="10509" spans="4:4">
      <c r="D10509" s="3">
        <v>10509</v>
      </c>
    </row>
    <row r="10510" spans="4:4">
      <c r="D10510" s="3">
        <v>10510</v>
      </c>
    </row>
    <row r="10511" spans="4:4">
      <c r="D10511" s="3">
        <v>10511</v>
      </c>
    </row>
    <row r="10512" spans="4:4">
      <c r="D10512" s="3">
        <v>10512</v>
      </c>
    </row>
    <row r="10513" spans="4:4">
      <c r="D10513" s="3">
        <v>10513</v>
      </c>
    </row>
    <row r="10514" spans="4:4">
      <c r="D10514" s="3">
        <v>10514</v>
      </c>
    </row>
    <row r="10515" spans="4:4">
      <c r="D10515" s="3">
        <v>10515</v>
      </c>
    </row>
    <row r="10516" spans="4:4">
      <c r="D10516" s="3">
        <v>10516</v>
      </c>
    </row>
    <row r="10517" spans="4:4">
      <c r="D10517" s="3">
        <v>10517</v>
      </c>
    </row>
    <row r="10518" spans="4:4">
      <c r="D10518" s="3">
        <v>10518</v>
      </c>
    </row>
    <row r="10519" spans="4:4">
      <c r="D10519" s="3">
        <v>10519</v>
      </c>
    </row>
    <row r="10520" spans="4:4">
      <c r="D10520" s="3">
        <v>10520</v>
      </c>
    </row>
    <row r="10521" spans="4:4">
      <c r="D10521" s="3">
        <v>10521</v>
      </c>
    </row>
    <row r="10522" spans="4:4">
      <c r="D10522" s="3">
        <v>10522</v>
      </c>
    </row>
    <row r="10523" spans="4:4">
      <c r="D10523" s="3">
        <v>10523</v>
      </c>
    </row>
    <row r="10524" spans="4:4">
      <c r="D10524" s="3">
        <v>10524</v>
      </c>
    </row>
    <row r="10525" spans="4:4">
      <c r="D10525" s="3">
        <v>10525</v>
      </c>
    </row>
    <row r="10526" spans="4:4">
      <c r="D10526" s="3">
        <v>10526</v>
      </c>
    </row>
    <row r="10527" spans="4:4">
      <c r="D10527" s="3">
        <v>10527</v>
      </c>
    </row>
    <row r="10528" spans="4:4">
      <c r="D10528" s="3">
        <v>10528</v>
      </c>
    </row>
    <row r="10529" spans="4:4">
      <c r="D10529" s="3">
        <v>10529</v>
      </c>
    </row>
    <row r="10530" spans="4:4">
      <c r="D10530" s="3">
        <v>10530</v>
      </c>
    </row>
    <row r="10531" spans="4:4">
      <c r="D10531" s="3">
        <v>10531</v>
      </c>
    </row>
    <row r="10532" spans="4:4">
      <c r="D10532" s="3">
        <v>10532</v>
      </c>
    </row>
    <row r="10533" spans="4:4">
      <c r="D10533" s="3">
        <v>10533</v>
      </c>
    </row>
    <row r="10534" spans="4:4">
      <c r="D10534" s="3">
        <v>10534</v>
      </c>
    </row>
    <row r="10535" spans="4:4">
      <c r="D10535" s="3">
        <v>10535</v>
      </c>
    </row>
    <row r="10536" spans="4:4">
      <c r="D10536" s="3">
        <v>10536</v>
      </c>
    </row>
    <row r="10537" spans="4:4">
      <c r="D10537" s="3">
        <v>10537</v>
      </c>
    </row>
    <row r="10538" spans="4:4">
      <c r="D10538" s="3">
        <v>10538</v>
      </c>
    </row>
    <row r="10539" spans="4:4">
      <c r="D10539" s="3">
        <v>10539</v>
      </c>
    </row>
    <row r="10540" spans="4:4">
      <c r="D10540" s="3">
        <v>10540</v>
      </c>
    </row>
    <row r="10541" spans="4:4">
      <c r="D10541" s="3">
        <v>10541</v>
      </c>
    </row>
    <row r="10542" spans="4:4">
      <c r="D10542" s="3">
        <v>10542</v>
      </c>
    </row>
    <row r="10543" spans="4:4">
      <c r="D10543" s="3">
        <v>10543</v>
      </c>
    </row>
    <row r="10544" spans="4:4">
      <c r="D10544" s="3">
        <v>10544</v>
      </c>
    </row>
    <row r="10545" spans="4:4">
      <c r="D10545" s="3">
        <v>10545</v>
      </c>
    </row>
    <row r="10546" spans="4:4">
      <c r="D10546" s="3">
        <v>10546</v>
      </c>
    </row>
    <row r="10547" spans="4:4">
      <c r="D10547" s="3">
        <v>10547</v>
      </c>
    </row>
    <row r="10548" spans="4:4">
      <c r="D10548" s="3">
        <v>10548</v>
      </c>
    </row>
    <row r="10549" spans="4:4">
      <c r="D10549" s="3">
        <v>10549</v>
      </c>
    </row>
    <row r="10550" spans="4:4">
      <c r="D10550" s="3">
        <v>10550</v>
      </c>
    </row>
    <row r="10551" spans="4:4">
      <c r="D10551" s="3">
        <v>10551</v>
      </c>
    </row>
    <row r="10552" spans="4:4">
      <c r="D10552" s="3">
        <v>10552</v>
      </c>
    </row>
    <row r="10553" spans="4:4">
      <c r="D10553" s="3">
        <v>10553</v>
      </c>
    </row>
    <row r="10554" spans="4:4">
      <c r="D10554" s="3">
        <v>10554</v>
      </c>
    </row>
    <row r="10555" spans="4:4">
      <c r="D10555" s="3">
        <v>10555</v>
      </c>
    </row>
    <row r="10556" spans="4:4">
      <c r="D10556" s="3">
        <v>10556</v>
      </c>
    </row>
    <row r="10557" spans="4:4">
      <c r="D10557" s="3">
        <v>10557</v>
      </c>
    </row>
    <row r="10558" spans="4:4">
      <c r="D10558" s="3">
        <v>10558</v>
      </c>
    </row>
    <row r="10559" spans="4:4">
      <c r="D10559" s="3">
        <v>10559</v>
      </c>
    </row>
    <row r="10560" spans="4:4">
      <c r="D10560" s="3">
        <v>10560</v>
      </c>
    </row>
    <row r="10561" spans="4:4">
      <c r="D10561" s="3">
        <v>10561</v>
      </c>
    </row>
    <row r="10562" spans="4:4">
      <c r="D10562" s="3">
        <v>10562</v>
      </c>
    </row>
    <row r="10563" spans="4:4">
      <c r="D10563" s="3">
        <v>10563</v>
      </c>
    </row>
    <row r="10564" spans="4:4">
      <c r="D10564" s="3">
        <v>10564</v>
      </c>
    </row>
    <row r="10565" spans="4:4">
      <c r="D10565" s="3">
        <v>10565</v>
      </c>
    </row>
    <row r="10566" spans="4:4">
      <c r="D10566" s="3">
        <v>10566</v>
      </c>
    </row>
    <row r="10567" spans="4:4">
      <c r="D10567" s="3">
        <v>10567</v>
      </c>
    </row>
    <row r="10568" spans="4:4">
      <c r="D10568" s="3">
        <v>10568</v>
      </c>
    </row>
    <row r="10569" spans="4:4">
      <c r="D10569" s="3">
        <v>10569</v>
      </c>
    </row>
    <row r="10570" spans="4:4">
      <c r="D10570" s="3">
        <v>10570</v>
      </c>
    </row>
    <row r="10571" spans="4:4">
      <c r="D10571" s="3">
        <v>10571</v>
      </c>
    </row>
    <row r="10572" spans="4:4">
      <c r="D10572" s="3">
        <v>10572</v>
      </c>
    </row>
    <row r="10573" spans="4:4">
      <c r="D10573" s="3">
        <v>10573</v>
      </c>
    </row>
    <row r="10574" spans="4:4">
      <c r="D10574" s="3">
        <v>10574</v>
      </c>
    </row>
    <row r="10575" spans="4:4">
      <c r="D10575" s="3">
        <v>10575</v>
      </c>
    </row>
    <row r="10576" spans="4:4">
      <c r="D10576" s="3">
        <v>10576</v>
      </c>
    </row>
    <row r="10577" spans="4:4">
      <c r="D10577" s="3">
        <v>10577</v>
      </c>
    </row>
    <row r="10578" spans="4:4">
      <c r="D10578" s="3">
        <v>10578</v>
      </c>
    </row>
    <row r="10579" spans="4:4">
      <c r="D10579" s="3">
        <v>10579</v>
      </c>
    </row>
    <row r="10580" spans="4:4">
      <c r="D10580" s="3">
        <v>10580</v>
      </c>
    </row>
    <row r="10581" spans="4:4">
      <c r="D10581" s="3">
        <v>10581</v>
      </c>
    </row>
    <row r="10582" spans="4:4">
      <c r="D10582" s="3">
        <v>10582</v>
      </c>
    </row>
    <row r="10583" spans="4:4">
      <c r="D10583" s="3">
        <v>10583</v>
      </c>
    </row>
    <row r="10584" spans="4:4">
      <c r="D10584" s="3">
        <v>10584</v>
      </c>
    </row>
    <row r="10585" spans="4:4">
      <c r="D10585" s="3">
        <v>10585</v>
      </c>
    </row>
    <row r="10586" spans="4:4">
      <c r="D10586" s="3">
        <v>10586</v>
      </c>
    </row>
    <row r="10587" spans="4:4">
      <c r="D10587" s="3">
        <v>10587</v>
      </c>
    </row>
    <row r="10588" spans="4:4">
      <c r="D10588" s="3">
        <v>10588</v>
      </c>
    </row>
    <row r="10589" spans="4:4">
      <c r="D10589" s="3">
        <v>10589</v>
      </c>
    </row>
    <row r="10590" spans="4:4">
      <c r="D10590" s="3">
        <v>10590</v>
      </c>
    </row>
    <row r="10591" spans="4:4">
      <c r="D10591" s="3">
        <v>10591</v>
      </c>
    </row>
    <row r="10592" spans="4:4">
      <c r="D10592" s="3">
        <v>10592</v>
      </c>
    </row>
    <row r="10593" spans="4:4">
      <c r="D10593" s="3">
        <v>10593</v>
      </c>
    </row>
    <row r="10594" spans="4:4">
      <c r="D10594" s="3">
        <v>10594</v>
      </c>
    </row>
    <row r="10595" spans="4:4">
      <c r="D10595" s="3">
        <v>10595</v>
      </c>
    </row>
    <row r="10596" spans="4:4">
      <c r="D10596" s="3">
        <v>10596</v>
      </c>
    </row>
    <row r="10597" spans="4:4">
      <c r="D10597" s="3">
        <v>10597</v>
      </c>
    </row>
    <row r="10598" spans="4:4">
      <c r="D10598" s="3">
        <v>10598</v>
      </c>
    </row>
    <row r="10599" spans="4:4">
      <c r="D10599" s="3">
        <v>10599</v>
      </c>
    </row>
    <row r="10600" spans="4:4">
      <c r="D10600" s="3">
        <v>10600</v>
      </c>
    </row>
    <row r="10601" spans="4:4">
      <c r="D10601" s="3">
        <v>10601</v>
      </c>
    </row>
    <row r="10602" spans="4:4">
      <c r="D10602" s="3">
        <v>10602</v>
      </c>
    </row>
    <row r="10603" spans="4:4">
      <c r="D10603" s="3">
        <v>10603</v>
      </c>
    </row>
    <row r="10604" spans="4:4">
      <c r="D10604" s="3">
        <v>10604</v>
      </c>
    </row>
    <row r="10605" spans="4:4">
      <c r="D10605" s="3">
        <v>10605</v>
      </c>
    </row>
    <row r="10606" spans="4:4">
      <c r="D10606" s="3">
        <v>10606</v>
      </c>
    </row>
    <row r="10607" spans="4:4">
      <c r="D10607" s="3">
        <v>10607</v>
      </c>
    </row>
    <row r="10608" spans="4:4">
      <c r="D10608" s="3">
        <v>10608</v>
      </c>
    </row>
    <row r="10609" spans="4:4">
      <c r="D10609" s="3">
        <v>10609</v>
      </c>
    </row>
    <row r="10610" spans="4:4">
      <c r="D10610" s="3">
        <v>10610</v>
      </c>
    </row>
    <row r="10611" spans="4:4">
      <c r="D10611" s="3">
        <v>10611</v>
      </c>
    </row>
    <row r="10612" spans="4:4">
      <c r="D10612" s="3">
        <v>10612</v>
      </c>
    </row>
    <row r="10613" spans="4:4">
      <c r="D10613" s="3">
        <v>10613</v>
      </c>
    </row>
    <row r="10614" spans="4:4">
      <c r="D10614" s="3">
        <v>10614</v>
      </c>
    </row>
    <row r="10615" spans="4:4">
      <c r="D10615" s="3">
        <v>10615</v>
      </c>
    </row>
    <row r="10616" spans="4:4">
      <c r="D10616" s="3">
        <v>10616</v>
      </c>
    </row>
    <row r="10617" spans="4:4">
      <c r="D10617" s="3">
        <v>10617</v>
      </c>
    </row>
    <row r="10618" spans="4:4">
      <c r="D10618" s="3">
        <v>10618</v>
      </c>
    </row>
    <row r="10619" spans="4:4">
      <c r="D10619" s="3">
        <v>10619</v>
      </c>
    </row>
    <row r="10620" spans="4:4">
      <c r="D10620" s="3">
        <v>10620</v>
      </c>
    </row>
    <row r="10621" spans="4:4">
      <c r="D10621" s="3">
        <v>10621</v>
      </c>
    </row>
    <row r="10622" spans="4:4">
      <c r="D10622" s="3">
        <v>10622</v>
      </c>
    </row>
    <row r="10623" spans="4:4">
      <c r="D10623" s="3">
        <v>10623</v>
      </c>
    </row>
    <row r="10624" spans="4:4">
      <c r="D10624" s="3">
        <v>10624</v>
      </c>
    </row>
    <row r="10625" spans="4:4">
      <c r="D10625" s="3">
        <v>10625</v>
      </c>
    </row>
    <row r="10626" spans="4:4">
      <c r="D10626" s="3">
        <v>10626</v>
      </c>
    </row>
    <row r="10627" spans="4:4">
      <c r="D10627" s="3">
        <v>10627</v>
      </c>
    </row>
    <row r="10628" spans="4:4">
      <c r="D10628" s="3">
        <v>10628</v>
      </c>
    </row>
    <row r="10629" spans="4:4">
      <c r="D10629" s="3">
        <v>10629</v>
      </c>
    </row>
    <row r="10630" spans="4:4">
      <c r="D10630" s="3">
        <v>10630</v>
      </c>
    </row>
    <row r="10631" spans="4:4">
      <c r="D10631" s="3">
        <v>10631</v>
      </c>
    </row>
    <row r="10632" spans="4:4">
      <c r="D10632" s="3">
        <v>10632</v>
      </c>
    </row>
    <row r="10633" spans="4:4">
      <c r="D10633" s="3">
        <v>10633</v>
      </c>
    </row>
    <row r="10634" spans="4:4">
      <c r="D10634" s="3">
        <v>10634</v>
      </c>
    </row>
    <row r="10635" spans="4:4">
      <c r="D10635" s="3">
        <v>10635</v>
      </c>
    </row>
    <row r="10636" spans="4:4">
      <c r="D10636" s="3">
        <v>10636</v>
      </c>
    </row>
    <row r="10637" spans="4:4">
      <c r="D10637" s="3">
        <v>10637</v>
      </c>
    </row>
    <row r="10638" spans="4:4">
      <c r="D10638" s="3">
        <v>10638</v>
      </c>
    </row>
    <row r="10639" spans="4:4">
      <c r="D10639" s="3">
        <v>10639</v>
      </c>
    </row>
    <row r="10640" spans="4:4">
      <c r="D10640" s="3">
        <v>10640</v>
      </c>
    </row>
    <row r="10641" spans="4:4">
      <c r="D10641" s="3">
        <v>10641</v>
      </c>
    </row>
    <row r="10642" spans="4:4">
      <c r="D10642" s="3">
        <v>10642</v>
      </c>
    </row>
    <row r="10643" spans="4:4">
      <c r="D10643" s="3">
        <v>10643</v>
      </c>
    </row>
    <row r="10644" spans="4:4">
      <c r="D10644" s="3">
        <v>10644</v>
      </c>
    </row>
    <row r="10645" spans="4:4">
      <c r="D10645" s="3">
        <v>10645</v>
      </c>
    </row>
    <row r="10646" spans="4:4">
      <c r="D10646" s="3">
        <v>10646</v>
      </c>
    </row>
    <row r="10647" spans="4:4">
      <c r="D10647" s="3">
        <v>10647</v>
      </c>
    </row>
    <row r="10648" spans="4:4">
      <c r="D10648" s="3">
        <v>10648</v>
      </c>
    </row>
    <row r="10649" spans="4:4">
      <c r="D10649" s="3">
        <v>10649</v>
      </c>
    </row>
    <row r="10650" spans="4:4">
      <c r="D10650" s="3">
        <v>10650</v>
      </c>
    </row>
    <row r="10651" spans="4:4">
      <c r="D10651" s="3">
        <v>10651</v>
      </c>
    </row>
    <row r="10652" spans="4:4">
      <c r="D10652" s="3">
        <v>10652</v>
      </c>
    </row>
    <row r="10653" spans="4:4">
      <c r="D10653" s="3">
        <v>10653</v>
      </c>
    </row>
    <row r="10654" spans="4:4">
      <c r="D10654" s="3">
        <v>10654</v>
      </c>
    </row>
    <row r="10655" spans="4:4">
      <c r="D10655" s="3">
        <v>10655</v>
      </c>
    </row>
    <row r="10656" spans="4:4">
      <c r="D10656" s="3">
        <v>10656</v>
      </c>
    </row>
    <row r="10657" spans="4:4">
      <c r="D10657" s="3">
        <v>10657</v>
      </c>
    </row>
    <row r="10658" spans="4:4">
      <c r="D10658" s="3">
        <v>10658</v>
      </c>
    </row>
    <row r="10659" spans="4:4">
      <c r="D10659" s="3">
        <v>10659</v>
      </c>
    </row>
    <row r="10660" spans="4:4">
      <c r="D10660" s="3">
        <v>10660</v>
      </c>
    </row>
    <row r="10661" spans="4:4">
      <c r="D10661" s="3">
        <v>10661</v>
      </c>
    </row>
    <row r="10662" spans="4:4">
      <c r="D10662" s="3">
        <v>10662</v>
      </c>
    </row>
    <row r="10663" spans="4:4">
      <c r="D10663" s="3">
        <v>10663</v>
      </c>
    </row>
    <row r="10664" spans="4:4">
      <c r="D10664" s="3">
        <v>10664</v>
      </c>
    </row>
    <row r="10665" spans="4:4">
      <c r="D10665" s="3">
        <v>10665</v>
      </c>
    </row>
    <row r="10666" spans="4:4">
      <c r="D10666" s="3">
        <v>10666</v>
      </c>
    </row>
    <row r="10667" spans="4:4">
      <c r="D10667" s="3">
        <v>10667</v>
      </c>
    </row>
    <row r="10668" spans="4:4">
      <c r="D10668" s="3">
        <v>10668</v>
      </c>
    </row>
    <row r="10669" spans="4:4">
      <c r="D10669" s="3">
        <v>10669</v>
      </c>
    </row>
    <row r="10670" spans="4:4">
      <c r="D10670" s="3">
        <v>10670</v>
      </c>
    </row>
    <row r="10671" spans="4:4">
      <c r="D10671" s="3">
        <v>10671</v>
      </c>
    </row>
    <row r="10672" spans="4:4">
      <c r="D10672" s="3">
        <v>10672</v>
      </c>
    </row>
    <row r="10673" spans="4:4">
      <c r="D10673" s="3">
        <v>10673</v>
      </c>
    </row>
    <row r="10674" spans="4:4">
      <c r="D10674" s="3">
        <v>10674</v>
      </c>
    </row>
    <row r="10675" spans="4:4">
      <c r="D10675" s="3">
        <v>10675</v>
      </c>
    </row>
    <row r="10676" spans="4:4">
      <c r="D10676" s="3">
        <v>10676</v>
      </c>
    </row>
    <row r="10677" spans="4:4">
      <c r="D10677" s="3">
        <v>10677</v>
      </c>
    </row>
    <row r="10678" spans="4:4">
      <c r="D10678" s="3">
        <v>10678</v>
      </c>
    </row>
    <row r="10679" spans="4:4">
      <c r="D10679" s="3">
        <v>10679</v>
      </c>
    </row>
    <row r="10680" spans="4:4">
      <c r="D10680" s="3">
        <v>10680</v>
      </c>
    </row>
    <row r="10681" spans="4:4">
      <c r="D10681" s="3">
        <v>10681</v>
      </c>
    </row>
    <row r="10682" spans="4:4">
      <c r="D10682" s="3">
        <v>10682</v>
      </c>
    </row>
    <row r="10683" spans="4:4">
      <c r="D10683" s="3">
        <v>10683</v>
      </c>
    </row>
    <row r="10684" spans="4:4">
      <c r="D10684" s="3">
        <v>10684</v>
      </c>
    </row>
    <row r="10685" spans="4:4">
      <c r="D10685" s="3">
        <v>10685</v>
      </c>
    </row>
    <row r="10686" spans="4:4">
      <c r="D10686" s="3">
        <v>10686</v>
      </c>
    </row>
    <row r="10687" spans="4:4">
      <c r="D10687" s="3">
        <v>10687</v>
      </c>
    </row>
    <row r="10688" spans="4:4">
      <c r="D10688" s="3">
        <v>10688</v>
      </c>
    </row>
    <row r="10689" spans="4:4">
      <c r="D10689" s="3">
        <v>10689</v>
      </c>
    </row>
    <row r="10690" spans="4:4">
      <c r="D10690" s="3">
        <v>10690</v>
      </c>
    </row>
    <row r="10691" spans="4:4">
      <c r="D10691" s="3">
        <v>10691</v>
      </c>
    </row>
    <row r="10692" spans="4:4">
      <c r="D10692" s="3">
        <v>10692</v>
      </c>
    </row>
    <row r="10693" spans="4:4">
      <c r="D10693" s="3">
        <v>10693</v>
      </c>
    </row>
    <row r="10694" spans="4:4">
      <c r="D10694" s="3">
        <v>10694</v>
      </c>
    </row>
    <row r="10695" spans="4:4">
      <c r="D10695" s="3">
        <v>10695</v>
      </c>
    </row>
    <row r="10696" spans="4:4">
      <c r="D10696" s="3">
        <v>10696</v>
      </c>
    </row>
    <row r="10697" spans="4:4">
      <c r="D10697" s="3">
        <v>10697</v>
      </c>
    </row>
    <row r="10698" spans="4:4">
      <c r="D10698" s="3">
        <v>10698</v>
      </c>
    </row>
    <row r="10699" spans="4:4">
      <c r="D10699" s="3">
        <v>10699</v>
      </c>
    </row>
    <row r="10700" spans="4:4">
      <c r="D10700" s="3">
        <v>10700</v>
      </c>
    </row>
    <row r="10701" spans="4:4">
      <c r="D10701" s="3">
        <v>10701</v>
      </c>
    </row>
    <row r="10702" spans="4:4">
      <c r="D10702" s="3">
        <v>10702</v>
      </c>
    </row>
    <row r="10703" spans="4:4">
      <c r="D10703" s="3">
        <v>10703</v>
      </c>
    </row>
    <row r="10704" spans="4:4">
      <c r="D10704" s="3">
        <v>10704</v>
      </c>
    </row>
    <row r="10705" spans="4:4">
      <c r="D10705" s="3">
        <v>10705</v>
      </c>
    </row>
    <row r="10706" spans="4:4">
      <c r="D10706" s="3">
        <v>10706</v>
      </c>
    </row>
    <row r="10707" spans="4:4">
      <c r="D10707" s="3">
        <v>10707</v>
      </c>
    </row>
    <row r="10708" spans="4:4">
      <c r="D10708" s="3">
        <v>10708</v>
      </c>
    </row>
    <row r="10709" spans="4:4">
      <c r="D10709" s="3">
        <v>10709</v>
      </c>
    </row>
    <row r="10710" spans="4:4">
      <c r="D10710" s="3">
        <v>10710</v>
      </c>
    </row>
    <row r="10711" spans="4:4">
      <c r="D10711" s="3">
        <v>10711</v>
      </c>
    </row>
    <row r="10712" spans="4:4">
      <c r="D10712" s="3">
        <v>10712</v>
      </c>
    </row>
    <row r="10713" spans="4:4">
      <c r="D10713" s="3">
        <v>10713</v>
      </c>
    </row>
    <row r="10714" spans="4:4">
      <c r="D10714" s="3">
        <v>10714</v>
      </c>
    </row>
    <row r="10715" spans="4:4">
      <c r="D10715" s="3">
        <v>10715</v>
      </c>
    </row>
    <row r="10716" spans="4:4">
      <c r="D10716" s="3">
        <v>10716</v>
      </c>
    </row>
    <row r="10717" spans="4:4">
      <c r="D10717" s="3">
        <v>10717</v>
      </c>
    </row>
    <row r="10718" spans="4:4">
      <c r="D10718" s="3">
        <v>10718</v>
      </c>
    </row>
    <row r="10719" spans="4:4">
      <c r="D10719" s="3">
        <v>10719</v>
      </c>
    </row>
    <row r="10720" spans="4:4">
      <c r="D10720" s="3">
        <v>10720</v>
      </c>
    </row>
    <row r="10721" spans="4:4">
      <c r="D10721" s="3">
        <v>10721</v>
      </c>
    </row>
    <row r="10722" spans="4:4">
      <c r="D10722" s="3">
        <v>10722</v>
      </c>
    </row>
    <row r="10723" spans="4:4">
      <c r="D10723" s="3">
        <v>10723</v>
      </c>
    </row>
    <row r="10724" spans="4:4">
      <c r="D10724" s="3">
        <v>10724</v>
      </c>
    </row>
    <row r="10725" spans="4:4">
      <c r="D10725" s="3">
        <v>10725</v>
      </c>
    </row>
    <row r="10726" spans="4:4">
      <c r="D10726" s="3">
        <v>10726</v>
      </c>
    </row>
    <row r="10727" spans="4:4">
      <c r="D10727" s="3">
        <v>10727</v>
      </c>
    </row>
    <row r="10728" spans="4:4">
      <c r="D10728" s="3">
        <v>10728</v>
      </c>
    </row>
    <row r="10729" spans="4:4">
      <c r="D10729" s="3">
        <v>10729</v>
      </c>
    </row>
    <row r="10730" spans="4:4">
      <c r="D10730" s="3">
        <v>10730</v>
      </c>
    </row>
    <row r="10731" spans="4:4">
      <c r="D10731" s="3">
        <v>10731</v>
      </c>
    </row>
    <row r="10732" spans="4:4">
      <c r="D10732" s="3">
        <v>10732</v>
      </c>
    </row>
    <row r="10733" spans="4:4">
      <c r="D10733" s="3">
        <v>10733</v>
      </c>
    </row>
    <row r="10734" spans="4:4">
      <c r="D10734" s="3">
        <v>10734</v>
      </c>
    </row>
    <row r="10735" spans="4:4">
      <c r="D10735" s="3">
        <v>10735</v>
      </c>
    </row>
    <row r="10736" spans="4:4">
      <c r="D10736" s="3">
        <v>10736</v>
      </c>
    </row>
    <row r="10737" spans="4:4">
      <c r="D10737" s="3">
        <v>10737</v>
      </c>
    </row>
    <row r="10738" spans="4:4">
      <c r="D10738" s="3">
        <v>10738</v>
      </c>
    </row>
    <row r="10739" spans="4:4">
      <c r="D10739" s="3">
        <v>10739</v>
      </c>
    </row>
    <row r="10740" spans="4:4">
      <c r="D10740" s="3">
        <v>10740</v>
      </c>
    </row>
    <row r="10741" spans="4:4">
      <c r="D10741" s="3">
        <v>10741</v>
      </c>
    </row>
    <row r="10742" spans="4:4">
      <c r="D10742" s="3">
        <v>10742</v>
      </c>
    </row>
    <row r="10743" spans="4:4">
      <c r="D10743" s="3">
        <v>10743</v>
      </c>
    </row>
    <row r="10744" spans="4:4">
      <c r="D10744" s="3">
        <v>10744</v>
      </c>
    </row>
    <row r="10745" spans="4:4">
      <c r="D10745" s="3">
        <v>10745</v>
      </c>
    </row>
    <row r="10746" spans="4:4">
      <c r="D10746" s="3">
        <v>10746</v>
      </c>
    </row>
    <row r="10747" spans="4:4">
      <c r="D10747" s="3">
        <v>10747</v>
      </c>
    </row>
    <row r="10748" spans="4:4">
      <c r="D10748" s="3">
        <v>10748</v>
      </c>
    </row>
    <row r="10749" spans="4:4">
      <c r="D10749" s="3">
        <v>10749</v>
      </c>
    </row>
    <row r="10750" spans="4:4">
      <c r="D10750" s="3">
        <v>10750</v>
      </c>
    </row>
    <row r="10751" spans="4:4">
      <c r="D10751" s="3">
        <v>10751</v>
      </c>
    </row>
    <row r="10752" spans="4:4">
      <c r="D10752" s="3">
        <v>10752</v>
      </c>
    </row>
    <row r="10753" spans="4:4">
      <c r="D10753" s="3">
        <v>10753</v>
      </c>
    </row>
    <row r="10754" spans="4:4">
      <c r="D10754" s="3">
        <v>10754</v>
      </c>
    </row>
    <row r="10755" spans="4:4">
      <c r="D10755" s="3">
        <v>10755</v>
      </c>
    </row>
    <row r="10756" spans="4:4">
      <c r="D10756" s="3">
        <v>10756</v>
      </c>
    </row>
    <row r="10757" spans="4:4">
      <c r="D10757" s="3">
        <v>10757</v>
      </c>
    </row>
    <row r="10758" spans="4:4">
      <c r="D10758" s="3">
        <v>10758</v>
      </c>
    </row>
    <row r="10759" spans="4:4">
      <c r="D10759" s="3">
        <v>10759</v>
      </c>
    </row>
    <row r="10760" spans="4:4">
      <c r="D10760" s="3">
        <v>10760</v>
      </c>
    </row>
    <row r="10761" spans="4:4">
      <c r="D10761" s="3">
        <v>10761</v>
      </c>
    </row>
    <row r="10762" spans="4:4">
      <c r="D10762" s="3">
        <v>10762</v>
      </c>
    </row>
    <row r="10763" spans="4:4">
      <c r="D10763" s="3">
        <v>10763</v>
      </c>
    </row>
    <row r="10764" spans="4:4">
      <c r="D10764" s="3">
        <v>10764</v>
      </c>
    </row>
    <row r="10765" spans="4:4">
      <c r="D10765" s="3">
        <v>10765</v>
      </c>
    </row>
    <row r="10766" spans="4:4">
      <c r="D10766" s="3">
        <v>10766</v>
      </c>
    </row>
    <row r="10767" spans="4:4">
      <c r="D10767" s="3">
        <v>10767</v>
      </c>
    </row>
    <row r="10768" spans="4:4">
      <c r="D10768" s="3">
        <v>10768</v>
      </c>
    </row>
    <row r="10769" spans="4:4">
      <c r="D10769" s="3">
        <v>10769</v>
      </c>
    </row>
    <row r="10770" spans="4:4">
      <c r="D10770" s="3">
        <v>10770</v>
      </c>
    </row>
    <row r="10771" spans="4:4">
      <c r="D10771" s="3">
        <v>10771</v>
      </c>
    </row>
    <row r="10772" spans="4:4">
      <c r="D10772" s="3">
        <v>10772</v>
      </c>
    </row>
    <row r="10773" spans="4:4">
      <c r="D10773" s="3">
        <v>10773</v>
      </c>
    </row>
    <row r="10774" spans="4:4">
      <c r="D10774" s="3">
        <v>10774</v>
      </c>
    </row>
    <row r="10775" spans="4:4">
      <c r="D10775" s="3">
        <v>10775</v>
      </c>
    </row>
    <row r="10776" spans="4:4">
      <c r="D10776" s="3">
        <v>10776</v>
      </c>
    </row>
    <row r="10777" spans="4:4">
      <c r="D10777" s="3">
        <v>10777</v>
      </c>
    </row>
    <row r="10778" spans="4:4">
      <c r="D10778" s="3">
        <v>10778</v>
      </c>
    </row>
    <row r="10779" spans="4:4">
      <c r="D10779" s="3">
        <v>10779</v>
      </c>
    </row>
    <row r="10780" spans="4:4">
      <c r="D10780" s="3">
        <v>10780</v>
      </c>
    </row>
    <row r="10781" spans="4:4">
      <c r="D10781" s="3">
        <v>10781</v>
      </c>
    </row>
    <row r="10782" spans="4:4">
      <c r="D10782" s="3">
        <v>10782</v>
      </c>
    </row>
    <row r="10783" spans="4:4">
      <c r="D10783" s="3">
        <v>10783</v>
      </c>
    </row>
    <row r="10784" spans="4:4">
      <c r="D10784" s="3">
        <v>10784</v>
      </c>
    </row>
    <row r="10785" spans="4:4">
      <c r="D10785" s="3">
        <v>10785</v>
      </c>
    </row>
    <row r="10786" spans="4:4">
      <c r="D10786" s="3">
        <v>10786</v>
      </c>
    </row>
    <row r="10787" spans="4:4">
      <c r="D10787" s="3">
        <v>10787</v>
      </c>
    </row>
    <row r="10788" spans="4:4">
      <c r="D10788" s="3">
        <v>10788</v>
      </c>
    </row>
    <row r="10789" spans="4:4">
      <c r="D10789" s="3">
        <v>10789</v>
      </c>
    </row>
    <row r="10790" spans="4:4">
      <c r="D10790" s="3">
        <v>10790</v>
      </c>
    </row>
    <row r="10791" spans="4:4">
      <c r="D10791" s="3">
        <v>10791</v>
      </c>
    </row>
    <row r="10792" spans="4:4">
      <c r="D10792" s="3">
        <v>10792</v>
      </c>
    </row>
    <row r="10793" spans="4:4">
      <c r="D10793" s="3">
        <v>10793</v>
      </c>
    </row>
    <row r="10794" spans="4:4">
      <c r="D10794" s="3">
        <v>10794</v>
      </c>
    </row>
    <row r="10795" spans="4:4">
      <c r="D10795" s="3">
        <v>10795</v>
      </c>
    </row>
    <row r="10796" spans="4:4">
      <c r="D10796" s="3">
        <v>10796</v>
      </c>
    </row>
    <row r="10797" spans="4:4">
      <c r="D10797" s="3">
        <v>10797</v>
      </c>
    </row>
    <row r="10798" spans="4:4">
      <c r="D10798" s="3">
        <v>10798</v>
      </c>
    </row>
    <row r="10799" spans="4:4">
      <c r="D10799" s="3">
        <v>10799</v>
      </c>
    </row>
    <row r="10800" spans="4:4">
      <c r="D10800" s="3">
        <v>10800</v>
      </c>
    </row>
    <row r="10801" spans="4:4">
      <c r="D10801" s="3">
        <v>10801</v>
      </c>
    </row>
    <row r="10802" spans="4:4">
      <c r="D10802" s="3">
        <v>10802</v>
      </c>
    </row>
    <row r="10803" spans="4:4">
      <c r="D10803" s="3">
        <v>10803</v>
      </c>
    </row>
    <row r="10804" spans="4:4">
      <c r="D10804" s="3">
        <v>10804</v>
      </c>
    </row>
    <row r="10805" spans="4:4">
      <c r="D10805" s="3">
        <v>10805</v>
      </c>
    </row>
    <row r="10806" spans="4:4">
      <c r="D10806" s="3">
        <v>10806</v>
      </c>
    </row>
    <row r="10807" spans="4:4">
      <c r="D10807" s="3">
        <v>10807</v>
      </c>
    </row>
    <row r="10808" spans="4:4">
      <c r="D10808" s="3">
        <v>10808</v>
      </c>
    </row>
    <row r="10809" spans="4:4">
      <c r="D10809" s="3">
        <v>10809</v>
      </c>
    </row>
    <row r="10810" spans="4:4">
      <c r="D10810" s="3">
        <v>10810</v>
      </c>
    </row>
    <row r="10811" spans="4:4">
      <c r="D10811" s="3">
        <v>10811</v>
      </c>
    </row>
    <row r="10812" spans="4:4">
      <c r="D10812" s="3">
        <v>10812</v>
      </c>
    </row>
    <row r="10813" spans="4:4">
      <c r="D10813" s="3">
        <v>10813</v>
      </c>
    </row>
    <row r="10814" spans="4:4">
      <c r="D10814" s="3">
        <v>10814</v>
      </c>
    </row>
    <row r="10815" spans="4:4">
      <c r="D10815" s="3">
        <v>10815</v>
      </c>
    </row>
    <row r="10816" spans="4:4">
      <c r="D10816" s="3">
        <v>10816</v>
      </c>
    </row>
    <row r="10817" spans="4:4">
      <c r="D10817" s="3">
        <v>10817</v>
      </c>
    </row>
    <row r="10818" spans="4:4">
      <c r="D10818" s="3">
        <v>10818</v>
      </c>
    </row>
    <row r="10819" spans="4:4">
      <c r="D10819" s="3">
        <v>10819</v>
      </c>
    </row>
    <row r="10820" spans="4:4">
      <c r="D10820" s="3">
        <v>10820</v>
      </c>
    </row>
    <row r="10821" spans="4:4">
      <c r="D10821" s="3">
        <v>10821</v>
      </c>
    </row>
    <row r="10822" spans="4:4">
      <c r="D10822" s="3">
        <v>10822</v>
      </c>
    </row>
    <row r="10823" spans="4:4">
      <c r="D10823" s="3">
        <v>10823</v>
      </c>
    </row>
    <row r="10824" spans="4:4">
      <c r="D10824" s="3">
        <v>10824</v>
      </c>
    </row>
    <row r="10825" spans="4:4">
      <c r="D10825" s="3">
        <v>10825</v>
      </c>
    </row>
    <row r="10826" spans="4:4">
      <c r="D10826" s="3">
        <v>10826</v>
      </c>
    </row>
    <row r="10827" spans="4:4">
      <c r="D10827" s="3">
        <v>10827</v>
      </c>
    </row>
    <row r="10828" spans="4:4">
      <c r="D10828" s="3">
        <v>10828</v>
      </c>
    </row>
    <row r="10829" spans="4:4">
      <c r="D10829" s="3">
        <v>10829</v>
      </c>
    </row>
    <row r="10830" spans="4:4">
      <c r="D10830" s="3">
        <v>10830</v>
      </c>
    </row>
    <row r="10831" spans="4:4">
      <c r="D10831" s="3">
        <v>10831</v>
      </c>
    </row>
    <row r="10832" spans="4:4">
      <c r="D10832" s="3">
        <v>10832</v>
      </c>
    </row>
    <row r="10833" spans="4:4">
      <c r="D10833" s="3">
        <v>10833</v>
      </c>
    </row>
    <row r="10834" spans="4:4">
      <c r="D10834" s="3">
        <v>10834</v>
      </c>
    </row>
    <row r="10835" spans="4:4">
      <c r="D10835" s="3">
        <v>10835</v>
      </c>
    </row>
    <row r="10836" spans="4:4">
      <c r="D10836" s="3">
        <v>10836</v>
      </c>
    </row>
    <row r="10837" spans="4:4">
      <c r="D10837" s="3">
        <v>10837</v>
      </c>
    </row>
    <row r="10838" spans="4:4">
      <c r="D10838" s="3">
        <v>10838</v>
      </c>
    </row>
    <row r="10839" spans="4:4">
      <c r="D10839" s="3">
        <v>10839</v>
      </c>
    </row>
    <row r="10840" spans="4:4">
      <c r="D10840" s="3">
        <v>10840</v>
      </c>
    </row>
    <row r="10841" spans="4:4">
      <c r="D10841" s="3">
        <v>10841</v>
      </c>
    </row>
    <row r="10842" spans="4:4">
      <c r="D10842" s="3">
        <v>10842</v>
      </c>
    </row>
    <row r="10843" spans="4:4">
      <c r="D10843" s="3">
        <v>10843</v>
      </c>
    </row>
    <row r="10844" spans="4:4">
      <c r="D10844" s="3">
        <v>10844</v>
      </c>
    </row>
    <row r="10845" spans="4:4">
      <c r="D10845" s="3">
        <v>10845</v>
      </c>
    </row>
    <row r="10846" spans="4:4">
      <c r="D10846" s="3">
        <v>10846</v>
      </c>
    </row>
    <row r="10847" spans="4:4">
      <c r="D10847" s="3">
        <v>10847</v>
      </c>
    </row>
    <row r="10848" spans="4:4">
      <c r="D10848" s="3">
        <v>10848</v>
      </c>
    </row>
    <row r="10849" spans="4:4">
      <c r="D10849" s="3">
        <v>10849</v>
      </c>
    </row>
    <row r="10850" spans="4:4">
      <c r="D10850" s="3">
        <v>10850</v>
      </c>
    </row>
    <row r="10851" spans="4:4">
      <c r="D10851" s="3">
        <v>10851</v>
      </c>
    </row>
    <row r="10852" spans="4:4">
      <c r="D10852" s="3">
        <v>10852</v>
      </c>
    </row>
    <row r="10853" spans="4:4">
      <c r="D10853" s="3">
        <v>10853</v>
      </c>
    </row>
    <row r="10854" spans="4:4">
      <c r="D10854" s="3">
        <v>10854</v>
      </c>
    </row>
    <row r="10855" spans="4:4">
      <c r="D10855" s="3">
        <v>10855</v>
      </c>
    </row>
    <row r="10856" spans="4:4">
      <c r="D10856" s="3">
        <v>10856</v>
      </c>
    </row>
    <row r="10857" spans="4:4">
      <c r="D10857" s="3">
        <v>10857</v>
      </c>
    </row>
    <row r="10858" spans="4:4">
      <c r="D10858" s="3">
        <v>10858</v>
      </c>
    </row>
    <row r="10859" spans="4:4">
      <c r="D10859" s="3">
        <v>10859</v>
      </c>
    </row>
    <row r="10860" spans="4:4">
      <c r="D10860" s="3">
        <v>10860</v>
      </c>
    </row>
    <row r="10861" spans="4:4">
      <c r="D10861" s="3">
        <v>10861</v>
      </c>
    </row>
    <row r="10862" spans="4:4">
      <c r="D10862" s="3">
        <v>10862</v>
      </c>
    </row>
    <row r="10863" spans="4:4">
      <c r="D10863" s="3">
        <v>10863</v>
      </c>
    </row>
    <row r="10864" spans="4:4">
      <c r="D10864" s="3">
        <v>10864</v>
      </c>
    </row>
    <row r="10865" spans="4:4">
      <c r="D10865" s="3">
        <v>10865</v>
      </c>
    </row>
    <row r="10866" spans="4:4">
      <c r="D10866" s="3">
        <v>10866</v>
      </c>
    </row>
    <row r="10867" spans="4:4">
      <c r="D10867" s="3">
        <v>10867</v>
      </c>
    </row>
    <row r="10868" spans="4:4">
      <c r="D10868" s="3">
        <v>10868</v>
      </c>
    </row>
    <row r="10869" spans="4:4">
      <c r="D10869" s="3">
        <v>10869</v>
      </c>
    </row>
    <row r="10870" spans="4:4">
      <c r="D10870" s="3">
        <v>10870</v>
      </c>
    </row>
    <row r="10871" spans="4:4">
      <c r="D10871" s="3">
        <v>10871</v>
      </c>
    </row>
    <row r="10872" spans="4:4">
      <c r="D10872" s="3">
        <v>10872</v>
      </c>
    </row>
    <row r="10873" spans="4:4">
      <c r="D10873" s="3">
        <v>10873</v>
      </c>
    </row>
    <row r="10874" spans="4:4">
      <c r="D10874" s="3">
        <v>10874</v>
      </c>
    </row>
    <row r="10875" spans="4:4">
      <c r="D10875" s="3">
        <v>10875</v>
      </c>
    </row>
    <row r="10876" spans="4:4">
      <c r="D10876" s="3">
        <v>10876</v>
      </c>
    </row>
    <row r="10877" spans="4:4">
      <c r="D10877" s="3">
        <v>10877</v>
      </c>
    </row>
    <row r="10878" spans="4:4">
      <c r="D10878" s="3">
        <v>10878</v>
      </c>
    </row>
    <row r="10879" spans="4:4">
      <c r="D10879" s="3">
        <v>10879</v>
      </c>
    </row>
    <row r="10880" spans="4:4">
      <c r="D10880" s="3">
        <v>10880</v>
      </c>
    </row>
    <row r="10881" spans="4:4">
      <c r="D10881" s="3">
        <v>10881</v>
      </c>
    </row>
    <row r="10882" spans="4:4">
      <c r="D10882" s="3">
        <v>10882</v>
      </c>
    </row>
    <row r="10883" spans="4:4">
      <c r="D10883" s="3">
        <v>10883</v>
      </c>
    </row>
    <row r="10884" spans="4:4">
      <c r="D10884" s="3">
        <v>10884</v>
      </c>
    </row>
    <row r="10885" spans="4:4">
      <c r="D10885" s="3">
        <v>10885</v>
      </c>
    </row>
    <row r="10886" spans="4:4">
      <c r="D10886" s="3">
        <v>10886</v>
      </c>
    </row>
    <row r="10887" spans="4:4">
      <c r="D10887" s="3">
        <v>10887</v>
      </c>
    </row>
    <row r="10888" spans="4:4">
      <c r="D10888" s="3">
        <v>10888</v>
      </c>
    </row>
    <row r="10889" spans="4:4">
      <c r="D10889" s="3">
        <v>10889</v>
      </c>
    </row>
    <row r="10890" spans="4:4">
      <c r="D10890" s="3">
        <v>10890</v>
      </c>
    </row>
    <row r="10891" spans="4:4">
      <c r="D10891" s="3">
        <v>10891</v>
      </c>
    </row>
    <row r="10892" spans="4:4">
      <c r="D10892" s="3">
        <v>10892</v>
      </c>
    </row>
    <row r="10893" spans="4:4">
      <c r="D10893" s="3">
        <v>10893</v>
      </c>
    </row>
    <row r="10894" spans="4:4">
      <c r="D10894" s="3">
        <v>10894</v>
      </c>
    </row>
    <row r="10895" spans="4:4">
      <c r="D10895" s="3">
        <v>10895</v>
      </c>
    </row>
    <row r="10896" spans="4:4">
      <c r="D10896" s="3">
        <v>10896</v>
      </c>
    </row>
    <row r="10897" spans="4:4">
      <c r="D10897" s="3">
        <v>10897</v>
      </c>
    </row>
    <row r="10898" spans="4:4">
      <c r="D10898" s="3">
        <v>10898</v>
      </c>
    </row>
    <row r="10899" spans="4:4">
      <c r="D10899" s="3">
        <v>10899</v>
      </c>
    </row>
    <row r="10900" spans="4:4">
      <c r="D10900" s="3">
        <v>10900</v>
      </c>
    </row>
    <row r="10901" spans="4:4">
      <c r="D10901" s="3">
        <v>10901</v>
      </c>
    </row>
    <row r="10902" spans="4:4">
      <c r="D10902" s="3">
        <v>10902</v>
      </c>
    </row>
    <row r="10903" spans="4:4">
      <c r="D10903" s="3">
        <v>10903</v>
      </c>
    </row>
    <row r="10904" spans="4:4">
      <c r="D10904" s="3">
        <v>10904</v>
      </c>
    </row>
    <row r="10905" spans="4:4">
      <c r="D10905" s="3">
        <v>10905</v>
      </c>
    </row>
    <row r="10906" spans="4:4">
      <c r="D10906" s="3">
        <v>10906</v>
      </c>
    </row>
    <row r="10907" spans="4:4">
      <c r="D10907" s="3">
        <v>10907</v>
      </c>
    </row>
    <row r="10908" spans="4:4">
      <c r="D10908" s="3">
        <v>10908</v>
      </c>
    </row>
    <row r="10909" spans="4:4">
      <c r="D10909" s="3">
        <v>10909</v>
      </c>
    </row>
    <row r="10910" spans="4:4">
      <c r="D10910" s="3">
        <v>10910</v>
      </c>
    </row>
    <row r="10911" spans="4:4">
      <c r="D10911" s="3">
        <v>10911</v>
      </c>
    </row>
    <row r="10912" spans="4:4">
      <c r="D10912" s="3">
        <v>10912</v>
      </c>
    </row>
    <row r="10913" spans="4:4">
      <c r="D10913" s="3">
        <v>10913</v>
      </c>
    </row>
    <row r="10914" spans="4:4">
      <c r="D10914" s="3">
        <v>10914</v>
      </c>
    </row>
    <row r="10915" spans="4:4">
      <c r="D10915" s="3">
        <v>10915</v>
      </c>
    </row>
    <row r="10916" spans="4:4">
      <c r="D10916" s="3">
        <v>10916</v>
      </c>
    </row>
    <row r="10917" spans="4:4">
      <c r="D10917" s="3">
        <v>10917</v>
      </c>
    </row>
    <row r="10918" spans="4:4">
      <c r="D10918" s="3">
        <v>10918</v>
      </c>
    </row>
    <row r="10919" spans="4:4">
      <c r="D10919" s="3">
        <v>10919</v>
      </c>
    </row>
    <row r="10920" spans="4:4">
      <c r="D10920" s="3">
        <v>10920</v>
      </c>
    </row>
    <row r="10921" spans="4:4">
      <c r="D10921" s="3">
        <v>10921</v>
      </c>
    </row>
    <row r="10922" spans="4:4">
      <c r="D10922" s="3">
        <v>10922</v>
      </c>
    </row>
    <row r="10923" spans="4:4">
      <c r="D10923" s="3">
        <v>10923</v>
      </c>
    </row>
    <row r="10924" spans="4:4">
      <c r="D10924" s="3">
        <v>10924</v>
      </c>
    </row>
    <row r="10925" spans="4:4">
      <c r="D10925" s="3">
        <v>10925</v>
      </c>
    </row>
    <row r="10926" spans="4:4">
      <c r="D10926" s="3">
        <v>10926</v>
      </c>
    </row>
    <row r="10927" spans="4:4">
      <c r="D10927" s="3">
        <v>10927</v>
      </c>
    </row>
    <row r="10928" spans="4:4">
      <c r="D10928" s="3">
        <v>10928</v>
      </c>
    </row>
    <row r="10929" spans="4:4">
      <c r="D10929" s="3">
        <v>10929</v>
      </c>
    </row>
    <row r="10930" spans="4:4">
      <c r="D10930" s="3">
        <v>10930</v>
      </c>
    </row>
    <row r="10931" spans="4:4">
      <c r="D10931" s="3">
        <v>10931</v>
      </c>
    </row>
    <row r="10932" spans="4:4">
      <c r="D10932" s="3">
        <v>10932</v>
      </c>
    </row>
    <row r="10933" spans="4:4">
      <c r="D10933" s="3">
        <v>10933</v>
      </c>
    </row>
    <row r="10934" spans="4:4">
      <c r="D10934" s="3">
        <v>10934</v>
      </c>
    </row>
    <row r="10935" spans="4:4">
      <c r="D10935" s="3">
        <v>10935</v>
      </c>
    </row>
    <row r="10936" spans="4:4">
      <c r="D10936" s="3">
        <v>10936</v>
      </c>
    </row>
    <row r="10937" spans="4:4">
      <c r="D10937" s="3">
        <v>10937</v>
      </c>
    </row>
    <row r="10938" spans="4:4">
      <c r="D10938" s="3">
        <v>10938</v>
      </c>
    </row>
    <row r="10939" spans="4:4">
      <c r="D10939" s="3">
        <v>10939</v>
      </c>
    </row>
    <row r="10940" spans="4:4">
      <c r="D10940" s="3">
        <v>10940</v>
      </c>
    </row>
    <row r="10941" spans="4:4">
      <c r="D10941" s="3">
        <v>10941</v>
      </c>
    </row>
    <row r="10942" spans="4:4">
      <c r="D10942" s="3">
        <v>10942</v>
      </c>
    </row>
    <row r="10943" spans="4:4">
      <c r="D10943" s="3">
        <v>10943</v>
      </c>
    </row>
    <row r="10944" spans="4:4">
      <c r="D10944" s="3">
        <v>10944</v>
      </c>
    </row>
    <row r="10945" spans="4:4">
      <c r="D10945" s="3">
        <v>10945</v>
      </c>
    </row>
    <row r="10946" spans="4:4">
      <c r="D10946" s="3">
        <v>10946</v>
      </c>
    </row>
    <row r="10947" spans="4:4">
      <c r="D10947" s="3">
        <v>10947</v>
      </c>
    </row>
    <row r="10948" spans="4:4">
      <c r="D10948" s="3">
        <v>10948</v>
      </c>
    </row>
    <row r="10949" spans="4:4">
      <c r="D10949" s="3">
        <v>10949</v>
      </c>
    </row>
    <row r="10950" spans="4:4">
      <c r="D10950" s="3">
        <v>10950</v>
      </c>
    </row>
    <row r="10951" spans="4:4">
      <c r="D10951" s="3">
        <v>10951</v>
      </c>
    </row>
    <row r="10952" spans="4:4">
      <c r="D10952" s="3">
        <v>10952</v>
      </c>
    </row>
    <row r="10953" spans="4:4">
      <c r="D10953" s="3">
        <v>10953</v>
      </c>
    </row>
    <row r="10954" spans="4:4">
      <c r="D10954" s="3">
        <v>10954</v>
      </c>
    </row>
    <row r="10955" spans="4:4">
      <c r="D10955" s="3">
        <v>10955</v>
      </c>
    </row>
    <row r="10956" spans="4:4">
      <c r="D10956" s="3">
        <v>10956</v>
      </c>
    </row>
    <row r="10957" spans="4:4">
      <c r="D10957" s="3">
        <v>10957</v>
      </c>
    </row>
    <row r="10958" spans="4:4">
      <c r="D10958" s="3">
        <v>10958</v>
      </c>
    </row>
    <row r="10959" spans="4:4">
      <c r="D10959" s="3">
        <v>10959</v>
      </c>
    </row>
    <row r="10960" spans="4:4">
      <c r="D10960" s="3">
        <v>10960</v>
      </c>
    </row>
    <row r="10961" spans="4:4">
      <c r="D10961" s="3">
        <v>10961</v>
      </c>
    </row>
    <row r="10962" spans="4:4">
      <c r="D10962" s="3">
        <v>10962</v>
      </c>
    </row>
    <row r="10963" spans="4:4">
      <c r="D10963" s="3">
        <v>10963</v>
      </c>
    </row>
    <row r="10964" spans="4:4">
      <c r="D10964" s="3">
        <v>10964</v>
      </c>
    </row>
    <row r="10965" spans="4:4">
      <c r="D10965" s="3">
        <v>10965</v>
      </c>
    </row>
    <row r="10966" spans="4:4">
      <c r="D10966" s="3">
        <v>10966</v>
      </c>
    </row>
    <row r="10967" spans="4:4">
      <c r="D10967" s="3">
        <v>10967</v>
      </c>
    </row>
    <row r="10968" spans="4:4">
      <c r="D10968" s="3">
        <v>10968</v>
      </c>
    </row>
    <row r="10969" spans="4:4">
      <c r="D10969" s="3">
        <v>10969</v>
      </c>
    </row>
    <row r="10970" spans="4:4">
      <c r="D10970" s="3">
        <v>10970</v>
      </c>
    </row>
    <row r="10971" spans="4:4">
      <c r="D10971" s="3">
        <v>10971</v>
      </c>
    </row>
    <row r="10972" spans="4:4">
      <c r="D10972" s="3">
        <v>10972</v>
      </c>
    </row>
    <row r="10973" spans="4:4">
      <c r="D10973" s="3">
        <v>10973</v>
      </c>
    </row>
    <row r="10974" spans="4:4">
      <c r="D10974" s="3">
        <v>10974</v>
      </c>
    </row>
    <row r="10975" spans="4:4">
      <c r="D10975" s="3">
        <v>10975</v>
      </c>
    </row>
    <row r="10976" spans="4:4">
      <c r="D10976" s="3">
        <v>10976</v>
      </c>
    </row>
    <row r="10977" spans="4:4">
      <c r="D10977" s="3">
        <v>10977</v>
      </c>
    </row>
    <row r="10978" spans="4:4">
      <c r="D10978" s="3">
        <v>10978</v>
      </c>
    </row>
    <row r="10979" spans="4:4">
      <c r="D10979" s="3">
        <v>10979</v>
      </c>
    </row>
    <row r="10980" spans="4:4">
      <c r="D10980" s="3">
        <v>10980</v>
      </c>
    </row>
    <row r="10981" spans="4:4">
      <c r="D10981" s="3">
        <v>10981</v>
      </c>
    </row>
    <row r="10982" spans="4:4">
      <c r="D10982" s="3">
        <v>10982</v>
      </c>
    </row>
    <row r="10983" spans="4:4">
      <c r="D10983" s="3">
        <v>10983</v>
      </c>
    </row>
    <row r="10984" spans="4:4">
      <c r="D10984" s="3">
        <v>10984</v>
      </c>
    </row>
    <row r="10985" spans="4:4">
      <c r="D10985" s="3">
        <v>10985</v>
      </c>
    </row>
    <row r="10986" spans="4:4">
      <c r="D10986" s="3">
        <v>10986</v>
      </c>
    </row>
    <row r="10987" spans="4:4">
      <c r="D10987" s="3">
        <v>10987</v>
      </c>
    </row>
    <row r="10988" spans="4:4">
      <c r="D10988" s="3">
        <v>10988</v>
      </c>
    </row>
    <row r="10989" spans="4:4">
      <c r="D10989" s="3">
        <v>10989</v>
      </c>
    </row>
    <row r="10990" spans="4:4">
      <c r="D10990" s="3">
        <v>10990</v>
      </c>
    </row>
    <row r="10991" spans="4:4">
      <c r="D10991" s="3">
        <v>10991</v>
      </c>
    </row>
    <row r="10992" spans="4:4">
      <c r="D10992" s="3">
        <v>10992</v>
      </c>
    </row>
    <row r="10993" spans="4:4">
      <c r="D10993" s="3">
        <v>10993</v>
      </c>
    </row>
    <row r="10994" spans="4:4">
      <c r="D10994" s="3">
        <v>10994</v>
      </c>
    </row>
    <row r="10995" spans="4:4">
      <c r="D10995" s="3">
        <v>10995</v>
      </c>
    </row>
    <row r="10996" spans="4:4">
      <c r="D10996" s="3">
        <v>10996</v>
      </c>
    </row>
    <row r="10997" spans="4:4">
      <c r="D10997" s="3">
        <v>10997</v>
      </c>
    </row>
    <row r="10998" spans="4:4">
      <c r="D10998" s="3">
        <v>10998</v>
      </c>
    </row>
    <row r="10999" spans="4:4">
      <c r="D10999" s="3">
        <v>10999</v>
      </c>
    </row>
    <row r="11000" spans="4:4">
      <c r="D11000" s="3">
        <v>11000</v>
      </c>
    </row>
    <row r="11001" spans="4:4">
      <c r="D11001" s="3">
        <v>11001</v>
      </c>
    </row>
    <row r="11002" spans="4:4">
      <c r="D11002" s="3">
        <v>11002</v>
      </c>
    </row>
    <row r="11003" spans="4:4">
      <c r="D11003" s="3">
        <v>11003</v>
      </c>
    </row>
    <row r="11004" spans="4:4">
      <c r="D11004" s="3">
        <v>11004</v>
      </c>
    </row>
    <row r="11005" spans="4:4">
      <c r="D11005" s="3">
        <v>11005</v>
      </c>
    </row>
    <row r="11006" spans="4:4">
      <c r="D11006" s="3">
        <v>11006</v>
      </c>
    </row>
    <row r="11007" spans="4:4">
      <c r="D11007" s="3">
        <v>11007</v>
      </c>
    </row>
    <row r="11008" spans="4:4">
      <c r="D11008" s="3">
        <v>11008</v>
      </c>
    </row>
    <row r="11009" spans="4:4">
      <c r="D11009" s="3">
        <v>11009</v>
      </c>
    </row>
    <row r="11010" spans="4:4">
      <c r="D11010" s="3">
        <v>11010</v>
      </c>
    </row>
    <row r="11011" spans="4:4">
      <c r="D11011" s="3">
        <v>11011</v>
      </c>
    </row>
    <row r="11012" spans="4:4">
      <c r="D11012" s="3">
        <v>11012</v>
      </c>
    </row>
    <row r="11013" spans="4:4">
      <c r="D11013" s="3">
        <v>11013</v>
      </c>
    </row>
    <row r="11014" spans="4:4">
      <c r="D11014" s="3">
        <v>11014</v>
      </c>
    </row>
    <row r="11015" spans="4:4">
      <c r="D11015" s="3">
        <v>11015</v>
      </c>
    </row>
    <row r="11016" spans="4:4">
      <c r="D11016" s="3">
        <v>11016</v>
      </c>
    </row>
    <row r="11017" spans="4:4">
      <c r="D11017" s="3">
        <v>11017</v>
      </c>
    </row>
    <row r="11018" spans="4:4">
      <c r="D11018" s="3">
        <v>11018</v>
      </c>
    </row>
    <row r="11019" spans="4:4">
      <c r="D11019" s="3">
        <v>11019</v>
      </c>
    </row>
    <row r="11020" spans="4:4">
      <c r="D11020" s="3">
        <v>11020</v>
      </c>
    </row>
    <row r="11021" spans="4:4">
      <c r="D11021" s="3">
        <v>11021</v>
      </c>
    </row>
    <row r="11022" spans="4:4">
      <c r="D11022" s="3">
        <v>11022</v>
      </c>
    </row>
    <row r="11023" spans="4:4">
      <c r="D11023" s="3">
        <v>11023</v>
      </c>
    </row>
    <row r="11024" spans="4:4">
      <c r="D11024" s="3">
        <v>11024</v>
      </c>
    </row>
    <row r="11025" spans="4:4">
      <c r="D11025" s="3">
        <v>11025</v>
      </c>
    </row>
    <row r="11026" spans="4:4">
      <c r="D11026" s="3">
        <v>11026</v>
      </c>
    </row>
    <row r="11027" spans="4:4">
      <c r="D11027" s="3">
        <v>11027</v>
      </c>
    </row>
    <row r="11028" spans="4:4">
      <c r="D11028" s="3">
        <v>11028</v>
      </c>
    </row>
    <row r="11029" spans="4:4">
      <c r="D11029" s="3">
        <v>11029</v>
      </c>
    </row>
    <row r="11030" spans="4:4">
      <c r="D11030" s="3">
        <v>11030</v>
      </c>
    </row>
    <row r="11031" spans="4:4">
      <c r="D11031" s="3">
        <v>11031</v>
      </c>
    </row>
    <row r="11032" spans="4:4">
      <c r="D11032" s="3">
        <v>11032</v>
      </c>
    </row>
    <row r="11033" spans="4:4">
      <c r="D11033" s="3">
        <v>11033</v>
      </c>
    </row>
    <row r="11034" spans="4:4">
      <c r="D11034" s="3">
        <v>11034</v>
      </c>
    </row>
    <row r="11035" spans="4:4">
      <c r="D11035" s="3">
        <v>11035</v>
      </c>
    </row>
    <row r="11036" spans="4:4">
      <c r="D11036" s="3">
        <v>11036</v>
      </c>
    </row>
    <row r="11037" spans="4:4">
      <c r="D11037" s="3">
        <v>11037</v>
      </c>
    </row>
    <row r="11038" spans="4:4">
      <c r="D11038" s="3">
        <v>11038</v>
      </c>
    </row>
    <row r="11039" spans="4:4">
      <c r="D11039" s="3">
        <v>11039</v>
      </c>
    </row>
    <row r="11040" spans="4:4">
      <c r="D11040" s="3">
        <v>11040</v>
      </c>
    </row>
    <row r="11041" spans="4:4">
      <c r="D11041" s="3">
        <v>11041</v>
      </c>
    </row>
    <row r="11042" spans="4:4">
      <c r="D11042" s="3">
        <v>11042</v>
      </c>
    </row>
    <row r="11043" spans="4:4">
      <c r="D11043" s="3">
        <v>11043</v>
      </c>
    </row>
    <row r="11044" spans="4:4">
      <c r="D11044" s="3">
        <v>11044</v>
      </c>
    </row>
    <row r="11045" spans="4:4">
      <c r="D11045" s="3">
        <v>11045</v>
      </c>
    </row>
    <row r="11046" spans="4:4">
      <c r="D11046" s="3">
        <v>11046</v>
      </c>
    </row>
    <row r="11047" spans="4:4">
      <c r="D11047" s="3">
        <v>11047</v>
      </c>
    </row>
    <row r="11048" spans="4:4">
      <c r="D11048" s="3">
        <v>11048</v>
      </c>
    </row>
    <row r="11049" spans="4:4">
      <c r="D11049" s="3">
        <v>11049</v>
      </c>
    </row>
    <row r="11050" spans="4:4">
      <c r="D11050" s="3">
        <v>11050</v>
      </c>
    </row>
    <row r="11051" spans="4:4">
      <c r="D11051" s="3">
        <v>11051</v>
      </c>
    </row>
    <row r="11052" spans="4:4">
      <c r="D11052" s="3">
        <v>11052</v>
      </c>
    </row>
    <row r="11053" spans="4:4">
      <c r="D11053" s="3">
        <v>11053</v>
      </c>
    </row>
    <row r="11054" spans="4:4">
      <c r="D11054" s="3">
        <v>11054</v>
      </c>
    </row>
    <row r="11055" spans="4:4">
      <c r="D11055" s="3">
        <v>11055</v>
      </c>
    </row>
    <row r="11056" spans="4:4">
      <c r="D11056" s="3">
        <v>11056</v>
      </c>
    </row>
    <row r="11057" spans="4:4">
      <c r="D11057" s="3">
        <v>11057</v>
      </c>
    </row>
    <row r="11058" spans="4:4">
      <c r="D11058" s="3">
        <v>11058</v>
      </c>
    </row>
    <row r="11059" spans="4:4">
      <c r="D11059" s="3">
        <v>11059</v>
      </c>
    </row>
    <row r="11060" spans="4:4">
      <c r="D11060" s="3">
        <v>11060</v>
      </c>
    </row>
    <row r="11061" spans="4:4">
      <c r="D11061" s="3">
        <v>11061</v>
      </c>
    </row>
    <row r="11062" spans="4:4">
      <c r="D11062" s="3">
        <v>11062</v>
      </c>
    </row>
    <row r="11063" spans="4:4">
      <c r="D11063" s="3">
        <v>11063</v>
      </c>
    </row>
    <row r="11064" spans="4:4">
      <c r="D11064" s="3">
        <v>11064</v>
      </c>
    </row>
    <row r="11065" spans="4:4">
      <c r="D11065" s="3">
        <v>11065</v>
      </c>
    </row>
    <row r="11066" spans="4:4">
      <c r="D11066" s="3">
        <v>11066</v>
      </c>
    </row>
    <row r="11067" spans="4:4">
      <c r="D11067" s="3">
        <v>11067</v>
      </c>
    </row>
    <row r="11068" spans="4:4">
      <c r="D11068" s="3">
        <v>11068</v>
      </c>
    </row>
    <row r="11069" spans="4:4">
      <c r="D11069" s="3">
        <v>11069</v>
      </c>
    </row>
    <row r="11070" spans="4:4">
      <c r="D11070" s="3">
        <v>11070</v>
      </c>
    </row>
    <row r="11071" spans="4:4">
      <c r="D11071" s="3">
        <v>11071</v>
      </c>
    </row>
    <row r="11072" spans="4:4">
      <c r="D11072" s="3">
        <v>11072</v>
      </c>
    </row>
    <row r="11073" spans="4:4">
      <c r="D11073" s="3">
        <v>11073</v>
      </c>
    </row>
    <row r="11074" spans="4:4">
      <c r="D11074" s="3">
        <v>11074</v>
      </c>
    </row>
    <row r="11075" spans="4:4">
      <c r="D11075" s="3">
        <v>11075</v>
      </c>
    </row>
    <row r="11076" spans="4:4">
      <c r="D11076" s="3">
        <v>11076</v>
      </c>
    </row>
    <row r="11077" spans="4:4">
      <c r="D11077" s="3">
        <v>11077</v>
      </c>
    </row>
    <row r="11078" spans="4:4">
      <c r="D11078" s="3">
        <v>11078</v>
      </c>
    </row>
    <row r="11079" spans="4:4">
      <c r="D11079" s="3">
        <v>11079</v>
      </c>
    </row>
    <row r="11080" spans="4:4">
      <c r="D11080" s="3">
        <v>11080</v>
      </c>
    </row>
    <row r="11081" spans="4:4">
      <c r="D11081" s="3">
        <v>11081</v>
      </c>
    </row>
    <row r="11082" spans="4:4">
      <c r="D11082" s="3">
        <v>11082</v>
      </c>
    </row>
    <row r="11083" spans="4:4">
      <c r="D11083" s="3">
        <v>11083</v>
      </c>
    </row>
    <row r="11084" spans="4:4">
      <c r="D11084" s="3">
        <v>11084</v>
      </c>
    </row>
    <row r="11085" spans="4:4">
      <c r="D11085" s="3">
        <v>11085</v>
      </c>
    </row>
    <row r="11086" spans="4:4">
      <c r="D11086" s="3">
        <v>11086</v>
      </c>
    </row>
    <row r="11087" spans="4:4">
      <c r="D11087" s="3">
        <v>11087</v>
      </c>
    </row>
    <row r="11088" spans="4:4">
      <c r="D11088" s="3">
        <v>11088</v>
      </c>
    </row>
    <row r="11089" spans="4:4">
      <c r="D11089" s="3">
        <v>11089</v>
      </c>
    </row>
    <row r="11090" spans="4:4">
      <c r="D11090" s="3">
        <v>11090</v>
      </c>
    </row>
    <row r="11091" spans="4:4">
      <c r="D11091" s="3">
        <v>11091</v>
      </c>
    </row>
    <row r="11092" spans="4:4">
      <c r="D11092" s="3">
        <v>11092</v>
      </c>
    </row>
    <row r="11093" spans="4:4">
      <c r="D11093" s="3">
        <v>11093</v>
      </c>
    </row>
    <row r="11094" spans="4:4">
      <c r="D11094" s="3">
        <v>11094</v>
      </c>
    </row>
    <row r="11095" spans="4:4">
      <c r="D11095" s="3">
        <v>11095</v>
      </c>
    </row>
    <row r="11096" spans="4:4">
      <c r="D11096" s="3">
        <v>11096</v>
      </c>
    </row>
    <row r="11097" spans="4:4">
      <c r="D11097" s="3">
        <v>11097</v>
      </c>
    </row>
    <row r="11098" spans="4:4">
      <c r="D11098" s="3">
        <v>11098</v>
      </c>
    </row>
    <row r="11099" spans="4:4">
      <c r="D11099" s="3">
        <v>11099</v>
      </c>
    </row>
    <row r="11100" spans="4:4">
      <c r="D11100" s="3">
        <v>11100</v>
      </c>
    </row>
    <row r="11101" spans="4:4">
      <c r="D11101" s="3">
        <v>11101</v>
      </c>
    </row>
    <row r="11102" spans="4:4">
      <c r="D11102" s="3">
        <v>11102</v>
      </c>
    </row>
    <row r="11103" spans="4:4">
      <c r="D11103" s="3">
        <v>11103</v>
      </c>
    </row>
    <row r="11104" spans="4:4">
      <c r="D11104" s="3">
        <v>11104</v>
      </c>
    </row>
    <row r="11105" spans="4:4">
      <c r="D11105" s="3">
        <v>11105</v>
      </c>
    </row>
    <row r="11106" spans="4:4">
      <c r="D11106" s="3">
        <v>11106</v>
      </c>
    </row>
    <row r="11107" spans="4:4">
      <c r="D11107" s="3">
        <v>11107</v>
      </c>
    </row>
    <row r="11108" spans="4:4">
      <c r="D11108" s="3">
        <v>11108</v>
      </c>
    </row>
    <row r="11109" spans="4:4">
      <c r="D11109" s="3">
        <v>11109</v>
      </c>
    </row>
    <row r="11110" spans="4:4">
      <c r="D11110" s="3">
        <v>11110</v>
      </c>
    </row>
    <row r="11111" spans="4:4">
      <c r="D11111" s="3">
        <v>11111</v>
      </c>
    </row>
    <row r="11112" spans="4:4">
      <c r="D11112" s="3">
        <v>11112</v>
      </c>
    </row>
    <row r="11113" spans="4:4">
      <c r="D11113" s="3">
        <v>11113</v>
      </c>
    </row>
    <row r="11114" spans="4:4">
      <c r="D11114" s="3">
        <v>11114</v>
      </c>
    </row>
    <row r="11115" spans="4:4">
      <c r="D11115" s="3">
        <v>11115</v>
      </c>
    </row>
    <row r="11116" spans="4:4">
      <c r="D11116" s="3">
        <v>11116</v>
      </c>
    </row>
    <row r="11117" spans="4:4">
      <c r="D11117" s="3">
        <v>11117</v>
      </c>
    </row>
    <row r="11118" spans="4:4">
      <c r="D11118" s="3">
        <v>11118</v>
      </c>
    </row>
    <row r="11119" spans="4:4">
      <c r="D11119" s="3">
        <v>11119</v>
      </c>
    </row>
    <row r="11120" spans="4:4">
      <c r="D11120" s="3">
        <v>11120</v>
      </c>
    </row>
    <row r="11121" spans="4:4">
      <c r="D11121" s="3">
        <v>11121</v>
      </c>
    </row>
    <row r="11122" spans="4:4">
      <c r="D11122" s="3">
        <v>11122</v>
      </c>
    </row>
    <row r="11123" spans="4:4">
      <c r="D11123" s="3">
        <v>11123</v>
      </c>
    </row>
    <row r="11124" spans="4:4">
      <c r="D11124" s="3">
        <v>11124</v>
      </c>
    </row>
    <row r="11125" spans="4:4">
      <c r="D11125" s="3">
        <v>11125</v>
      </c>
    </row>
    <row r="11126" spans="4:4">
      <c r="D11126" s="3">
        <v>11126</v>
      </c>
    </row>
    <row r="11127" spans="4:4">
      <c r="D11127" s="3">
        <v>11127</v>
      </c>
    </row>
    <row r="11128" spans="4:4">
      <c r="D11128" s="3">
        <v>11128</v>
      </c>
    </row>
    <row r="11129" spans="4:4">
      <c r="D11129" s="3">
        <v>11129</v>
      </c>
    </row>
    <row r="11130" spans="4:4">
      <c r="D11130" s="3">
        <v>11130</v>
      </c>
    </row>
    <row r="11131" spans="4:4">
      <c r="D11131" s="3">
        <v>11131</v>
      </c>
    </row>
    <row r="11132" spans="4:4">
      <c r="D11132" s="3">
        <v>11132</v>
      </c>
    </row>
    <row r="11133" spans="4:4">
      <c r="D11133" s="3">
        <v>11133</v>
      </c>
    </row>
    <row r="11134" spans="4:4">
      <c r="D11134" s="3">
        <v>11134</v>
      </c>
    </row>
    <row r="11135" spans="4:4">
      <c r="D11135" s="3">
        <v>11135</v>
      </c>
    </row>
    <row r="11136" spans="4:4">
      <c r="D11136" s="3">
        <v>11136</v>
      </c>
    </row>
    <row r="11137" spans="4:4">
      <c r="D11137" s="3">
        <v>11137</v>
      </c>
    </row>
    <row r="11138" spans="4:4">
      <c r="D11138" s="3">
        <v>11138</v>
      </c>
    </row>
    <row r="11139" spans="4:4">
      <c r="D11139" s="3">
        <v>11139</v>
      </c>
    </row>
    <row r="11140" spans="4:4">
      <c r="D11140" s="3">
        <v>11140</v>
      </c>
    </row>
    <row r="11141" spans="4:4">
      <c r="D11141" s="3">
        <v>11141</v>
      </c>
    </row>
    <row r="11142" spans="4:4">
      <c r="D11142" s="3">
        <v>11142</v>
      </c>
    </row>
    <row r="11143" spans="4:4">
      <c r="D11143" s="3">
        <v>11143</v>
      </c>
    </row>
    <row r="11144" spans="4:4">
      <c r="D11144" s="3">
        <v>11144</v>
      </c>
    </row>
    <row r="11145" spans="4:4">
      <c r="D11145" s="3">
        <v>11145</v>
      </c>
    </row>
    <row r="11146" spans="4:4">
      <c r="D11146" s="3">
        <v>11146</v>
      </c>
    </row>
    <row r="11147" spans="4:4">
      <c r="D11147" s="3">
        <v>11147</v>
      </c>
    </row>
    <row r="11148" spans="4:4">
      <c r="D11148" s="3">
        <v>11148</v>
      </c>
    </row>
    <row r="11149" spans="4:4">
      <c r="D11149" s="3">
        <v>11149</v>
      </c>
    </row>
    <row r="11150" spans="4:4">
      <c r="D11150" s="3">
        <v>11150</v>
      </c>
    </row>
    <row r="11151" spans="4:4">
      <c r="D11151" s="3">
        <v>11151</v>
      </c>
    </row>
    <row r="11152" spans="4:4">
      <c r="D11152" s="3">
        <v>11152</v>
      </c>
    </row>
    <row r="11153" spans="4:4">
      <c r="D11153" s="3">
        <v>11153</v>
      </c>
    </row>
    <row r="11154" spans="4:4">
      <c r="D11154" s="3">
        <v>11154</v>
      </c>
    </row>
    <row r="11155" spans="4:4">
      <c r="D11155" s="3">
        <v>11155</v>
      </c>
    </row>
    <row r="11156" spans="4:4">
      <c r="D11156" s="3">
        <v>11156</v>
      </c>
    </row>
    <row r="11157" spans="4:4">
      <c r="D11157" s="3">
        <v>11157</v>
      </c>
    </row>
    <row r="11158" spans="4:4">
      <c r="D11158" s="3">
        <v>11158</v>
      </c>
    </row>
    <row r="11159" spans="4:4">
      <c r="D11159" s="3">
        <v>11159</v>
      </c>
    </row>
    <row r="11160" spans="4:4">
      <c r="D11160" s="3">
        <v>11160</v>
      </c>
    </row>
    <row r="11161" spans="4:4">
      <c r="D11161" s="3">
        <v>11161</v>
      </c>
    </row>
    <row r="11162" spans="4:4">
      <c r="D11162" s="3">
        <v>11162</v>
      </c>
    </row>
    <row r="11163" spans="4:4">
      <c r="D11163" s="3">
        <v>11163</v>
      </c>
    </row>
    <row r="11164" spans="4:4">
      <c r="D11164" s="3">
        <v>11164</v>
      </c>
    </row>
    <row r="11165" spans="4:4">
      <c r="D11165" s="3">
        <v>11165</v>
      </c>
    </row>
    <row r="11166" spans="4:4">
      <c r="D11166" s="3">
        <v>11166</v>
      </c>
    </row>
    <row r="11167" spans="4:4">
      <c r="D11167" s="3">
        <v>11167</v>
      </c>
    </row>
    <row r="11168" spans="4:4">
      <c r="D11168" s="3">
        <v>11168</v>
      </c>
    </row>
    <row r="11169" spans="4:4">
      <c r="D11169" s="3">
        <v>11169</v>
      </c>
    </row>
    <row r="11170" spans="4:4">
      <c r="D11170" s="3">
        <v>11170</v>
      </c>
    </row>
    <row r="11171" spans="4:4">
      <c r="D11171" s="3">
        <v>11171</v>
      </c>
    </row>
    <row r="11172" spans="4:4">
      <c r="D11172" s="3">
        <v>11172</v>
      </c>
    </row>
    <row r="11173" spans="4:4">
      <c r="D11173" s="3">
        <v>11173</v>
      </c>
    </row>
    <row r="11174" spans="4:4">
      <c r="D11174" s="3">
        <v>11174</v>
      </c>
    </row>
    <row r="11175" spans="4:4">
      <c r="D11175" s="3">
        <v>11175</v>
      </c>
    </row>
    <row r="11176" spans="4:4">
      <c r="D11176" s="3">
        <v>11176</v>
      </c>
    </row>
    <row r="11177" spans="4:4">
      <c r="D11177" s="3">
        <v>11177</v>
      </c>
    </row>
    <row r="11178" spans="4:4">
      <c r="D11178" s="3">
        <v>11178</v>
      </c>
    </row>
    <row r="11179" spans="4:4">
      <c r="D11179" s="3">
        <v>11179</v>
      </c>
    </row>
    <row r="11180" spans="4:4">
      <c r="D11180" s="3">
        <v>11180</v>
      </c>
    </row>
    <row r="11181" spans="4:4">
      <c r="D11181" s="3">
        <v>11181</v>
      </c>
    </row>
    <row r="11182" spans="4:4">
      <c r="D11182" s="3">
        <v>11182</v>
      </c>
    </row>
    <row r="11183" spans="4:4">
      <c r="D11183" s="3">
        <v>11183</v>
      </c>
    </row>
    <row r="11184" spans="4:4">
      <c r="D11184" s="3">
        <v>11184</v>
      </c>
    </row>
    <row r="11185" spans="4:4">
      <c r="D11185" s="3">
        <v>11185</v>
      </c>
    </row>
    <row r="11186" spans="4:4">
      <c r="D11186" s="3">
        <v>11186</v>
      </c>
    </row>
    <row r="11187" spans="4:4">
      <c r="D11187" s="3">
        <v>11187</v>
      </c>
    </row>
    <row r="11188" spans="4:4">
      <c r="D11188" s="3">
        <v>11188</v>
      </c>
    </row>
    <row r="11189" spans="4:4">
      <c r="D11189" s="3">
        <v>11189</v>
      </c>
    </row>
    <row r="11190" spans="4:4">
      <c r="D11190" s="3">
        <v>11190</v>
      </c>
    </row>
    <row r="11191" spans="4:4">
      <c r="D11191" s="3">
        <v>11191</v>
      </c>
    </row>
    <row r="11192" spans="4:4">
      <c r="D11192" s="3">
        <v>11192</v>
      </c>
    </row>
    <row r="11193" spans="4:4">
      <c r="D11193" s="3">
        <v>11193</v>
      </c>
    </row>
    <row r="11194" spans="4:4">
      <c r="D11194" s="3">
        <v>11194</v>
      </c>
    </row>
    <row r="11195" spans="4:4">
      <c r="D11195" s="3">
        <v>11195</v>
      </c>
    </row>
    <row r="11196" spans="4:4">
      <c r="D11196" s="3">
        <v>11196</v>
      </c>
    </row>
    <row r="11197" spans="4:4">
      <c r="D11197" s="3">
        <v>11197</v>
      </c>
    </row>
    <row r="11198" spans="4:4">
      <c r="D11198" s="3">
        <v>11198</v>
      </c>
    </row>
    <row r="11199" spans="4:4">
      <c r="D11199" s="3">
        <v>11199</v>
      </c>
    </row>
    <row r="11200" spans="4:4">
      <c r="D11200" s="3">
        <v>11200</v>
      </c>
    </row>
    <row r="11201" spans="4:4">
      <c r="D11201" s="3">
        <v>11201</v>
      </c>
    </row>
    <row r="11202" spans="4:4">
      <c r="D11202" s="3">
        <v>11202</v>
      </c>
    </row>
    <row r="11203" spans="4:4">
      <c r="D11203" s="3">
        <v>11203</v>
      </c>
    </row>
    <row r="11204" spans="4:4">
      <c r="D11204" s="3">
        <v>11204</v>
      </c>
    </row>
    <row r="11205" spans="4:4">
      <c r="D11205" s="3">
        <v>11205</v>
      </c>
    </row>
    <row r="11206" spans="4:4">
      <c r="D11206" s="3">
        <v>11206</v>
      </c>
    </row>
    <row r="11207" spans="4:4">
      <c r="D11207" s="3">
        <v>11207</v>
      </c>
    </row>
    <row r="11208" spans="4:4">
      <c r="D11208" s="3">
        <v>11208</v>
      </c>
    </row>
    <row r="11209" spans="4:4">
      <c r="D11209" s="3">
        <v>11209</v>
      </c>
    </row>
    <row r="11210" spans="4:4">
      <c r="D11210" s="3">
        <v>11210</v>
      </c>
    </row>
    <row r="11211" spans="4:4">
      <c r="D11211" s="3">
        <v>11211</v>
      </c>
    </row>
    <row r="11212" spans="4:4">
      <c r="D11212" s="3">
        <v>11212</v>
      </c>
    </row>
    <row r="11213" spans="4:4">
      <c r="D11213" s="3">
        <v>11213</v>
      </c>
    </row>
    <row r="11214" spans="4:4">
      <c r="D11214" s="3">
        <v>11214</v>
      </c>
    </row>
    <row r="11215" spans="4:4">
      <c r="D11215" s="3">
        <v>11215</v>
      </c>
    </row>
    <row r="11216" spans="4:4">
      <c r="D11216" s="3">
        <v>11216</v>
      </c>
    </row>
    <row r="11217" spans="4:4">
      <c r="D11217" s="3">
        <v>11217</v>
      </c>
    </row>
    <row r="11218" spans="4:4">
      <c r="D11218" s="3">
        <v>11218</v>
      </c>
    </row>
    <row r="11219" spans="4:4">
      <c r="D11219" s="3">
        <v>11219</v>
      </c>
    </row>
    <row r="11220" spans="4:4">
      <c r="D11220" s="3">
        <v>11220</v>
      </c>
    </row>
    <row r="11221" spans="4:4">
      <c r="D11221" s="3">
        <v>11221</v>
      </c>
    </row>
    <row r="11222" spans="4:4">
      <c r="D11222" s="3">
        <v>11222</v>
      </c>
    </row>
    <row r="11223" spans="4:4">
      <c r="D11223" s="3">
        <v>11223</v>
      </c>
    </row>
    <row r="11224" spans="4:4">
      <c r="D11224" s="3">
        <v>11224</v>
      </c>
    </row>
    <row r="11225" spans="4:4">
      <c r="D11225" s="3">
        <v>11225</v>
      </c>
    </row>
    <row r="11226" spans="4:4">
      <c r="D11226" s="3">
        <v>11226</v>
      </c>
    </row>
    <row r="11227" spans="4:4">
      <c r="D11227" s="3">
        <v>11227</v>
      </c>
    </row>
    <row r="11228" spans="4:4">
      <c r="D11228" s="3">
        <v>11228</v>
      </c>
    </row>
    <row r="11229" spans="4:4">
      <c r="D11229" s="3">
        <v>11229</v>
      </c>
    </row>
    <row r="11230" spans="4:4">
      <c r="D11230" s="3">
        <v>11230</v>
      </c>
    </row>
    <row r="11231" spans="4:4">
      <c r="D11231" s="3">
        <v>11231</v>
      </c>
    </row>
    <row r="11232" spans="4:4">
      <c r="D11232" s="3">
        <v>11232</v>
      </c>
    </row>
    <row r="11233" spans="4:4">
      <c r="D11233" s="3">
        <v>11233</v>
      </c>
    </row>
    <row r="11234" spans="4:4">
      <c r="D11234" s="3">
        <v>11234</v>
      </c>
    </row>
    <row r="11235" spans="4:4">
      <c r="D11235" s="3">
        <v>11235</v>
      </c>
    </row>
    <row r="11236" spans="4:4">
      <c r="D11236" s="3">
        <v>11236</v>
      </c>
    </row>
    <row r="11237" spans="4:4">
      <c r="D11237" s="3">
        <v>11237</v>
      </c>
    </row>
    <row r="11238" spans="4:4">
      <c r="D11238" s="3">
        <v>11238</v>
      </c>
    </row>
    <row r="11239" spans="4:4">
      <c r="D11239" s="3">
        <v>11239</v>
      </c>
    </row>
    <row r="11240" spans="4:4">
      <c r="D11240" s="3">
        <v>11240</v>
      </c>
    </row>
    <row r="11241" spans="4:4">
      <c r="D11241" s="3">
        <v>11241</v>
      </c>
    </row>
    <row r="11242" spans="4:4">
      <c r="D11242" s="3">
        <v>11242</v>
      </c>
    </row>
    <row r="11243" spans="4:4">
      <c r="D11243" s="3">
        <v>11243</v>
      </c>
    </row>
    <row r="11244" spans="4:4">
      <c r="D11244" s="3">
        <v>11244</v>
      </c>
    </row>
    <row r="11245" spans="4:4">
      <c r="D11245" s="3">
        <v>11245</v>
      </c>
    </row>
    <row r="11246" spans="4:4">
      <c r="D11246" s="3">
        <v>11246</v>
      </c>
    </row>
    <row r="11247" spans="4:4">
      <c r="D11247" s="3">
        <v>11247</v>
      </c>
    </row>
    <row r="11248" spans="4:4">
      <c r="D11248" s="3">
        <v>11248</v>
      </c>
    </row>
    <row r="11249" spans="4:4">
      <c r="D11249" s="3">
        <v>11249</v>
      </c>
    </row>
    <row r="11250" spans="4:4">
      <c r="D11250" s="3">
        <v>11250</v>
      </c>
    </row>
    <row r="11251" spans="4:4">
      <c r="D11251" s="3">
        <v>11251</v>
      </c>
    </row>
    <row r="11252" spans="4:4">
      <c r="D11252" s="3">
        <v>11252</v>
      </c>
    </row>
    <row r="11253" spans="4:4">
      <c r="D11253" s="3">
        <v>11253</v>
      </c>
    </row>
    <row r="11254" spans="4:4">
      <c r="D11254" s="3">
        <v>11254</v>
      </c>
    </row>
    <row r="11255" spans="4:4">
      <c r="D11255" s="3">
        <v>11255</v>
      </c>
    </row>
    <row r="11256" spans="4:4">
      <c r="D11256" s="3">
        <v>11256</v>
      </c>
    </row>
    <row r="11257" spans="4:4">
      <c r="D11257" s="3">
        <v>11257</v>
      </c>
    </row>
    <row r="11258" spans="4:4">
      <c r="D11258" s="3">
        <v>11258</v>
      </c>
    </row>
    <row r="11259" spans="4:4">
      <c r="D11259" s="3">
        <v>11259</v>
      </c>
    </row>
    <row r="11260" spans="4:4">
      <c r="D11260" s="3">
        <v>11260</v>
      </c>
    </row>
    <row r="11261" spans="4:4">
      <c r="D11261" s="3">
        <v>11261</v>
      </c>
    </row>
    <row r="11262" spans="4:4">
      <c r="D11262" s="3">
        <v>11262</v>
      </c>
    </row>
    <row r="11263" spans="4:4">
      <c r="D11263" s="3">
        <v>11263</v>
      </c>
    </row>
    <row r="11264" spans="4:4">
      <c r="D11264" s="3">
        <v>11264</v>
      </c>
    </row>
    <row r="11265" spans="4:4">
      <c r="D11265" s="3">
        <v>11265</v>
      </c>
    </row>
    <row r="11266" spans="4:4">
      <c r="D11266" s="3">
        <v>11266</v>
      </c>
    </row>
    <row r="11267" spans="4:4">
      <c r="D11267" s="3">
        <v>11267</v>
      </c>
    </row>
    <row r="11268" spans="4:4">
      <c r="D11268" s="3">
        <v>11268</v>
      </c>
    </row>
    <row r="11269" spans="4:4">
      <c r="D11269" s="3">
        <v>11269</v>
      </c>
    </row>
    <row r="11270" spans="4:4">
      <c r="D11270" s="3">
        <v>11270</v>
      </c>
    </row>
    <row r="11271" spans="4:4">
      <c r="D11271" s="3">
        <v>11271</v>
      </c>
    </row>
    <row r="11272" spans="4:4">
      <c r="D11272" s="3">
        <v>11272</v>
      </c>
    </row>
    <row r="11273" spans="4:4">
      <c r="D11273" s="3">
        <v>11273</v>
      </c>
    </row>
    <row r="11274" spans="4:4">
      <c r="D11274" s="3">
        <v>11274</v>
      </c>
    </row>
    <row r="11275" spans="4:4">
      <c r="D11275" s="3">
        <v>11275</v>
      </c>
    </row>
    <row r="11276" spans="4:4">
      <c r="D11276" s="3">
        <v>11276</v>
      </c>
    </row>
    <row r="11277" spans="4:4">
      <c r="D11277" s="3">
        <v>11277</v>
      </c>
    </row>
    <row r="11278" spans="4:4">
      <c r="D11278" s="3">
        <v>11278</v>
      </c>
    </row>
    <row r="11279" spans="4:4">
      <c r="D11279" s="3">
        <v>11279</v>
      </c>
    </row>
    <row r="11280" spans="4:4">
      <c r="D11280" s="3">
        <v>11280</v>
      </c>
    </row>
    <row r="11281" spans="4:4">
      <c r="D11281" s="3">
        <v>11281</v>
      </c>
    </row>
    <row r="11282" spans="4:4">
      <c r="D11282" s="3">
        <v>11282</v>
      </c>
    </row>
    <row r="11283" spans="4:4">
      <c r="D11283" s="3">
        <v>11283</v>
      </c>
    </row>
    <row r="11284" spans="4:4">
      <c r="D11284" s="3">
        <v>11284</v>
      </c>
    </row>
    <row r="11285" spans="4:4">
      <c r="D11285" s="3">
        <v>11285</v>
      </c>
    </row>
    <row r="11286" spans="4:4">
      <c r="D11286" s="3">
        <v>11286</v>
      </c>
    </row>
    <row r="11287" spans="4:4">
      <c r="D11287" s="3">
        <v>11287</v>
      </c>
    </row>
    <row r="11288" spans="4:4">
      <c r="D11288" s="3">
        <v>11288</v>
      </c>
    </row>
    <row r="11289" spans="4:4">
      <c r="D11289" s="3">
        <v>11289</v>
      </c>
    </row>
    <row r="11290" spans="4:4">
      <c r="D11290" s="3">
        <v>11290</v>
      </c>
    </row>
    <row r="11291" spans="4:4">
      <c r="D11291" s="3">
        <v>11291</v>
      </c>
    </row>
    <row r="11292" spans="4:4">
      <c r="D11292" s="3">
        <v>11292</v>
      </c>
    </row>
    <row r="11293" spans="4:4">
      <c r="D11293" s="3">
        <v>11293</v>
      </c>
    </row>
    <row r="11294" spans="4:4">
      <c r="D11294" s="3">
        <v>11294</v>
      </c>
    </row>
    <row r="11295" spans="4:4">
      <c r="D11295" s="3">
        <v>11295</v>
      </c>
    </row>
    <row r="11296" spans="4:4">
      <c r="D11296" s="3">
        <v>11296</v>
      </c>
    </row>
    <row r="11297" spans="4:4">
      <c r="D11297" s="3">
        <v>11297</v>
      </c>
    </row>
    <row r="11298" spans="4:4">
      <c r="D11298" s="3">
        <v>11298</v>
      </c>
    </row>
    <row r="11299" spans="4:4">
      <c r="D11299" s="3">
        <v>11299</v>
      </c>
    </row>
    <row r="11300" spans="4:4">
      <c r="D11300" s="3">
        <v>11300</v>
      </c>
    </row>
    <row r="11301" spans="4:4">
      <c r="D11301" s="3">
        <v>11301</v>
      </c>
    </row>
    <row r="11302" spans="4:4">
      <c r="D11302" s="3">
        <v>11302</v>
      </c>
    </row>
    <row r="11303" spans="4:4">
      <c r="D11303" s="3">
        <v>11303</v>
      </c>
    </row>
    <row r="11304" spans="4:4">
      <c r="D11304" s="3">
        <v>11304</v>
      </c>
    </row>
    <row r="11305" spans="4:4">
      <c r="D11305" s="3">
        <v>11305</v>
      </c>
    </row>
    <row r="11306" spans="4:4">
      <c r="D11306" s="3">
        <v>11306</v>
      </c>
    </row>
    <row r="11307" spans="4:4">
      <c r="D11307" s="3">
        <v>11307</v>
      </c>
    </row>
    <row r="11308" spans="4:4">
      <c r="D11308" s="3">
        <v>11308</v>
      </c>
    </row>
    <row r="11309" spans="4:4">
      <c r="D11309" s="3">
        <v>11309</v>
      </c>
    </row>
    <row r="11310" spans="4:4">
      <c r="D11310" s="3">
        <v>11310</v>
      </c>
    </row>
    <row r="11311" spans="4:4">
      <c r="D11311" s="3">
        <v>11311</v>
      </c>
    </row>
    <row r="11312" spans="4:4">
      <c r="D11312" s="3">
        <v>11312</v>
      </c>
    </row>
    <row r="11313" spans="4:4">
      <c r="D11313" s="3">
        <v>11313</v>
      </c>
    </row>
    <row r="11314" spans="4:4">
      <c r="D11314" s="3">
        <v>11314</v>
      </c>
    </row>
    <row r="11315" spans="4:4">
      <c r="D11315" s="3">
        <v>11315</v>
      </c>
    </row>
    <row r="11316" spans="4:4">
      <c r="D11316" s="3">
        <v>11316</v>
      </c>
    </row>
    <row r="11317" spans="4:4">
      <c r="D11317" s="3">
        <v>11317</v>
      </c>
    </row>
    <row r="11318" spans="4:4">
      <c r="D11318" s="3">
        <v>11318</v>
      </c>
    </row>
    <row r="11319" spans="4:4">
      <c r="D11319" s="3">
        <v>11319</v>
      </c>
    </row>
    <row r="11320" spans="4:4">
      <c r="D11320" s="3">
        <v>11320</v>
      </c>
    </row>
    <row r="11321" spans="4:4">
      <c r="D11321" s="3">
        <v>11321</v>
      </c>
    </row>
    <row r="11322" spans="4:4">
      <c r="D11322" s="3">
        <v>11322</v>
      </c>
    </row>
    <row r="11323" spans="4:4">
      <c r="D11323" s="3">
        <v>11323</v>
      </c>
    </row>
    <row r="11324" spans="4:4">
      <c r="D11324" s="3">
        <v>11324</v>
      </c>
    </row>
    <row r="11325" spans="4:4">
      <c r="D11325" s="3">
        <v>11325</v>
      </c>
    </row>
    <row r="11326" spans="4:4">
      <c r="D11326" s="3">
        <v>11326</v>
      </c>
    </row>
    <row r="11327" spans="4:4">
      <c r="D11327" s="3">
        <v>11327</v>
      </c>
    </row>
    <row r="11328" spans="4:4">
      <c r="D11328" s="3">
        <v>11328</v>
      </c>
    </row>
    <row r="11329" spans="4:4">
      <c r="D11329" s="3">
        <v>11329</v>
      </c>
    </row>
    <row r="11330" spans="4:4">
      <c r="D11330" s="3">
        <v>11330</v>
      </c>
    </row>
    <row r="11331" spans="4:4">
      <c r="D11331" s="3">
        <v>11331</v>
      </c>
    </row>
    <row r="11332" spans="4:4">
      <c r="D11332" s="3">
        <v>11332</v>
      </c>
    </row>
    <row r="11333" spans="4:4">
      <c r="D11333" s="3">
        <v>11333</v>
      </c>
    </row>
    <row r="11334" spans="4:4">
      <c r="D11334" s="3">
        <v>11334</v>
      </c>
    </row>
    <row r="11335" spans="4:4">
      <c r="D11335" s="3">
        <v>11335</v>
      </c>
    </row>
    <row r="11336" spans="4:4">
      <c r="D11336" s="3">
        <v>11336</v>
      </c>
    </row>
    <row r="11337" spans="4:4">
      <c r="D11337" s="3">
        <v>11337</v>
      </c>
    </row>
    <row r="11338" spans="4:4">
      <c r="D11338" s="3">
        <v>11338</v>
      </c>
    </row>
    <row r="11339" spans="4:4">
      <c r="D11339" s="3">
        <v>11339</v>
      </c>
    </row>
    <row r="11340" spans="4:4">
      <c r="D11340" s="3">
        <v>11340</v>
      </c>
    </row>
    <row r="11341" spans="4:4">
      <c r="D11341" s="3">
        <v>11341</v>
      </c>
    </row>
    <row r="11342" spans="4:4">
      <c r="D11342" s="3">
        <v>11342</v>
      </c>
    </row>
    <row r="11343" spans="4:4">
      <c r="D11343" s="3">
        <v>11343</v>
      </c>
    </row>
    <row r="11344" spans="4:4">
      <c r="D11344" s="3">
        <v>11344</v>
      </c>
    </row>
    <row r="11345" spans="4:4">
      <c r="D11345" s="3">
        <v>11345</v>
      </c>
    </row>
    <row r="11346" spans="4:4">
      <c r="D11346" s="3">
        <v>11346</v>
      </c>
    </row>
    <row r="11347" spans="4:4">
      <c r="D11347" s="3">
        <v>11347</v>
      </c>
    </row>
    <row r="11348" spans="4:4">
      <c r="D11348" s="3">
        <v>11348</v>
      </c>
    </row>
    <row r="11349" spans="4:4">
      <c r="D11349" s="3">
        <v>11349</v>
      </c>
    </row>
    <row r="11350" spans="4:4">
      <c r="D11350" s="3">
        <v>11350</v>
      </c>
    </row>
    <row r="11351" spans="4:4">
      <c r="D11351" s="3">
        <v>11351</v>
      </c>
    </row>
    <row r="11352" spans="4:4">
      <c r="D11352" s="3">
        <v>11352</v>
      </c>
    </row>
    <row r="11353" spans="4:4">
      <c r="D11353" s="3">
        <v>11353</v>
      </c>
    </row>
    <row r="11354" spans="4:4">
      <c r="D11354" s="3">
        <v>11354</v>
      </c>
    </row>
    <row r="11355" spans="4:4">
      <c r="D11355" s="3">
        <v>11355</v>
      </c>
    </row>
    <row r="11356" spans="4:4">
      <c r="D11356" s="3">
        <v>11356</v>
      </c>
    </row>
    <row r="11357" spans="4:4">
      <c r="D11357" s="3">
        <v>11357</v>
      </c>
    </row>
    <row r="11358" spans="4:4">
      <c r="D11358" s="3">
        <v>11358</v>
      </c>
    </row>
    <row r="11359" spans="4:4">
      <c r="D11359" s="3">
        <v>11359</v>
      </c>
    </row>
    <row r="11360" spans="4:4">
      <c r="D11360" s="3">
        <v>11360</v>
      </c>
    </row>
    <row r="11361" spans="4:4">
      <c r="D11361" s="3">
        <v>11361</v>
      </c>
    </row>
    <row r="11362" spans="4:4">
      <c r="D11362" s="3">
        <v>11362</v>
      </c>
    </row>
    <row r="11363" spans="4:4">
      <c r="D11363" s="3">
        <v>11363</v>
      </c>
    </row>
    <row r="11364" spans="4:4">
      <c r="D11364" s="3">
        <v>11364</v>
      </c>
    </row>
    <row r="11365" spans="4:4">
      <c r="D11365" s="3">
        <v>11365</v>
      </c>
    </row>
    <row r="11366" spans="4:4">
      <c r="D11366" s="3">
        <v>11366</v>
      </c>
    </row>
    <row r="11367" spans="4:4">
      <c r="D11367" s="3">
        <v>11367</v>
      </c>
    </row>
    <row r="11368" spans="4:4">
      <c r="D11368" s="3">
        <v>11368</v>
      </c>
    </row>
    <row r="11369" spans="4:4">
      <c r="D11369" s="3">
        <v>11369</v>
      </c>
    </row>
    <row r="11370" spans="4:4">
      <c r="D11370" s="3">
        <v>11370</v>
      </c>
    </row>
    <row r="11371" spans="4:4">
      <c r="D11371" s="3">
        <v>11371</v>
      </c>
    </row>
    <row r="11372" spans="4:4">
      <c r="D11372" s="3">
        <v>11372</v>
      </c>
    </row>
    <row r="11373" spans="4:4">
      <c r="D11373" s="3">
        <v>11373</v>
      </c>
    </row>
    <row r="11374" spans="4:4">
      <c r="D11374" s="3">
        <v>11374</v>
      </c>
    </row>
    <row r="11375" spans="4:4">
      <c r="D11375" s="3">
        <v>11375</v>
      </c>
    </row>
    <row r="11376" spans="4:4">
      <c r="D11376" s="3">
        <v>11376</v>
      </c>
    </row>
    <row r="11377" spans="4:4">
      <c r="D11377" s="3">
        <v>11377</v>
      </c>
    </row>
    <row r="11378" spans="4:4">
      <c r="D11378" s="3">
        <v>11378</v>
      </c>
    </row>
    <row r="11379" spans="4:4">
      <c r="D11379" s="3">
        <v>11379</v>
      </c>
    </row>
    <row r="11380" spans="4:4">
      <c r="D11380" s="3">
        <v>11380</v>
      </c>
    </row>
    <row r="11381" spans="4:4">
      <c r="D11381" s="3">
        <v>11381</v>
      </c>
    </row>
    <row r="11382" spans="4:4">
      <c r="D11382" s="3">
        <v>11382</v>
      </c>
    </row>
    <row r="11383" spans="4:4">
      <c r="D11383" s="3">
        <v>11383</v>
      </c>
    </row>
    <row r="11384" spans="4:4">
      <c r="D11384" s="3">
        <v>11384</v>
      </c>
    </row>
    <row r="11385" spans="4:4">
      <c r="D11385" s="3">
        <v>11385</v>
      </c>
    </row>
    <row r="11386" spans="4:4">
      <c r="D11386" s="3">
        <v>11386</v>
      </c>
    </row>
    <row r="11387" spans="4:4">
      <c r="D11387" s="3">
        <v>11387</v>
      </c>
    </row>
    <row r="11388" spans="4:4">
      <c r="D11388" s="3">
        <v>11388</v>
      </c>
    </row>
    <row r="11389" spans="4:4">
      <c r="D11389" s="3">
        <v>11389</v>
      </c>
    </row>
    <row r="11390" spans="4:4">
      <c r="D11390" s="3">
        <v>11390</v>
      </c>
    </row>
    <row r="11391" spans="4:4">
      <c r="D11391" s="3">
        <v>11391</v>
      </c>
    </row>
    <row r="11392" spans="4:4">
      <c r="D11392" s="3">
        <v>11392</v>
      </c>
    </row>
    <row r="11393" spans="4:4">
      <c r="D11393" s="3">
        <v>11393</v>
      </c>
    </row>
    <row r="11394" spans="4:4">
      <c r="D11394" s="3">
        <v>11394</v>
      </c>
    </row>
    <row r="11395" spans="4:4">
      <c r="D11395" s="3">
        <v>11395</v>
      </c>
    </row>
    <row r="11396" spans="4:4">
      <c r="D11396" s="3">
        <v>11396</v>
      </c>
    </row>
    <row r="11397" spans="4:4">
      <c r="D11397" s="3">
        <v>11397</v>
      </c>
    </row>
    <row r="11398" spans="4:4">
      <c r="D11398" s="3">
        <v>11398</v>
      </c>
    </row>
    <row r="11399" spans="4:4">
      <c r="D11399" s="3">
        <v>11399</v>
      </c>
    </row>
    <row r="11400" spans="4:4">
      <c r="D11400" s="3">
        <v>11400</v>
      </c>
    </row>
    <row r="11401" spans="4:4">
      <c r="D11401" s="3">
        <v>11401</v>
      </c>
    </row>
    <row r="11402" spans="4:4">
      <c r="D11402" s="3">
        <v>11402</v>
      </c>
    </row>
    <row r="11403" spans="4:4">
      <c r="D11403" s="3">
        <v>11403</v>
      </c>
    </row>
    <row r="11404" spans="4:4">
      <c r="D11404" s="3">
        <v>11404</v>
      </c>
    </row>
    <row r="11405" spans="4:4">
      <c r="D11405" s="3">
        <v>11405</v>
      </c>
    </row>
    <row r="11406" spans="4:4">
      <c r="D11406" s="3">
        <v>11406</v>
      </c>
    </row>
    <row r="11407" spans="4:4">
      <c r="D11407" s="3">
        <v>11407</v>
      </c>
    </row>
    <row r="11408" spans="4:4">
      <c r="D11408" s="3">
        <v>11408</v>
      </c>
    </row>
    <row r="11409" spans="4:4">
      <c r="D11409" s="3">
        <v>11409</v>
      </c>
    </row>
    <row r="11410" spans="4:4">
      <c r="D11410" s="3">
        <v>11410</v>
      </c>
    </row>
    <row r="11411" spans="4:4">
      <c r="D11411" s="3">
        <v>11411</v>
      </c>
    </row>
    <row r="11412" spans="4:4">
      <c r="D11412" s="3">
        <v>11412</v>
      </c>
    </row>
    <row r="11413" spans="4:4">
      <c r="D11413" s="3">
        <v>11413</v>
      </c>
    </row>
    <row r="11414" spans="4:4">
      <c r="D11414" s="3">
        <v>11414</v>
      </c>
    </row>
    <row r="11415" spans="4:4">
      <c r="D11415" s="3">
        <v>11415</v>
      </c>
    </row>
    <row r="11416" spans="4:4">
      <c r="D11416" s="3">
        <v>11416</v>
      </c>
    </row>
    <row r="11417" spans="4:4">
      <c r="D11417" s="3">
        <v>11417</v>
      </c>
    </row>
    <row r="11418" spans="4:4">
      <c r="D11418" s="3">
        <v>11418</v>
      </c>
    </row>
    <row r="11419" spans="4:4">
      <c r="D11419" s="3">
        <v>11419</v>
      </c>
    </row>
    <row r="11420" spans="4:4">
      <c r="D11420" s="3">
        <v>11420</v>
      </c>
    </row>
    <row r="11421" spans="4:4">
      <c r="D11421" s="3">
        <v>11421</v>
      </c>
    </row>
    <row r="11422" spans="4:4">
      <c r="D11422" s="3">
        <v>11422</v>
      </c>
    </row>
    <row r="11423" spans="4:4">
      <c r="D11423" s="3">
        <v>11423</v>
      </c>
    </row>
    <row r="11424" spans="4:4">
      <c r="D11424" s="3">
        <v>11424</v>
      </c>
    </row>
    <row r="11425" spans="4:4">
      <c r="D11425" s="3">
        <v>11425</v>
      </c>
    </row>
    <row r="11426" spans="4:4">
      <c r="D11426" s="3">
        <v>11426</v>
      </c>
    </row>
    <row r="11427" spans="4:4">
      <c r="D11427" s="3">
        <v>11427</v>
      </c>
    </row>
    <row r="11428" spans="4:4">
      <c r="D11428" s="3">
        <v>11428</v>
      </c>
    </row>
    <row r="11429" spans="4:4">
      <c r="D11429" s="3">
        <v>11429</v>
      </c>
    </row>
    <row r="11430" spans="4:4">
      <c r="D11430" s="3">
        <v>11430</v>
      </c>
    </row>
    <row r="11431" spans="4:4">
      <c r="D11431" s="3">
        <v>11431</v>
      </c>
    </row>
    <row r="11432" spans="4:4">
      <c r="D11432" s="3">
        <v>11432</v>
      </c>
    </row>
    <row r="11433" spans="4:4">
      <c r="D11433" s="3">
        <v>11433</v>
      </c>
    </row>
    <row r="11434" spans="4:4">
      <c r="D11434" s="3">
        <v>11434</v>
      </c>
    </row>
    <row r="11435" spans="4:4">
      <c r="D11435" s="3">
        <v>11435</v>
      </c>
    </row>
    <row r="11436" spans="4:4">
      <c r="D11436" s="3">
        <v>11436</v>
      </c>
    </row>
    <row r="11437" spans="4:4">
      <c r="D11437" s="3">
        <v>11437</v>
      </c>
    </row>
    <row r="11438" spans="4:4">
      <c r="D11438" s="3">
        <v>11438</v>
      </c>
    </row>
    <row r="11439" spans="4:4">
      <c r="D11439" s="3">
        <v>11439</v>
      </c>
    </row>
    <row r="11440" spans="4:4">
      <c r="D11440" s="3">
        <v>11440</v>
      </c>
    </row>
    <row r="11441" spans="4:4">
      <c r="D11441" s="3">
        <v>11441</v>
      </c>
    </row>
    <row r="11442" spans="4:4">
      <c r="D11442" s="3">
        <v>11442</v>
      </c>
    </row>
    <row r="11443" spans="4:4">
      <c r="D11443" s="3">
        <v>11443</v>
      </c>
    </row>
    <row r="11444" spans="4:4">
      <c r="D11444" s="3">
        <v>11444</v>
      </c>
    </row>
    <row r="11445" spans="4:4">
      <c r="D11445" s="3">
        <v>11445</v>
      </c>
    </row>
    <row r="11446" spans="4:4">
      <c r="D11446" s="3">
        <v>11446</v>
      </c>
    </row>
    <row r="11447" spans="4:4">
      <c r="D11447" s="3">
        <v>11447</v>
      </c>
    </row>
    <row r="11448" spans="4:4">
      <c r="D11448" s="3">
        <v>11448</v>
      </c>
    </row>
    <row r="11449" spans="4:4">
      <c r="D11449" s="3">
        <v>11449</v>
      </c>
    </row>
    <row r="11450" spans="4:4">
      <c r="D11450" s="3">
        <v>11450</v>
      </c>
    </row>
    <row r="11451" spans="4:4">
      <c r="D11451" s="3">
        <v>11451</v>
      </c>
    </row>
    <row r="11452" spans="4:4">
      <c r="D11452" s="3">
        <v>11452</v>
      </c>
    </row>
    <row r="11453" spans="4:4">
      <c r="D11453" s="3">
        <v>11453</v>
      </c>
    </row>
    <row r="11454" spans="4:4">
      <c r="D11454" s="3">
        <v>11454</v>
      </c>
    </row>
    <row r="11455" spans="4:4">
      <c r="D11455" s="3">
        <v>11455</v>
      </c>
    </row>
    <row r="11456" spans="4:4">
      <c r="D11456" s="3">
        <v>11456</v>
      </c>
    </row>
    <row r="11457" spans="4:4">
      <c r="D11457" s="3">
        <v>11457</v>
      </c>
    </row>
    <row r="11458" spans="4:4">
      <c r="D11458" s="3">
        <v>11458</v>
      </c>
    </row>
    <row r="11459" spans="4:4">
      <c r="D11459" s="3">
        <v>11459</v>
      </c>
    </row>
    <row r="11460" spans="4:4">
      <c r="D11460" s="3">
        <v>11460</v>
      </c>
    </row>
    <row r="11461" spans="4:4">
      <c r="D11461" s="3">
        <v>11461</v>
      </c>
    </row>
    <row r="11462" spans="4:4">
      <c r="D11462" s="3">
        <v>11462</v>
      </c>
    </row>
    <row r="11463" spans="4:4">
      <c r="D11463" s="3">
        <v>11463</v>
      </c>
    </row>
    <row r="11464" spans="4:4">
      <c r="D11464" s="3">
        <v>11464</v>
      </c>
    </row>
    <row r="11465" spans="4:4">
      <c r="D11465" s="3">
        <v>11465</v>
      </c>
    </row>
    <row r="11466" spans="4:4">
      <c r="D11466" s="3">
        <v>11466</v>
      </c>
    </row>
    <row r="11467" spans="4:4">
      <c r="D11467" s="3">
        <v>11467</v>
      </c>
    </row>
    <row r="11468" spans="4:4">
      <c r="D11468" s="3">
        <v>11468</v>
      </c>
    </row>
    <row r="11469" spans="4:4">
      <c r="D11469" s="3">
        <v>11469</v>
      </c>
    </row>
    <row r="11470" spans="4:4">
      <c r="D11470" s="3">
        <v>11470</v>
      </c>
    </row>
    <row r="11471" spans="4:4">
      <c r="D11471" s="3">
        <v>11471</v>
      </c>
    </row>
    <row r="11472" spans="4:4">
      <c r="D11472" s="3">
        <v>11472</v>
      </c>
    </row>
    <row r="11473" spans="4:4">
      <c r="D11473" s="3">
        <v>11473</v>
      </c>
    </row>
    <row r="11474" spans="4:4">
      <c r="D11474" s="3">
        <v>11474</v>
      </c>
    </row>
    <row r="11475" spans="4:4">
      <c r="D11475" s="3">
        <v>11475</v>
      </c>
    </row>
    <row r="11476" spans="4:4">
      <c r="D11476" s="3">
        <v>11476</v>
      </c>
    </row>
    <row r="11477" spans="4:4">
      <c r="D11477" s="3">
        <v>11477</v>
      </c>
    </row>
    <row r="11478" spans="4:4">
      <c r="D11478" s="3">
        <v>11478</v>
      </c>
    </row>
    <row r="11479" spans="4:4">
      <c r="D11479" s="3">
        <v>11479</v>
      </c>
    </row>
    <row r="11480" spans="4:4">
      <c r="D11480" s="3">
        <v>11480</v>
      </c>
    </row>
    <row r="11481" spans="4:4">
      <c r="D11481" s="3">
        <v>11481</v>
      </c>
    </row>
    <row r="11482" spans="4:4">
      <c r="D11482" s="3">
        <v>11482</v>
      </c>
    </row>
    <row r="11483" spans="4:4">
      <c r="D11483" s="3">
        <v>11483</v>
      </c>
    </row>
    <row r="11484" spans="4:4">
      <c r="D11484" s="3">
        <v>11484</v>
      </c>
    </row>
    <row r="11485" spans="4:4">
      <c r="D11485" s="3">
        <v>11485</v>
      </c>
    </row>
    <row r="11486" spans="4:4">
      <c r="D11486" s="3">
        <v>11486</v>
      </c>
    </row>
    <row r="11487" spans="4:4">
      <c r="D11487" s="3">
        <v>11487</v>
      </c>
    </row>
    <row r="11488" spans="4:4">
      <c r="D11488" s="3">
        <v>11488</v>
      </c>
    </row>
    <row r="11489" spans="4:4">
      <c r="D11489" s="3">
        <v>11489</v>
      </c>
    </row>
    <row r="11490" spans="4:4">
      <c r="D11490" s="3">
        <v>11490</v>
      </c>
    </row>
    <row r="11491" spans="4:4">
      <c r="D11491" s="3">
        <v>11491</v>
      </c>
    </row>
    <row r="11492" spans="4:4">
      <c r="D11492" s="3">
        <v>11492</v>
      </c>
    </row>
    <row r="11493" spans="4:4">
      <c r="D11493" s="3">
        <v>11493</v>
      </c>
    </row>
    <row r="11494" spans="4:4">
      <c r="D11494" s="3">
        <v>11494</v>
      </c>
    </row>
    <row r="11495" spans="4:4">
      <c r="D11495" s="3">
        <v>11495</v>
      </c>
    </row>
    <row r="11496" spans="4:4">
      <c r="D11496" s="3">
        <v>11496</v>
      </c>
    </row>
    <row r="11497" spans="4:4">
      <c r="D11497" s="3">
        <v>11497</v>
      </c>
    </row>
    <row r="11498" spans="4:4">
      <c r="D11498" s="3">
        <v>11498</v>
      </c>
    </row>
    <row r="11499" spans="4:4">
      <c r="D11499" s="3">
        <v>11499</v>
      </c>
    </row>
    <row r="11500" spans="4:4">
      <c r="D11500" s="3">
        <v>11500</v>
      </c>
    </row>
    <row r="11501" spans="4:4">
      <c r="D11501" s="3">
        <v>11501</v>
      </c>
    </row>
    <row r="11502" spans="4:4">
      <c r="D11502" s="3">
        <v>11502</v>
      </c>
    </row>
    <row r="11503" spans="4:4">
      <c r="D11503" s="3">
        <v>11503</v>
      </c>
    </row>
    <row r="11504" spans="4:4">
      <c r="D11504" s="3">
        <v>11504</v>
      </c>
    </row>
    <row r="11505" spans="4:4">
      <c r="D11505" s="3">
        <v>11505</v>
      </c>
    </row>
    <row r="11506" spans="4:4">
      <c r="D11506" s="3">
        <v>11506</v>
      </c>
    </row>
    <row r="11507" spans="4:4">
      <c r="D11507" s="3">
        <v>11507</v>
      </c>
    </row>
    <row r="11508" spans="4:4">
      <c r="D11508" s="3">
        <v>11508</v>
      </c>
    </row>
    <row r="11509" spans="4:4">
      <c r="D11509" s="3">
        <v>11509</v>
      </c>
    </row>
    <row r="11510" spans="4:4">
      <c r="D11510" s="3">
        <v>11510</v>
      </c>
    </row>
    <row r="11511" spans="4:4">
      <c r="D11511" s="3">
        <v>11511</v>
      </c>
    </row>
    <row r="11512" spans="4:4">
      <c r="D11512" s="3">
        <v>11512</v>
      </c>
    </row>
    <row r="11513" spans="4:4">
      <c r="D11513" s="3">
        <v>11513</v>
      </c>
    </row>
    <row r="11514" spans="4:4">
      <c r="D11514" s="3">
        <v>11514</v>
      </c>
    </row>
    <row r="11515" spans="4:4">
      <c r="D11515" s="3">
        <v>11515</v>
      </c>
    </row>
    <row r="11516" spans="4:4">
      <c r="D11516" s="3">
        <v>11516</v>
      </c>
    </row>
    <row r="11517" spans="4:4">
      <c r="D11517" s="3">
        <v>11517</v>
      </c>
    </row>
    <row r="11518" spans="4:4">
      <c r="D11518" s="3">
        <v>11518</v>
      </c>
    </row>
    <row r="11519" spans="4:4">
      <c r="D11519" s="3">
        <v>11519</v>
      </c>
    </row>
    <row r="11520" spans="4:4">
      <c r="D11520" s="3">
        <v>11520</v>
      </c>
    </row>
    <row r="11521" spans="4:4">
      <c r="D11521" s="3">
        <v>11521</v>
      </c>
    </row>
    <row r="11522" spans="4:4">
      <c r="D11522" s="3">
        <v>11522</v>
      </c>
    </row>
    <row r="11523" spans="4:4">
      <c r="D11523" s="3">
        <v>11523</v>
      </c>
    </row>
    <row r="11524" spans="4:4">
      <c r="D11524" s="3">
        <v>11524</v>
      </c>
    </row>
    <row r="11525" spans="4:4">
      <c r="D11525" s="3">
        <v>11525</v>
      </c>
    </row>
    <row r="11526" spans="4:4">
      <c r="D11526" s="3">
        <v>11526</v>
      </c>
    </row>
    <row r="11527" spans="4:4">
      <c r="D11527" s="3">
        <v>11527</v>
      </c>
    </row>
    <row r="11528" spans="4:4">
      <c r="D11528" s="3">
        <v>11528</v>
      </c>
    </row>
    <row r="11529" spans="4:4">
      <c r="D11529" s="3">
        <v>11529</v>
      </c>
    </row>
    <row r="11530" spans="4:4">
      <c r="D11530" s="3">
        <v>11530</v>
      </c>
    </row>
    <row r="11531" spans="4:4">
      <c r="D11531" s="3">
        <v>11531</v>
      </c>
    </row>
    <row r="11532" spans="4:4">
      <c r="D11532" s="3">
        <v>11532</v>
      </c>
    </row>
    <row r="11533" spans="4:4">
      <c r="D11533" s="3">
        <v>11533</v>
      </c>
    </row>
    <row r="11534" spans="4:4">
      <c r="D11534" s="3">
        <v>11534</v>
      </c>
    </row>
    <row r="11535" spans="4:4">
      <c r="D11535" s="3">
        <v>11535</v>
      </c>
    </row>
    <row r="11536" spans="4:4">
      <c r="D11536" s="3">
        <v>11536</v>
      </c>
    </row>
    <row r="11537" spans="4:4">
      <c r="D11537" s="3">
        <v>11537</v>
      </c>
    </row>
    <row r="11538" spans="4:4">
      <c r="D11538" s="3">
        <v>11538</v>
      </c>
    </row>
    <row r="11539" spans="4:4">
      <c r="D11539" s="3">
        <v>11539</v>
      </c>
    </row>
    <row r="11540" spans="4:4">
      <c r="D11540" s="3">
        <v>11540</v>
      </c>
    </row>
    <row r="11541" spans="4:4">
      <c r="D11541" s="3">
        <v>11541</v>
      </c>
    </row>
    <row r="11542" spans="4:4">
      <c r="D11542" s="3">
        <v>11542</v>
      </c>
    </row>
    <row r="11543" spans="4:4">
      <c r="D11543" s="3">
        <v>11543</v>
      </c>
    </row>
    <row r="11544" spans="4:4">
      <c r="D11544" s="3">
        <v>11544</v>
      </c>
    </row>
    <row r="11545" spans="4:4">
      <c r="D11545" s="3">
        <v>11545</v>
      </c>
    </row>
    <row r="11546" spans="4:4">
      <c r="D11546" s="3">
        <v>11546</v>
      </c>
    </row>
    <row r="11547" spans="4:4">
      <c r="D11547" s="3">
        <v>11547</v>
      </c>
    </row>
    <row r="11548" spans="4:4">
      <c r="D11548" s="3">
        <v>11548</v>
      </c>
    </row>
    <row r="11549" spans="4:4">
      <c r="D11549" s="3">
        <v>11549</v>
      </c>
    </row>
    <row r="11550" spans="4:4">
      <c r="D11550" s="3">
        <v>11550</v>
      </c>
    </row>
    <row r="11551" spans="4:4">
      <c r="D11551" s="3">
        <v>11551</v>
      </c>
    </row>
    <row r="11552" spans="4:4">
      <c r="D11552" s="3">
        <v>11552</v>
      </c>
    </row>
    <row r="11553" spans="4:4">
      <c r="D11553" s="3">
        <v>11553</v>
      </c>
    </row>
    <row r="11554" spans="4:4">
      <c r="D11554" s="3">
        <v>11554</v>
      </c>
    </row>
    <row r="11555" spans="4:4">
      <c r="D11555" s="3">
        <v>11555</v>
      </c>
    </row>
    <row r="11556" spans="4:4">
      <c r="D11556" s="3">
        <v>11556</v>
      </c>
    </row>
    <row r="11557" spans="4:4">
      <c r="D11557" s="3">
        <v>11557</v>
      </c>
    </row>
    <row r="11558" spans="4:4">
      <c r="D11558" s="3">
        <v>11558</v>
      </c>
    </row>
    <row r="11559" spans="4:4">
      <c r="D11559" s="3">
        <v>11559</v>
      </c>
    </row>
    <row r="11560" spans="4:4">
      <c r="D11560" s="3">
        <v>11560</v>
      </c>
    </row>
    <row r="11561" spans="4:4">
      <c r="D11561" s="3">
        <v>11561</v>
      </c>
    </row>
    <row r="11562" spans="4:4">
      <c r="D11562" s="3">
        <v>11562</v>
      </c>
    </row>
    <row r="11563" spans="4:4">
      <c r="D11563" s="3">
        <v>11563</v>
      </c>
    </row>
    <row r="11564" spans="4:4">
      <c r="D11564" s="3">
        <v>11564</v>
      </c>
    </row>
    <row r="11565" spans="4:4">
      <c r="D11565" s="3">
        <v>11565</v>
      </c>
    </row>
    <row r="11566" spans="4:4">
      <c r="D11566" s="3">
        <v>11566</v>
      </c>
    </row>
    <row r="11567" spans="4:4">
      <c r="D11567" s="3">
        <v>11567</v>
      </c>
    </row>
    <row r="11568" spans="4:4">
      <c r="D11568" s="3">
        <v>11568</v>
      </c>
    </row>
    <row r="11569" spans="4:4">
      <c r="D11569" s="3">
        <v>11569</v>
      </c>
    </row>
    <row r="11570" spans="4:4">
      <c r="D11570" s="3">
        <v>11570</v>
      </c>
    </row>
    <row r="11571" spans="4:4">
      <c r="D11571" s="3">
        <v>11571</v>
      </c>
    </row>
    <row r="11572" spans="4:4">
      <c r="D11572" s="3">
        <v>11572</v>
      </c>
    </row>
    <row r="11573" spans="4:4">
      <c r="D11573" s="3">
        <v>11573</v>
      </c>
    </row>
    <row r="11574" spans="4:4">
      <c r="D11574" s="3">
        <v>11574</v>
      </c>
    </row>
    <row r="11575" spans="4:4">
      <c r="D11575" s="3">
        <v>11575</v>
      </c>
    </row>
    <row r="11576" spans="4:4">
      <c r="D11576" s="3">
        <v>11576</v>
      </c>
    </row>
    <row r="11577" spans="4:4">
      <c r="D11577" s="3">
        <v>11577</v>
      </c>
    </row>
    <row r="11578" spans="4:4">
      <c r="D11578" s="3">
        <v>11578</v>
      </c>
    </row>
    <row r="11579" spans="4:4">
      <c r="D11579" s="3">
        <v>11579</v>
      </c>
    </row>
    <row r="11580" spans="4:4">
      <c r="D11580" s="3">
        <v>11580</v>
      </c>
    </row>
    <row r="11581" spans="4:4">
      <c r="D11581" s="3">
        <v>11581</v>
      </c>
    </row>
    <row r="11582" spans="4:4">
      <c r="D11582" s="3">
        <v>11582</v>
      </c>
    </row>
    <row r="11583" spans="4:4">
      <c r="D11583" s="3">
        <v>11583</v>
      </c>
    </row>
    <row r="11584" spans="4:4">
      <c r="D11584" s="3">
        <v>11584</v>
      </c>
    </row>
    <row r="11585" spans="4:4">
      <c r="D11585" s="3">
        <v>11585</v>
      </c>
    </row>
    <row r="11586" spans="4:4">
      <c r="D11586" s="3">
        <v>11586</v>
      </c>
    </row>
    <row r="11587" spans="4:4">
      <c r="D11587" s="3">
        <v>11587</v>
      </c>
    </row>
    <row r="11588" spans="4:4">
      <c r="D11588" s="3">
        <v>11588</v>
      </c>
    </row>
    <row r="11589" spans="4:4">
      <c r="D11589" s="3">
        <v>11589</v>
      </c>
    </row>
    <row r="11590" spans="4:4">
      <c r="D11590" s="3">
        <v>11590</v>
      </c>
    </row>
    <row r="11591" spans="4:4">
      <c r="D11591" s="3">
        <v>11591</v>
      </c>
    </row>
    <row r="11592" spans="4:4">
      <c r="D11592" s="3">
        <v>11592</v>
      </c>
    </row>
    <row r="11593" spans="4:4">
      <c r="D11593" s="3">
        <v>11593</v>
      </c>
    </row>
    <row r="11594" spans="4:4">
      <c r="D11594" s="3">
        <v>11594</v>
      </c>
    </row>
    <row r="11595" spans="4:4">
      <c r="D11595" s="3">
        <v>11595</v>
      </c>
    </row>
    <row r="11596" spans="4:4">
      <c r="D11596" s="3">
        <v>11596</v>
      </c>
    </row>
    <row r="11597" spans="4:4">
      <c r="D11597" s="3">
        <v>11597</v>
      </c>
    </row>
    <row r="11598" spans="4:4">
      <c r="D11598" s="3">
        <v>11598</v>
      </c>
    </row>
    <row r="11599" spans="4:4">
      <c r="D11599" s="3">
        <v>11599</v>
      </c>
    </row>
    <row r="11600" spans="4:4">
      <c r="D11600" s="3">
        <v>11600</v>
      </c>
    </row>
    <row r="11601" spans="4:4">
      <c r="D11601" s="3">
        <v>11601</v>
      </c>
    </row>
    <row r="11602" spans="4:4">
      <c r="D11602" s="3">
        <v>11602</v>
      </c>
    </row>
    <row r="11603" spans="4:4">
      <c r="D11603" s="3">
        <v>11603</v>
      </c>
    </row>
    <row r="11604" spans="4:4">
      <c r="D11604" s="3">
        <v>11604</v>
      </c>
    </row>
    <row r="11605" spans="4:4">
      <c r="D11605" s="3">
        <v>11605</v>
      </c>
    </row>
    <row r="11606" spans="4:4">
      <c r="D11606" s="3">
        <v>11606</v>
      </c>
    </row>
    <row r="11607" spans="4:4">
      <c r="D11607" s="3">
        <v>11607</v>
      </c>
    </row>
    <row r="11608" spans="4:4">
      <c r="D11608" s="3">
        <v>11608</v>
      </c>
    </row>
    <row r="11609" spans="4:4">
      <c r="D11609" s="3">
        <v>11609</v>
      </c>
    </row>
    <row r="11610" spans="4:4">
      <c r="D11610" s="3">
        <v>11610</v>
      </c>
    </row>
    <row r="11611" spans="4:4">
      <c r="D11611" s="3">
        <v>11611</v>
      </c>
    </row>
    <row r="11612" spans="4:4">
      <c r="D11612" s="3">
        <v>11612</v>
      </c>
    </row>
    <row r="11613" spans="4:4">
      <c r="D11613" s="3">
        <v>11613</v>
      </c>
    </row>
    <row r="11614" spans="4:4">
      <c r="D11614" s="3">
        <v>11614</v>
      </c>
    </row>
    <row r="11615" spans="4:4">
      <c r="D11615" s="3">
        <v>11615</v>
      </c>
    </row>
    <row r="11616" spans="4:4">
      <c r="D11616" s="3">
        <v>11616</v>
      </c>
    </row>
    <row r="11617" spans="4:4">
      <c r="D11617" s="3">
        <v>11617</v>
      </c>
    </row>
    <row r="11618" spans="4:4">
      <c r="D11618" s="3">
        <v>11618</v>
      </c>
    </row>
    <row r="11619" spans="4:4">
      <c r="D11619" s="3">
        <v>11619</v>
      </c>
    </row>
    <row r="11620" spans="4:4">
      <c r="D11620" s="3">
        <v>11620</v>
      </c>
    </row>
    <row r="11621" spans="4:4">
      <c r="D11621" s="3">
        <v>11621</v>
      </c>
    </row>
    <row r="11622" spans="4:4">
      <c r="D11622" s="3">
        <v>11622</v>
      </c>
    </row>
    <row r="11623" spans="4:4">
      <c r="D11623" s="3">
        <v>11623</v>
      </c>
    </row>
    <row r="11624" spans="4:4">
      <c r="D11624" s="3">
        <v>11624</v>
      </c>
    </row>
    <row r="11625" spans="4:4">
      <c r="D11625" s="3">
        <v>11625</v>
      </c>
    </row>
    <row r="11626" spans="4:4">
      <c r="D11626" s="3">
        <v>11626</v>
      </c>
    </row>
    <row r="11627" spans="4:4">
      <c r="D11627" s="3">
        <v>11627</v>
      </c>
    </row>
    <row r="11628" spans="4:4">
      <c r="D11628" s="3">
        <v>11628</v>
      </c>
    </row>
    <row r="11629" spans="4:4">
      <c r="D11629" s="3">
        <v>11629</v>
      </c>
    </row>
    <row r="11630" spans="4:4">
      <c r="D11630" s="3">
        <v>11630</v>
      </c>
    </row>
    <row r="11631" spans="4:4">
      <c r="D11631" s="3">
        <v>11631</v>
      </c>
    </row>
    <row r="11632" spans="4:4">
      <c r="D11632" s="3">
        <v>11632</v>
      </c>
    </row>
    <row r="11633" spans="4:4">
      <c r="D11633" s="3">
        <v>11633</v>
      </c>
    </row>
    <row r="11634" spans="4:4">
      <c r="D11634" s="3">
        <v>11634</v>
      </c>
    </row>
    <row r="11635" spans="4:4">
      <c r="D11635" s="3">
        <v>11635</v>
      </c>
    </row>
    <row r="11636" spans="4:4">
      <c r="D11636" s="3">
        <v>11636</v>
      </c>
    </row>
    <row r="11637" spans="4:4">
      <c r="D11637" s="3">
        <v>11637</v>
      </c>
    </row>
    <row r="11638" spans="4:4">
      <c r="D11638" s="3">
        <v>11638</v>
      </c>
    </row>
    <row r="11639" spans="4:4">
      <c r="D11639" s="3">
        <v>11639</v>
      </c>
    </row>
    <row r="11640" spans="4:4">
      <c r="D11640" s="3">
        <v>11640</v>
      </c>
    </row>
    <row r="11641" spans="4:4">
      <c r="D11641" s="3">
        <v>11641</v>
      </c>
    </row>
    <row r="11642" spans="4:4">
      <c r="D11642" s="3">
        <v>11642</v>
      </c>
    </row>
    <row r="11643" spans="4:4">
      <c r="D11643" s="3">
        <v>11643</v>
      </c>
    </row>
    <row r="11644" spans="4:4">
      <c r="D11644" s="3">
        <v>11644</v>
      </c>
    </row>
    <row r="11645" spans="4:4">
      <c r="D11645" s="3">
        <v>11645</v>
      </c>
    </row>
    <row r="11646" spans="4:4">
      <c r="D11646" s="3">
        <v>11646</v>
      </c>
    </row>
    <row r="11647" spans="4:4">
      <c r="D11647" s="3">
        <v>11647</v>
      </c>
    </row>
    <row r="11648" spans="4:4">
      <c r="D11648" s="3">
        <v>11648</v>
      </c>
    </row>
    <row r="11649" spans="4:4">
      <c r="D11649" s="3">
        <v>11649</v>
      </c>
    </row>
    <row r="11650" spans="4:4">
      <c r="D11650" s="3">
        <v>11650</v>
      </c>
    </row>
    <row r="11651" spans="4:4">
      <c r="D11651" s="3">
        <v>11651</v>
      </c>
    </row>
    <row r="11652" spans="4:4">
      <c r="D11652" s="3">
        <v>11652</v>
      </c>
    </row>
    <row r="11653" spans="4:4">
      <c r="D11653" s="3">
        <v>11653</v>
      </c>
    </row>
    <row r="11654" spans="4:4">
      <c r="D11654" s="3">
        <v>11654</v>
      </c>
    </row>
    <row r="11655" spans="4:4">
      <c r="D11655" s="3">
        <v>11655</v>
      </c>
    </row>
    <row r="11656" spans="4:4">
      <c r="D11656" s="3">
        <v>11656</v>
      </c>
    </row>
    <row r="11657" spans="4:4">
      <c r="D11657" s="3">
        <v>11657</v>
      </c>
    </row>
    <row r="11658" spans="4:4">
      <c r="D11658" s="3">
        <v>11658</v>
      </c>
    </row>
    <row r="11659" spans="4:4">
      <c r="D11659" s="3">
        <v>11659</v>
      </c>
    </row>
    <row r="11660" spans="4:4">
      <c r="D11660" s="3">
        <v>11660</v>
      </c>
    </row>
    <row r="11661" spans="4:4">
      <c r="D11661" s="3">
        <v>11661</v>
      </c>
    </row>
    <row r="11662" spans="4:4">
      <c r="D11662" s="3">
        <v>11662</v>
      </c>
    </row>
    <row r="11663" spans="4:4">
      <c r="D11663" s="3">
        <v>11663</v>
      </c>
    </row>
    <row r="11664" spans="4:4">
      <c r="D11664" s="3">
        <v>11664</v>
      </c>
    </row>
    <row r="11665" spans="4:4">
      <c r="D11665" s="3">
        <v>11665</v>
      </c>
    </row>
    <row r="11666" spans="4:4">
      <c r="D11666" s="3">
        <v>11666</v>
      </c>
    </row>
    <row r="11667" spans="4:4">
      <c r="D11667" s="3">
        <v>11667</v>
      </c>
    </row>
    <row r="11668" spans="4:4">
      <c r="D11668" s="3">
        <v>11668</v>
      </c>
    </row>
    <row r="11669" spans="4:4">
      <c r="D11669" s="3">
        <v>11669</v>
      </c>
    </row>
    <row r="11670" spans="4:4">
      <c r="D11670" s="3">
        <v>11670</v>
      </c>
    </row>
    <row r="11671" spans="4:4">
      <c r="D11671" s="3">
        <v>11671</v>
      </c>
    </row>
    <row r="11672" spans="4:4">
      <c r="D11672" s="3">
        <v>11672</v>
      </c>
    </row>
    <row r="11673" spans="4:4">
      <c r="D11673" s="3">
        <v>11673</v>
      </c>
    </row>
    <row r="11674" spans="4:4">
      <c r="D11674" s="3">
        <v>11674</v>
      </c>
    </row>
    <row r="11675" spans="4:4">
      <c r="D11675" s="3">
        <v>11675</v>
      </c>
    </row>
    <row r="11676" spans="4:4">
      <c r="D11676" s="3">
        <v>11676</v>
      </c>
    </row>
    <row r="11677" spans="4:4">
      <c r="D11677" s="3">
        <v>11677</v>
      </c>
    </row>
    <row r="11678" spans="4:4">
      <c r="D11678" s="3">
        <v>11678</v>
      </c>
    </row>
    <row r="11679" spans="4:4">
      <c r="D11679" s="3">
        <v>11679</v>
      </c>
    </row>
    <row r="11680" spans="4:4">
      <c r="D11680" s="3">
        <v>11680</v>
      </c>
    </row>
    <row r="11681" spans="4:4">
      <c r="D11681" s="3">
        <v>11681</v>
      </c>
    </row>
    <row r="11682" spans="4:4">
      <c r="D11682" s="3">
        <v>11682</v>
      </c>
    </row>
    <row r="11683" spans="4:4">
      <c r="D11683" s="3">
        <v>11683</v>
      </c>
    </row>
    <row r="11684" spans="4:4">
      <c r="D11684" s="3">
        <v>11684</v>
      </c>
    </row>
    <row r="11685" spans="4:4">
      <c r="D11685" s="3">
        <v>11685</v>
      </c>
    </row>
    <row r="11686" spans="4:4">
      <c r="D11686" s="3">
        <v>11686</v>
      </c>
    </row>
    <row r="11687" spans="4:4">
      <c r="D11687" s="3">
        <v>11687</v>
      </c>
    </row>
    <row r="11688" spans="4:4">
      <c r="D11688" s="3">
        <v>11688</v>
      </c>
    </row>
    <row r="11689" spans="4:4">
      <c r="D11689" s="3">
        <v>11689</v>
      </c>
    </row>
    <row r="11690" spans="4:4">
      <c r="D11690" s="3">
        <v>11690</v>
      </c>
    </row>
    <row r="11691" spans="4:4">
      <c r="D11691" s="3">
        <v>11691</v>
      </c>
    </row>
    <row r="11692" spans="4:4">
      <c r="D11692" s="3">
        <v>11692</v>
      </c>
    </row>
    <row r="11693" spans="4:4">
      <c r="D11693" s="3">
        <v>11693</v>
      </c>
    </row>
    <row r="11694" spans="4:4">
      <c r="D11694" s="3">
        <v>11694</v>
      </c>
    </row>
    <row r="11695" spans="4:4">
      <c r="D11695" s="3">
        <v>11695</v>
      </c>
    </row>
    <row r="11696" spans="4:4">
      <c r="D11696" s="3">
        <v>11696</v>
      </c>
    </row>
    <row r="11697" spans="4:4">
      <c r="D11697" s="3">
        <v>11697</v>
      </c>
    </row>
    <row r="11698" spans="4:4">
      <c r="D11698" s="3">
        <v>11698</v>
      </c>
    </row>
    <row r="11699" spans="4:4">
      <c r="D11699" s="3">
        <v>11699</v>
      </c>
    </row>
    <row r="11700" spans="4:4">
      <c r="D11700" s="3">
        <v>11700</v>
      </c>
    </row>
    <row r="11701" spans="4:4">
      <c r="D11701" s="3">
        <v>11701</v>
      </c>
    </row>
    <row r="11702" spans="4:4">
      <c r="D11702" s="3">
        <v>11702</v>
      </c>
    </row>
    <row r="11703" spans="4:4">
      <c r="D11703" s="3">
        <v>11703</v>
      </c>
    </row>
    <row r="11704" spans="4:4">
      <c r="D11704" s="3">
        <v>11704</v>
      </c>
    </row>
    <row r="11705" spans="4:4">
      <c r="D11705" s="3">
        <v>11705</v>
      </c>
    </row>
    <row r="11706" spans="4:4">
      <c r="D11706" s="3">
        <v>11706</v>
      </c>
    </row>
    <row r="11707" spans="4:4">
      <c r="D11707" s="3">
        <v>11707</v>
      </c>
    </row>
    <row r="11708" spans="4:4">
      <c r="D11708" s="3">
        <v>11708</v>
      </c>
    </row>
    <row r="11709" spans="4:4">
      <c r="D11709" s="3">
        <v>11709</v>
      </c>
    </row>
    <row r="11710" spans="4:4">
      <c r="D11710" s="3">
        <v>11710</v>
      </c>
    </row>
    <row r="11711" spans="4:4">
      <c r="D11711" s="3">
        <v>11711</v>
      </c>
    </row>
    <row r="11712" spans="4:4">
      <c r="D11712" s="3">
        <v>11712</v>
      </c>
    </row>
    <row r="11713" spans="4:4">
      <c r="D11713" s="3">
        <v>11713</v>
      </c>
    </row>
    <row r="11714" spans="4:4">
      <c r="D11714" s="3">
        <v>11714</v>
      </c>
    </row>
    <row r="11715" spans="4:4">
      <c r="D11715" s="3">
        <v>11715</v>
      </c>
    </row>
    <row r="11716" spans="4:4">
      <c r="D11716" s="3">
        <v>11716</v>
      </c>
    </row>
    <row r="11717" spans="4:4">
      <c r="D11717" s="3">
        <v>11717</v>
      </c>
    </row>
    <row r="11718" spans="4:4">
      <c r="D11718" s="3">
        <v>11718</v>
      </c>
    </row>
    <row r="11719" spans="4:4">
      <c r="D11719" s="3">
        <v>11719</v>
      </c>
    </row>
    <row r="11720" spans="4:4">
      <c r="D11720" s="3">
        <v>11720</v>
      </c>
    </row>
    <row r="11721" spans="4:4">
      <c r="D11721" s="3">
        <v>11721</v>
      </c>
    </row>
    <row r="11722" spans="4:4">
      <c r="D11722" s="3">
        <v>11722</v>
      </c>
    </row>
    <row r="11723" spans="4:4">
      <c r="D11723" s="3">
        <v>11723</v>
      </c>
    </row>
    <row r="11724" spans="4:4">
      <c r="D11724" s="3">
        <v>11724</v>
      </c>
    </row>
    <row r="11725" spans="4:4">
      <c r="D11725" s="3">
        <v>11725</v>
      </c>
    </row>
    <row r="11726" spans="4:4">
      <c r="D11726" s="3">
        <v>11726</v>
      </c>
    </row>
    <row r="11727" spans="4:4">
      <c r="D11727" s="3">
        <v>11727</v>
      </c>
    </row>
    <row r="11728" spans="4:4">
      <c r="D11728" s="3">
        <v>11728</v>
      </c>
    </row>
    <row r="11729" spans="4:4">
      <c r="D11729" s="3">
        <v>11729</v>
      </c>
    </row>
    <row r="11730" spans="4:4">
      <c r="D11730" s="3">
        <v>11730</v>
      </c>
    </row>
    <row r="11731" spans="4:4">
      <c r="D11731" s="3">
        <v>11731</v>
      </c>
    </row>
    <row r="11732" spans="4:4">
      <c r="D11732" s="3">
        <v>11732</v>
      </c>
    </row>
    <row r="11733" spans="4:4">
      <c r="D11733" s="3">
        <v>11733</v>
      </c>
    </row>
    <row r="11734" spans="4:4">
      <c r="D11734" s="3">
        <v>11734</v>
      </c>
    </row>
    <row r="11735" spans="4:4">
      <c r="D11735" s="3">
        <v>11735</v>
      </c>
    </row>
    <row r="11736" spans="4:4">
      <c r="D11736" s="3">
        <v>11736</v>
      </c>
    </row>
    <row r="11737" spans="4:4">
      <c r="D11737" s="3">
        <v>11737</v>
      </c>
    </row>
    <row r="11738" spans="4:4">
      <c r="D11738" s="3">
        <v>11738</v>
      </c>
    </row>
    <row r="11739" spans="4:4">
      <c r="D11739" s="3">
        <v>11739</v>
      </c>
    </row>
    <row r="11740" spans="4:4">
      <c r="D11740" s="3">
        <v>11740</v>
      </c>
    </row>
    <row r="11741" spans="4:4">
      <c r="D11741" s="3">
        <v>11741</v>
      </c>
    </row>
    <row r="11742" spans="4:4">
      <c r="D11742" s="3">
        <v>11742</v>
      </c>
    </row>
    <row r="11743" spans="4:4">
      <c r="D11743" s="3">
        <v>11743</v>
      </c>
    </row>
    <row r="11744" spans="4:4">
      <c r="D11744" s="3">
        <v>11744</v>
      </c>
    </row>
    <row r="11745" spans="4:4">
      <c r="D11745" s="3">
        <v>11745</v>
      </c>
    </row>
    <row r="11746" spans="4:4">
      <c r="D11746" s="3">
        <v>11746</v>
      </c>
    </row>
    <row r="11747" spans="4:4">
      <c r="D11747" s="3">
        <v>11747</v>
      </c>
    </row>
    <row r="11748" spans="4:4">
      <c r="D11748" s="3">
        <v>11748</v>
      </c>
    </row>
    <row r="11749" spans="4:4">
      <c r="D11749" s="3">
        <v>11749</v>
      </c>
    </row>
    <row r="11750" spans="4:4">
      <c r="D11750" s="3">
        <v>11750</v>
      </c>
    </row>
    <row r="11751" spans="4:4">
      <c r="D11751" s="3">
        <v>11751</v>
      </c>
    </row>
    <row r="11752" spans="4:4">
      <c r="D11752" s="3">
        <v>11752</v>
      </c>
    </row>
    <row r="11753" spans="4:4">
      <c r="D11753" s="3">
        <v>11753</v>
      </c>
    </row>
    <row r="11754" spans="4:4">
      <c r="D11754" s="3">
        <v>11754</v>
      </c>
    </row>
    <row r="11755" spans="4:4">
      <c r="D11755" s="3">
        <v>11755</v>
      </c>
    </row>
    <row r="11756" spans="4:4">
      <c r="D11756" s="3">
        <v>11756</v>
      </c>
    </row>
    <row r="11757" spans="4:4">
      <c r="D11757" s="3">
        <v>11757</v>
      </c>
    </row>
    <row r="11758" spans="4:4">
      <c r="D11758" s="3">
        <v>11758</v>
      </c>
    </row>
    <row r="11759" spans="4:4">
      <c r="D11759" s="3">
        <v>11759</v>
      </c>
    </row>
    <row r="11760" spans="4:4">
      <c r="D11760" s="3">
        <v>11760</v>
      </c>
    </row>
    <row r="11761" spans="4:4">
      <c r="D11761" s="3">
        <v>11761</v>
      </c>
    </row>
    <row r="11762" spans="4:4">
      <c r="D11762" s="3">
        <v>11762</v>
      </c>
    </row>
    <row r="11763" spans="4:4">
      <c r="D11763" s="3">
        <v>11763</v>
      </c>
    </row>
    <row r="11764" spans="4:4">
      <c r="D11764" s="3">
        <v>11764</v>
      </c>
    </row>
    <row r="11765" spans="4:4">
      <c r="D11765" s="3">
        <v>11765</v>
      </c>
    </row>
    <row r="11766" spans="4:4">
      <c r="D11766" s="3">
        <v>11766</v>
      </c>
    </row>
    <row r="11767" spans="4:4">
      <c r="D11767" s="3">
        <v>11767</v>
      </c>
    </row>
    <row r="11768" spans="4:4">
      <c r="D11768" s="3">
        <v>11768</v>
      </c>
    </row>
    <row r="11769" spans="4:4">
      <c r="D11769" s="3">
        <v>11769</v>
      </c>
    </row>
    <row r="11770" spans="4:4">
      <c r="D11770" s="3">
        <v>11770</v>
      </c>
    </row>
    <row r="11771" spans="4:4">
      <c r="D11771" s="3">
        <v>11771</v>
      </c>
    </row>
    <row r="11772" spans="4:4">
      <c r="D11772" s="3">
        <v>11772</v>
      </c>
    </row>
    <row r="11773" spans="4:4">
      <c r="D11773" s="3">
        <v>11773</v>
      </c>
    </row>
    <row r="11774" spans="4:4">
      <c r="D11774" s="3">
        <v>11774</v>
      </c>
    </row>
    <row r="11775" spans="4:4">
      <c r="D11775" s="3">
        <v>11775</v>
      </c>
    </row>
    <row r="11776" spans="4:4">
      <c r="D11776" s="3">
        <v>11776</v>
      </c>
    </row>
    <row r="11777" spans="4:4">
      <c r="D11777" s="3">
        <v>11777</v>
      </c>
    </row>
    <row r="11778" spans="4:4">
      <c r="D11778" s="3">
        <v>11778</v>
      </c>
    </row>
    <row r="11779" spans="4:4">
      <c r="D11779" s="3">
        <v>11779</v>
      </c>
    </row>
    <row r="11780" spans="4:4">
      <c r="D11780" s="3">
        <v>11780</v>
      </c>
    </row>
    <row r="11781" spans="4:4">
      <c r="D11781" s="3">
        <v>11781</v>
      </c>
    </row>
    <row r="11782" spans="4:4">
      <c r="D11782" s="3">
        <v>11782</v>
      </c>
    </row>
    <row r="11783" spans="4:4">
      <c r="D11783" s="3">
        <v>11783</v>
      </c>
    </row>
    <row r="11784" spans="4:4">
      <c r="D11784" s="3">
        <v>11784</v>
      </c>
    </row>
    <row r="11785" spans="4:4">
      <c r="D11785" s="3">
        <v>11785</v>
      </c>
    </row>
    <row r="11786" spans="4:4">
      <c r="D11786" s="3">
        <v>11786</v>
      </c>
    </row>
    <row r="11787" spans="4:4">
      <c r="D11787" s="3">
        <v>11787</v>
      </c>
    </row>
    <row r="11788" spans="4:4">
      <c r="D11788" s="3">
        <v>11788</v>
      </c>
    </row>
    <row r="11789" spans="4:4">
      <c r="D11789" s="3">
        <v>11789</v>
      </c>
    </row>
    <row r="11790" spans="4:4">
      <c r="D11790" s="3">
        <v>11790</v>
      </c>
    </row>
    <row r="11791" spans="4:4">
      <c r="D11791" s="3">
        <v>11791</v>
      </c>
    </row>
    <row r="11792" spans="4:4">
      <c r="D11792" s="3">
        <v>11792</v>
      </c>
    </row>
    <row r="11793" spans="4:4">
      <c r="D11793" s="3">
        <v>11793</v>
      </c>
    </row>
    <row r="11794" spans="4:4">
      <c r="D11794" s="3">
        <v>11794</v>
      </c>
    </row>
    <row r="11795" spans="4:4">
      <c r="D11795" s="3">
        <v>11795</v>
      </c>
    </row>
    <row r="11796" spans="4:4">
      <c r="D11796" s="3">
        <v>11796</v>
      </c>
    </row>
    <row r="11797" spans="4:4">
      <c r="D11797" s="3">
        <v>11797</v>
      </c>
    </row>
    <row r="11798" spans="4:4">
      <c r="D11798" s="3">
        <v>11798</v>
      </c>
    </row>
    <row r="11799" spans="4:4">
      <c r="D11799" s="3">
        <v>11799</v>
      </c>
    </row>
    <row r="11800" spans="4:4">
      <c r="D11800" s="3">
        <v>11800</v>
      </c>
    </row>
    <row r="11801" spans="4:4">
      <c r="D11801" s="3">
        <v>11801</v>
      </c>
    </row>
    <row r="11802" spans="4:4">
      <c r="D11802" s="3">
        <v>11802</v>
      </c>
    </row>
    <row r="11803" spans="4:4">
      <c r="D11803" s="3">
        <v>11803</v>
      </c>
    </row>
    <row r="11804" spans="4:4">
      <c r="D11804" s="3">
        <v>11804</v>
      </c>
    </row>
    <row r="11805" spans="4:4">
      <c r="D11805" s="3">
        <v>11805</v>
      </c>
    </row>
    <row r="11806" spans="4:4">
      <c r="D11806" s="3">
        <v>11806</v>
      </c>
    </row>
    <row r="11807" spans="4:4">
      <c r="D11807" s="3">
        <v>11807</v>
      </c>
    </row>
    <row r="11808" spans="4:4">
      <c r="D11808" s="3">
        <v>11808</v>
      </c>
    </row>
    <row r="11809" spans="4:4">
      <c r="D11809" s="3">
        <v>11809</v>
      </c>
    </row>
    <row r="11810" spans="4:4">
      <c r="D11810" s="3">
        <v>11810</v>
      </c>
    </row>
    <row r="11811" spans="4:4">
      <c r="D11811" s="3">
        <v>11811</v>
      </c>
    </row>
    <row r="11812" spans="4:4">
      <c r="D11812" s="3">
        <v>11812</v>
      </c>
    </row>
    <row r="11813" spans="4:4">
      <c r="D11813" s="3">
        <v>11813</v>
      </c>
    </row>
    <row r="11814" spans="4:4">
      <c r="D11814" s="3">
        <v>11814</v>
      </c>
    </row>
    <row r="11815" spans="4:4">
      <c r="D11815" s="3">
        <v>11815</v>
      </c>
    </row>
    <row r="11816" spans="4:4">
      <c r="D11816" s="3">
        <v>11816</v>
      </c>
    </row>
    <row r="11817" spans="4:4">
      <c r="D11817" s="3">
        <v>11817</v>
      </c>
    </row>
    <row r="11818" spans="4:4">
      <c r="D11818" s="3">
        <v>11818</v>
      </c>
    </row>
    <row r="11819" spans="4:4">
      <c r="D11819" s="3">
        <v>11819</v>
      </c>
    </row>
    <row r="11820" spans="4:4">
      <c r="D11820" s="3">
        <v>11820</v>
      </c>
    </row>
    <row r="11821" spans="4:4">
      <c r="D11821" s="3">
        <v>11821</v>
      </c>
    </row>
    <row r="11822" spans="4:4">
      <c r="D11822" s="3">
        <v>11822</v>
      </c>
    </row>
    <row r="11823" spans="4:4">
      <c r="D11823" s="3">
        <v>11823</v>
      </c>
    </row>
    <row r="11824" spans="4:4">
      <c r="D11824" s="3">
        <v>11824</v>
      </c>
    </row>
    <row r="11825" spans="4:4">
      <c r="D11825" s="3">
        <v>11825</v>
      </c>
    </row>
    <row r="11826" spans="4:4">
      <c r="D11826" s="3">
        <v>11826</v>
      </c>
    </row>
    <row r="11827" spans="4:4">
      <c r="D11827" s="3">
        <v>11827</v>
      </c>
    </row>
    <row r="11828" spans="4:4">
      <c r="D11828" s="3">
        <v>11828</v>
      </c>
    </row>
    <row r="11829" spans="4:4">
      <c r="D11829" s="3">
        <v>11829</v>
      </c>
    </row>
    <row r="11830" spans="4:4">
      <c r="D11830" s="3">
        <v>11830</v>
      </c>
    </row>
    <row r="11831" spans="4:4">
      <c r="D11831" s="3">
        <v>11831</v>
      </c>
    </row>
    <row r="11832" spans="4:4">
      <c r="D11832" s="3">
        <v>11832</v>
      </c>
    </row>
    <row r="11833" spans="4:4">
      <c r="D11833" s="3">
        <v>11833</v>
      </c>
    </row>
    <row r="11834" spans="4:4">
      <c r="D11834" s="3">
        <v>11834</v>
      </c>
    </row>
    <row r="11835" spans="4:4">
      <c r="D11835" s="3">
        <v>11835</v>
      </c>
    </row>
    <row r="11836" spans="4:4">
      <c r="D11836" s="3">
        <v>11836</v>
      </c>
    </row>
    <row r="11837" spans="4:4">
      <c r="D11837" s="3">
        <v>11837</v>
      </c>
    </row>
    <row r="11838" spans="4:4">
      <c r="D11838" s="3">
        <v>11838</v>
      </c>
    </row>
    <row r="11839" spans="4:4">
      <c r="D11839" s="3">
        <v>11839</v>
      </c>
    </row>
    <row r="11840" spans="4:4">
      <c r="D11840" s="3">
        <v>11840</v>
      </c>
    </row>
    <row r="11841" spans="4:4">
      <c r="D11841" s="3">
        <v>11841</v>
      </c>
    </row>
    <row r="11842" spans="4:4">
      <c r="D11842" s="3">
        <v>11842</v>
      </c>
    </row>
    <row r="11843" spans="4:4">
      <c r="D11843" s="3">
        <v>11843</v>
      </c>
    </row>
    <row r="11844" spans="4:4">
      <c r="D11844" s="3">
        <v>11844</v>
      </c>
    </row>
    <row r="11845" spans="4:4">
      <c r="D11845" s="3">
        <v>11845</v>
      </c>
    </row>
    <row r="11846" spans="4:4">
      <c r="D11846" s="3">
        <v>11846</v>
      </c>
    </row>
    <row r="11847" spans="4:4">
      <c r="D11847" s="3">
        <v>11847</v>
      </c>
    </row>
    <row r="11848" spans="4:4">
      <c r="D11848" s="3">
        <v>11848</v>
      </c>
    </row>
    <row r="11849" spans="4:4">
      <c r="D11849" s="3">
        <v>11849</v>
      </c>
    </row>
    <row r="11850" spans="4:4">
      <c r="D11850" s="3">
        <v>11850</v>
      </c>
    </row>
    <row r="11851" spans="4:4">
      <c r="D11851" s="3">
        <v>11851</v>
      </c>
    </row>
    <row r="11852" spans="4:4">
      <c r="D11852" s="3">
        <v>11852</v>
      </c>
    </row>
    <row r="11853" spans="4:4">
      <c r="D11853" s="3">
        <v>11853</v>
      </c>
    </row>
    <row r="11854" spans="4:4">
      <c r="D11854" s="3">
        <v>11854</v>
      </c>
    </row>
    <row r="11855" spans="4:4">
      <c r="D11855" s="3">
        <v>11855</v>
      </c>
    </row>
    <row r="11856" spans="4:4">
      <c r="D11856" s="3">
        <v>11856</v>
      </c>
    </row>
    <row r="11857" spans="4:4">
      <c r="D11857" s="3">
        <v>11857</v>
      </c>
    </row>
    <row r="11858" spans="4:4">
      <c r="D11858" s="3">
        <v>11858</v>
      </c>
    </row>
    <row r="11859" spans="4:4">
      <c r="D11859" s="3">
        <v>11859</v>
      </c>
    </row>
    <row r="11860" spans="4:4">
      <c r="D11860" s="3">
        <v>11860</v>
      </c>
    </row>
    <row r="11861" spans="4:4">
      <c r="D11861" s="3">
        <v>11861</v>
      </c>
    </row>
    <row r="11862" spans="4:4">
      <c r="D11862" s="3">
        <v>11862</v>
      </c>
    </row>
    <row r="11863" spans="4:4">
      <c r="D11863" s="3">
        <v>11863</v>
      </c>
    </row>
    <row r="11864" spans="4:4">
      <c r="D11864" s="3">
        <v>11864</v>
      </c>
    </row>
    <row r="11865" spans="4:4">
      <c r="D11865" s="3">
        <v>11865</v>
      </c>
    </row>
    <row r="11866" spans="4:4">
      <c r="D11866" s="3">
        <v>11866</v>
      </c>
    </row>
    <row r="11867" spans="4:4">
      <c r="D11867" s="3">
        <v>11867</v>
      </c>
    </row>
    <row r="11868" spans="4:4">
      <c r="D11868" s="3">
        <v>11868</v>
      </c>
    </row>
    <row r="11869" spans="4:4">
      <c r="D11869" s="3">
        <v>11869</v>
      </c>
    </row>
    <row r="11870" spans="4:4">
      <c r="D11870" s="3">
        <v>11870</v>
      </c>
    </row>
    <row r="11871" spans="4:4">
      <c r="D11871" s="3">
        <v>11871</v>
      </c>
    </row>
    <row r="11872" spans="4:4">
      <c r="D11872" s="3">
        <v>11872</v>
      </c>
    </row>
    <row r="11873" spans="4:4">
      <c r="D11873" s="3">
        <v>11873</v>
      </c>
    </row>
    <row r="11874" spans="4:4">
      <c r="D11874" s="3">
        <v>11874</v>
      </c>
    </row>
    <row r="11875" spans="4:4">
      <c r="D11875" s="3">
        <v>11875</v>
      </c>
    </row>
    <row r="11876" spans="4:4">
      <c r="D11876" s="3">
        <v>11876</v>
      </c>
    </row>
    <row r="11877" spans="4:4">
      <c r="D11877" s="3">
        <v>11877</v>
      </c>
    </row>
    <row r="11878" spans="4:4">
      <c r="D11878" s="3">
        <v>11878</v>
      </c>
    </row>
    <row r="11879" spans="4:4">
      <c r="D11879" s="3">
        <v>11879</v>
      </c>
    </row>
    <row r="11880" spans="4:4">
      <c r="D11880" s="3">
        <v>11880</v>
      </c>
    </row>
    <row r="11881" spans="4:4">
      <c r="D11881" s="3">
        <v>11881</v>
      </c>
    </row>
    <row r="11882" spans="4:4">
      <c r="D11882" s="3">
        <v>11882</v>
      </c>
    </row>
    <row r="11883" spans="4:4">
      <c r="D11883" s="3">
        <v>11883</v>
      </c>
    </row>
    <row r="11884" spans="4:4">
      <c r="D11884" s="3">
        <v>11884</v>
      </c>
    </row>
    <row r="11885" spans="4:4">
      <c r="D11885" s="3">
        <v>11885</v>
      </c>
    </row>
    <row r="11886" spans="4:4">
      <c r="D11886" s="3">
        <v>11886</v>
      </c>
    </row>
    <row r="11887" spans="4:4">
      <c r="D11887" s="3">
        <v>11887</v>
      </c>
    </row>
    <row r="11888" spans="4:4">
      <c r="D11888" s="3">
        <v>11888</v>
      </c>
    </row>
    <row r="11889" spans="4:4">
      <c r="D11889" s="3">
        <v>11889</v>
      </c>
    </row>
    <row r="11890" spans="4:4">
      <c r="D11890" s="3">
        <v>11890</v>
      </c>
    </row>
    <row r="11891" spans="4:4">
      <c r="D11891" s="3">
        <v>11891</v>
      </c>
    </row>
    <row r="11892" spans="4:4">
      <c r="D11892" s="3">
        <v>11892</v>
      </c>
    </row>
    <row r="11893" spans="4:4">
      <c r="D11893" s="3">
        <v>11893</v>
      </c>
    </row>
    <row r="11894" spans="4:4">
      <c r="D11894" s="3">
        <v>11894</v>
      </c>
    </row>
    <row r="11895" spans="4:4">
      <c r="D11895" s="3">
        <v>11895</v>
      </c>
    </row>
    <row r="11896" spans="4:4">
      <c r="D11896" s="3">
        <v>11896</v>
      </c>
    </row>
    <row r="11897" spans="4:4">
      <c r="D11897" s="3">
        <v>11897</v>
      </c>
    </row>
    <row r="11898" spans="4:4">
      <c r="D11898" s="3">
        <v>11898</v>
      </c>
    </row>
    <row r="11899" spans="4:4">
      <c r="D11899" s="3">
        <v>11899</v>
      </c>
    </row>
    <row r="11900" spans="4:4">
      <c r="D11900" s="3">
        <v>11900</v>
      </c>
    </row>
    <row r="11901" spans="4:4">
      <c r="D11901" s="3">
        <v>11901</v>
      </c>
    </row>
    <row r="11902" spans="4:4">
      <c r="D11902" s="3">
        <v>11902</v>
      </c>
    </row>
    <row r="11903" spans="4:4">
      <c r="D11903" s="3">
        <v>11903</v>
      </c>
    </row>
    <row r="11904" spans="4:4">
      <c r="D11904" s="3">
        <v>11904</v>
      </c>
    </row>
    <row r="11905" spans="4:4">
      <c r="D11905" s="3">
        <v>11905</v>
      </c>
    </row>
    <row r="11906" spans="4:4">
      <c r="D11906" s="3">
        <v>11906</v>
      </c>
    </row>
    <row r="11907" spans="4:4">
      <c r="D11907" s="3">
        <v>11907</v>
      </c>
    </row>
    <row r="11908" spans="4:4">
      <c r="D11908" s="3">
        <v>11908</v>
      </c>
    </row>
    <row r="11909" spans="4:4">
      <c r="D11909" s="3">
        <v>11909</v>
      </c>
    </row>
    <row r="11910" spans="4:4">
      <c r="D11910" s="3">
        <v>11910</v>
      </c>
    </row>
    <row r="11911" spans="4:4">
      <c r="D11911" s="3">
        <v>11911</v>
      </c>
    </row>
    <row r="11912" spans="4:4">
      <c r="D11912" s="3">
        <v>11912</v>
      </c>
    </row>
    <row r="11913" spans="4:4">
      <c r="D11913" s="3">
        <v>11913</v>
      </c>
    </row>
    <row r="11914" spans="4:4">
      <c r="D11914" s="3">
        <v>11914</v>
      </c>
    </row>
    <row r="11915" spans="4:4">
      <c r="D11915" s="3">
        <v>11915</v>
      </c>
    </row>
    <row r="11916" spans="4:4">
      <c r="D11916" s="3">
        <v>11916</v>
      </c>
    </row>
    <row r="11917" spans="4:4">
      <c r="D11917" s="3">
        <v>11917</v>
      </c>
    </row>
    <row r="11918" spans="4:4">
      <c r="D11918" s="3">
        <v>11918</v>
      </c>
    </row>
    <row r="11919" spans="4:4">
      <c r="D11919" s="3">
        <v>11919</v>
      </c>
    </row>
    <row r="11920" spans="4:4">
      <c r="D11920" s="3">
        <v>11920</v>
      </c>
    </row>
    <row r="11921" spans="4:4">
      <c r="D11921" s="3">
        <v>11921</v>
      </c>
    </row>
    <row r="11922" spans="4:4">
      <c r="D11922" s="3">
        <v>11922</v>
      </c>
    </row>
    <row r="11923" spans="4:4">
      <c r="D11923" s="3">
        <v>11923</v>
      </c>
    </row>
    <row r="11924" spans="4:4">
      <c r="D11924" s="3">
        <v>11924</v>
      </c>
    </row>
    <row r="11925" spans="4:4">
      <c r="D11925" s="3">
        <v>11925</v>
      </c>
    </row>
    <row r="11926" spans="4:4">
      <c r="D11926" s="3">
        <v>11926</v>
      </c>
    </row>
    <row r="11927" spans="4:4">
      <c r="D11927" s="3">
        <v>11927</v>
      </c>
    </row>
    <row r="11928" spans="4:4">
      <c r="D11928" s="3">
        <v>11928</v>
      </c>
    </row>
    <row r="11929" spans="4:4">
      <c r="D11929" s="3">
        <v>11929</v>
      </c>
    </row>
    <row r="11930" spans="4:4">
      <c r="D11930" s="3">
        <v>11930</v>
      </c>
    </row>
    <row r="11931" spans="4:4">
      <c r="D11931" s="3">
        <v>11931</v>
      </c>
    </row>
    <row r="11932" spans="4:4">
      <c r="D11932" s="3">
        <v>11932</v>
      </c>
    </row>
    <row r="11933" spans="4:4">
      <c r="D11933" s="3">
        <v>11933</v>
      </c>
    </row>
    <row r="11934" spans="4:4">
      <c r="D11934" s="3">
        <v>11934</v>
      </c>
    </row>
    <row r="11935" spans="4:4">
      <c r="D11935" s="3">
        <v>11935</v>
      </c>
    </row>
    <row r="11936" spans="4:4">
      <c r="D11936" s="3">
        <v>11936</v>
      </c>
    </row>
    <row r="11937" spans="4:4">
      <c r="D11937" s="3">
        <v>11937</v>
      </c>
    </row>
    <row r="11938" spans="4:4">
      <c r="D11938" s="3">
        <v>11938</v>
      </c>
    </row>
    <row r="11939" spans="4:4">
      <c r="D11939" s="3">
        <v>11939</v>
      </c>
    </row>
    <row r="11940" spans="4:4">
      <c r="D11940" s="3">
        <v>11940</v>
      </c>
    </row>
    <row r="11941" spans="4:4">
      <c r="D11941" s="3">
        <v>11941</v>
      </c>
    </row>
    <row r="11942" spans="4:4">
      <c r="D11942" s="3">
        <v>11942</v>
      </c>
    </row>
    <row r="11943" spans="4:4">
      <c r="D11943" s="3">
        <v>11943</v>
      </c>
    </row>
    <row r="11944" spans="4:4">
      <c r="D11944" s="3">
        <v>11944</v>
      </c>
    </row>
    <row r="11945" spans="4:4">
      <c r="D11945" s="3">
        <v>11945</v>
      </c>
    </row>
    <row r="11946" spans="4:4">
      <c r="D11946" s="3">
        <v>11946</v>
      </c>
    </row>
    <row r="11947" spans="4:4">
      <c r="D11947" s="3">
        <v>11947</v>
      </c>
    </row>
    <row r="11948" spans="4:4">
      <c r="D11948" s="3">
        <v>11948</v>
      </c>
    </row>
    <row r="11949" spans="4:4">
      <c r="D11949" s="3">
        <v>11949</v>
      </c>
    </row>
    <row r="11950" spans="4:4">
      <c r="D11950" s="3">
        <v>11950</v>
      </c>
    </row>
    <row r="11951" spans="4:4">
      <c r="D11951" s="3">
        <v>11951</v>
      </c>
    </row>
    <row r="11952" spans="4:4">
      <c r="D11952" s="3">
        <v>11952</v>
      </c>
    </row>
    <row r="11953" spans="4:4">
      <c r="D11953" s="3">
        <v>11953</v>
      </c>
    </row>
    <row r="11954" spans="4:4">
      <c r="D11954" s="3">
        <v>11954</v>
      </c>
    </row>
    <row r="11955" spans="4:4">
      <c r="D11955" s="3">
        <v>11955</v>
      </c>
    </row>
    <row r="11956" spans="4:4">
      <c r="D11956" s="3">
        <v>11956</v>
      </c>
    </row>
    <row r="11957" spans="4:4">
      <c r="D11957" s="3">
        <v>11957</v>
      </c>
    </row>
    <row r="11958" spans="4:4">
      <c r="D11958" s="3">
        <v>11958</v>
      </c>
    </row>
    <row r="11959" spans="4:4">
      <c r="D11959" s="3">
        <v>11959</v>
      </c>
    </row>
    <row r="11960" spans="4:4">
      <c r="D11960" s="3">
        <v>11960</v>
      </c>
    </row>
    <row r="11961" spans="4:4">
      <c r="D11961" s="3">
        <v>11961</v>
      </c>
    </row>
    <row r="11962" spans="4:4">
      <c r="D11962" s="3">
        <v>11962</v>
      </c>
    </row>
    <row r="11963" spans="4:4">
      <c r="D11963" s="3">
        <v>11963</v>
      </c>
    </row>
    <row r="11964" spans="4:4">
      <c r="D11964" s="3">
        <v>11964</v>
      </c>
    </row>
    <row r="11965" spans="4:4">
      <c r="D11965" s="3">
        <v>11965</v>
      </c>
    </row>
    <row r="11966" spans="4:4">
      <c r="D11966" s="3">
        <v>11966</v>
      </c>
    </row>
    <row r="11967" spans="4:4">
      <c r="D11967" s="3">
        <v>11967</v>
      </c>
    </row>
    <row r="11968" spans="4:4">
      <c r="D11968" s="3">
        <v>11968</v>
      </c>
    </row>
    <row r="11969" spans="4:4">
      <c r="D11969" s="3">
        <v>11969</v>
      </c>
    </row>
    <row r="11970" spans="4:4">
      <c r="D11970" s="3">
        <v>11970</v>
      </c>
    </row>
    <row r="11971" spans="4:4">
      <c r="D11971" s="3">
        <v>11971</v>
      </c>
    </row>
    <row r="11972" spans="4:4">
      <c r="D11972" s="3">
        <v>11972</v>
      </c>
    </row>
    <row r="11973" spans="4:4">
      <c r="D11973" s="3">
        <v>11973</v>
      </c>
    </row>
    <row r="11974" spans="4:4">
      <c r="D11974" s="3">
        <v>11974</v>
      </c>
    </row>
    <row r="11975" spans="4:4">
      <c r="D11975" s="3">
        <v>11975</v>
      </c>
    </row>
    <row r="11976" spans="4:4">
      <c r="D11976" s="3">
        <v>11976</v>
      </c>
    </row>
    <row r="11977" spans="4:4">
      <c r="D11977" s="3">
        <v>11977</v>
      </c>
    </row>
    <row r="11978" spans="4:4">
      <c r="D11978" s="3">
        <v>11978</v>
      </c>
    </row>
    <row r="11979" spans="4:4">
      <c r="D11979" s="3">
        <v>11979</v>
      </c>
    </row>
    <row r="11980" spans="4:4">
      <c r="D11980" s="3">
        <v>11980</v>
      </c>
    </row>
    <row r="11981" spans="4:4">
      <c r="D11981" s="3">
        <v>11981</v>
      </c>
    </row>
    <row r="11982" spans="4:4">
      <c r="D11982" s="3">
        <v>11982</v>
      </c>
    </row>
    <row r="11983" spans="4:4">
      <c r="D11983" s="3">
        <v>11983</v>
      </c>
    </row>
    <row r="11984" spans="4:4">
      <c r="D11984" s="3">
        <v>11984</v>
      </c>
    </row>
    <row r="11985" spans="4:4">
      <c r="D11985" s="3">
        <v>11985</v>
      </c>
    </row>
    <row r="11986" spans="4:4">
      <c r="D11986" s="3">
        <v>11986</v>
      </c>
    </row>
    <row r="11987" spans="4:4">
      <c r="D11987" s="3">
        <v>11987</v>
      </c>
    </row>
    <row r="11988" spans="4:4">
      <c r="D11988" s="3">
        <v>11988</v>
      </c>
    </row>
    <row r="11989" spans="4:4">
      <c r="D11989" s="3">
        <v>11989</v>
      </c>
    </row>
    <row r="11990" spans="4:4">
      <c r="D11990" s="3">
        <v>11990</v>
      </c>
    </row>
    <row r="11991" spans="4:4">
      <c r="D11991" s="3">
        <v>11991</v>
      </c>
    </row>
    <row r="11992" spans="4:4">
      <c r="D11992" s="3">
        <v>11992</v>
      </c>
    </row>
    <row r="11993" spans="4:4">
      <c r="D11993" s="3">
        <v>11993</v>
      </c>
    </row>
    <row r="11994" spans="4:4">
      <c r="D11994" s="3">
        <v>11994</v>
      </c>
    </row>
    <row r="11995" spans="4:4">
      <c r="D11995" s="3">
        <v>11995</v>
      </c>
    </row>
    <row r="11996" spans="4:4">
      <c r="D11996" s="3">
        <v>11996</v>
      </c>
    </row>
    <row r="11997" spans="4:4">
      <c r="D11997" s="3">
        <v>11997</v>
      </c>
    </row>
    <row r="11998" spans="4:4">
      <c r="D11998" s="3">
        <v>11998</v>
      </c>
    </row>
    <row r="11999" spans="4:4">
      <c r="D11999" s="3">
        <v>11999</v>
      </c>
    </row>
    <row r="12000" spans="4:4">
      <c r="D12000" s="3">
        <v>12000</v>
      </c>
    </row>
    <row r="12001" spans="4:4">
      <c r="D12001" s="3">
        <v>12001</v>
      </c>
    </row>
    <row r="12002" spans="4:4">
      <c r="D12002" s="3">
        <v>12002</v>
      </c>
    </row>
    <row r="12003" spans="4:4">
      <c r="D12003" s="3">
        <v>12003</v>
      </c>
    </row>
    <row r="12004" spans="4:4">
      <c r="D12004" s="3">
        <v>12004</v>
      </c>
    </row>
    <row r="12005" spans="4:4">
      <c r="D12005" s="3">
        <v>12005</v>
      </c>
    </row>
    <row r="12006" spans="4:4">
      <c r="D12006" s="3">
        <v>12006</v>
      </c>
    </row>
    <row r="12007" spans="4:4">
      <c r="D12007" s="3">
        <v>12007</v>
      </c>
    </row>
    <row r="12008" spans="4:4">
      <c r="D12008" s="3">
        <v>12008</v>
      </c>
    </row>
    <row r="12009" spans="4:4">
      <c r="D12009" s="3">
        <v>12009</v>
      </c>
    </row>
    <row r="12010" spans="4:4">
      <c r="D12010" s="3">
        <v>12010</v>
      </c>
    </row>
    <row r="12011" spans="4:4">
      <c r="D12011" s="3">
        <v>12011</v>
      </c>
    </row>
    <row r="12012" spans="4:4">
      <c r="D12012" s="3">
        <v>12012</v>
      </c>
    </row>
    <row r="12013" spans="4:4">
      <c r="D12013" s="3">
        <v>12013</v>
      </c>
    </row>
    <row r="12014" spans="4:4">
      <c r="D12014" s="3">
        <v>12014</v>
      </c>
    </row>
    <row r="12015" spans="4:4">
      <c r="D12015" s="3">
        <v>12015</v>
      </c>
    </row>
    <row r="12016" spans="4:4">
      <c r="D12016" s="3">
        <v>12016</v>
      </c>
    </row>
    <row r="12017" spans="4:4">
      <c r="D12017" s="3">
        <v>12017</v>
      </c>
    </row>
    <row r="12018" spans="4:4">
      <c r="D12018" s="3">
        <v>12018</v>
      </c>
    </row>
    <row r="12019" spans="4:4">
      <c r="D12019" s="3">
        <v>12019</v>
      </c>
    </row>
    <row r="12020" spans="4:4">
      <c r="D12020" s="3">
        <v>12020</v>
      </c>
    </row>
    <row r="12021" spans="4:4">
      <c r="D12021" s="3">
        <v>12021</v>
      </c>
    </row>
    <row r="12022" spans="4:4">
      <c r="D12022" s="3">
        <v>12022</v>
      </c>
    </row>
    <row r="12023" spans="4:4">
      <c r="D12023" s="3">
        <v>12023</v>
      </c>
    </row>
    <row r="12024" spans="4:4">
      <c r="D12024" s="3">
        <v>12024</v>
      </c>
    </row>
    <row r="12025" spans="4:4">
      <c r="D12025" s="3">
        <v>12025</v>
      </c>
    </row>
    <row r="12026" spans="4:4">
      <c r="D12026" s="3">
        <v>12026</v>
      </c>
    </row>
    <row r="12027" spans="4:4">
      <c r="D12027" s="3">
        <v>12027</v>
      </c>
    </row>
    <row r="12028" spans="4:4">
      <c r="D12028" s="3">
        <v>12028</v>
      </c>
    </row>
    <row r="12029" spans="4:4">
      <c r="D12029" s="3">
        <v>12029</v>
      </c>
    </row>
    <row r="12030" spans="4:4">
      <c r="D12030" s="3">
        <v>12030</v>
      </c>
    </row>
    <row r="12031" spans="4:4">
      <c r="D12031" s="3">
        <v>12031</v>
      </c>
    </row>
    <row r="12032" spans="4:4">
      <c r="D12032" s="3">
        <v>12032</v>
      </c>
    </row>
    <row r="12033" spans="4:4">
      <c r="D12033" s="3">
        <v>12033</v>
      </c>
    </row>
    <row r="12034" spans="4:4">
      <c r="D12034" s="3">
        <v>12034</v>
      </c>
    </row>
    <row r="12035" spans="4:4">
      <c r="D12035" s="3">
        <v>12035</v>
      </c>
    </row>
    <row r="12036" spans="4:4">
      <c r="D12036" s="3">
        <v>12036</v>
      </c>
    </row>
    <row r="12037" spans="4:4">
      <c r="D12037" s="3">
        <v>12037</v>
      </c>
    </row>
    <row r="12038" spans="4:4">
      <c r="D12038" s="3">
        <v>12038</v>
      </c>
    </row>
    <row r="12039" spans="4:4">
      <c r="D12039" s="3">
        <v>12039</v>
      </c>
    </row>
    <row r="12040" spans="4:4">
      <c r="D12040" s="3">
        <v>12040</v>
      </c>
    </row>
    <row r="12041" spans="4:4">
      <c r="D12041" s="3">
        <v>12041</v>
      </c>
    </row>
    <row r="12042" spans="4:4">
      <c r="D12042" s="3">
        <v>12042</v>
      </c>
    </row>
    <row r="12043" spans="4:4">
      <c r="D12043" s="3">
        <v>12043</v>
      </c>
    </row>
    <row r="12044" spans="4:4">
      <c r="D12044" s="3">
        <v>12044</v>
      </c>
    </row>
    <row r="12045" spans="4:4">
      <c r="D12045" s="3">
        <v>12045</v>
      </c>
    </row>
    <row r="12046" spans="4:4">
      <c r="D12046" s="3">
        <v>12046</v>
      </c>
    </row>
    <row r="12047" spans="4:4">
      <c r="D12047" s="3">
        <v>12047</v>
      </c>
    </row>
    <row r="12048" spans="4:4">
      <c r="D12048" s="3">
        <v>12048</v>
      </c>
    </row>
    <row r="12049" spans="4:4">
      <c r="D12049" s="3">
        <v>12049</v>
      </c>
    </row>
    <row r="12050" spans="4:4">
      <c r="D12050" s="3">
        <v>12050</v>
      </c>
    </row>
    <row r="12051" spans="4:4">
      <c r="D12051" s="3">
        <v>12051</v>
      </c>
    </row>
    <row r="12052" spans="4:4">
      <c r="D12052" s="3">
        <v>12052</v>
      </c>
    </row>
    <row r="12053" spans="4:4">
      <c r="D12053" s="3">
        <v>12053</v>
      </c>
    </row>
    <row r="12054" spans="4:4">
      <c r="D12054" s="3">
        <v>12054</v>
      </c>
    </row>
    <row r="12055" spans="4:4">
      <c r="D12055" s="3">
        <v>12055</v>
      </c>
    </row>
    <row r="12056" spans="4:4">
      <c r="D12056" s="3">
        <v>12056</v>
      </c>
    </row>
    <row r="12057" spans="4:4">
      <c r="D12057" s="3">
        <v>12057</v>
      </c>
    </row>
    <row r="12058" spans="4:4">
      <c r="D12058" s="3">
        <v>12058</v>
      </c>
    </row>
    <row r="12059" spans="4:4">
      <c r="D12059" s="3">
        <v>12059</v>
      </c>
    </row>
    <row r="12060" spans="4:4">
      <c r="D12060" s="3">
        <v>12060</v>
      </c>
    </row>
    <row r="12061" spans="4:4">
      <c r="D12061" s="3">
        <v>12061</v>
      </c>
    </row>
    <row r="12062" spans="4:4">
      <c r="D12062" s="3">
        <v>12062</v>
      </c>
    </row>
    <row r="12063" spans="4:4">
      <c r="D12063" s="3">
        <v>12063</v>
      </c>
    </row>
    <row r="12064" spans="4:4">
      <c r="D12064" s="3">
        <v>12064</v>
      </c>
    </row>
    <row r="12065" spans="4:4">
      <c r="D12065" s="3">
        <v>12065</v>
      </c>
    </row>
    <row r="12066" spans="4:4">
      <c r="D12066" s="3">
        <v>12066</v>
      </c>
    </row>
    <row r="12067" spans="4:4">
      <c r="D12067" s="3">
        <v>12067</v>
      </c>
    </row>
    <row r="12068" spans="4:4">
      <c r="D12068" s="3">
        <v>12068</v>
      </c>
    </row>
    <row r="12069" spans="4:4">
      <c r="D12069" s="3">
        <v>12069</v>
      </c>
    </row>
    <row r="12070" spans="4:4">
      <c r="D12070" s="3">
        <v>12070</v>
      </c>
    </row>
    <row r="12071" spans="4:4">
      <c r="D12071" s="3">
        <v>12071</v>
      </c>
    </row>
    <row r="12072" spans="4:4">
      <c r="D12072" s="3">
        <v>12072</v>
      </c>
    </row>
    <row r="12073" spans="4:4">
      <c r="D12073" s="3">
        <v>12073</v>
      </c>
    </row>
    <row r="12074" spans="4:4">
      <c r="D12074" s="3">
        <v>12074</v>
      </c>
    </row>
    <row r="12075" spans="4:4">
      <c r="D12075" s="3">
        <v>12075</v>
      </c>
    </row>
    <row r="12076" spans="4:4">
      <c r="D12076" s="3">
        <v>12076</v>
      </c>
    </row>
    <row r="12077" spans="4:4">
      <c r="D12077" s="3">
        <v>12077</v>
      </c>
    </row>
    <row r="12078" spans="4:4">
      <c r="D12078" s="3">
        <v>12078</v>
      </c>
    </row>
    <row r="12079" spans="4:4">
      <c r="D12079" s="3">
        <v>12079</v>
      </c>
    </row>
    <row r="12080" spans="4:4">
      <c r="D12080" s="3">
        <v>12080</v>
      </c>
    </row>
    <row r="12081" spans="4:4">
      <c r="D12081" s="3">
        <v>12081</v>
      </c>
    </row>
    <row r="12082" spans="4:4">
      <c r="D12082" s="3">
        <v>12082</v>
      </c>
    </row>
    <row r="12083" spans="4:4">
      <c r="D12083" s="3">
        <v>12083</v>
      </c>
    </row>
    <row r="12084" spans="4:4">
      <c r="D12084" s="3">
        <v>12084</v>
      </c>
    </row>
    <row r="12085" spans="4:4">
      <c r="D12085" s="3">
        <v>12085</v>
      </c>
    </row>
    <row r="12086" spans="4:4">
      <c r="D12086" s="3">
        <v>12086</v>
      </c>
    </row>
    <row r="12087" spans="4:4">
      <c r="D12087" s="3">
        <v>12087</v>
      </c>
    </row>
    <row r="12088" spans="4:4">
      <c r="D12088" s="3">
        <v>12088</v>
      </c>
    </row>
    <row r="12089" spans="4:4">
      <c r="D12089" s="3">
        <v>12089</v>
      </c>
    </row>
    <row r="12090" spans="4:4">
      <c r="D12090" s="3">
        <v>12090</v>
      </c>
    </row>
    <row r="12091" spans="4:4">
      <c r="D12091" s="3">
        <v>12091</v>
      </c>
    </row>
    <row r="12092" spans="4:4">
      <c r="D12092" s="3">
        <v>12092</v>
      </c>
    </row>
    <row r="12093" spans="4:4">
      <c r="D12093" s="3">
        <v>12093</v>
      </c>
    </row>
    <row r="12094" spans="4:4">
      <c r="D12094" s="3">
        <v>12094</v>
      </c>
    </row>
    <row r="12095" spans="4:4">
      <c r="D12095" s="3">
        <v>12095</v>
      </c>
    </row>
    <row r="12096" spans="4:4">
      <c r="D12096" s="3">
        <v>12096</v>
      </c>
    </row>
    <row r="12097" spans="4:4">
      <c r="D12097" s="3">
        <v>12097</v>
      </c>
    </row>
    <row r="12098" spans="4:4">
      <c r="D12098" s="3">
        <v>12098</v>
      </c>
    </row>
    <row r="12099" spans="4:4">
      <c r="D12099" s="3">
        <v>12099</v>
      </c>
    </row>
    <row r="12100" spans="4:4">
      <c r="D12100" s="3">
        <v>12100</v>
      </c>
    </row>
    <row r="12101" spans="4:4">
      <c r="D12101" s="3">
        <v>12101</v>
      </c>
    </row>
    <row r="12102" spans="4:4">
      <c r="D12102" s="3">
        <v>12102</v>
      </c>
    </row>
    <row r="12103" spans="4:4">
      <c r="D12103" s="3">
        <v>12103</v>
      </c>
    </row>
    <row r="12104" spans="4:4">
      <c r="D12104" s="3">
        <v>12104</v>
      </c>
    </row>
    <row r="12105" spans="4:4">
      <c r="D12105" s="3">
        <v>12105</v>
      </c>
    </row>
    <row r="12106" spans="4:4">
      <c r="D12106" s="3">
        <v>12106</v>
      </c>
    </row>
    <row r="12107" spans="4:4">
      <c r="D12107" s="3">
        <v>12107</v>
      </c>
    </row>
    <row r="12108" spans="4:4">
      <c r="D12108" s="3">
        <v>12108</v>
      </c>
    </row>
    <row r="12109" spans="4:4">
      <c r="D12109" s="3">
        <v>12109</v>
      </c>
    </row>
    <row r="12110" spans="4:4">
      <c r="D12110" s="3">
        <v>12110</v>
      </c>
    </row>
    <row r="12111" spans="4:4">
      <c r="D12111" s="3">
        <v>12111</v>
      </c>
    </row>
    <row r="12112" spans="4:4">
      <c r="D12112" s="3">
        <v>12112</v>
      </c>
    </row>
    <row r="12113" spans="4:4">
      <c r="D12113" s="3">
        <v>12113</v>
      </c>
    </row>
    <row r="12114" spans="4:4">
      <c r="D12114" s="3">
        <v>12114</v>
      </c>
    </row>
    <row r="12115" spans="4:4">
      <c r="D12115" s="3">
        <v>12115</v>
      </c>
    </row>
    <row r="12116" spans="4:4">
      <c r="D12116" s="3">
        <v>12116</v>
      </c>
    </row>
    <row r="12117" spans="4:4">
      <c r="D12117" s="3">
        <v>12117</v>
      </c>
    </row>
    <row r="12118" spans="4:4">
      <c r="D12118" s="3">
        <v>12118</v>
      </c>
    </row>
    <row r="12119" spans="4:4">
      <c r="D12119" s="3">
        <v>12119</v>
      </c>
    </row>
    <row r="12120" spans="4:4">
      <c r="D12120" s="3">
        <v>12120</v>
      </c>
    </row>
    <row r="12121" spans="4:4">
      <c r="D12121" s="3">
        <v>12121</v>
      </c>
    </row>
    <row r="12122" spans="4:4">
      <c r="D12122" s="3">
        <v>12122</v>
      </c>
    </row>
    <row r="12123" spans="4:4">
      <c r="D12123" s="3">
        <v>12123</v>
      </c>
    </row>
    <row r="12124" spans="4:4">
      <c r="D12124" s="3">
        <v>12124</v>
      </c>
    </row>
    <row r="12125" spans="4:4">
      <c r="D12125" s="3">
        <v>12125</v>
      </c>
    </row>
    <row r="12126" spans="4:4">
      <c r="D12126" s="3">
        <v>12126</v>
      </c>
    </row>
    <row r="12127" spans="4:4">
      <c r="D12127" s="3">
        <v>12127</v>
      </c>
    </row>
    <row r="12128" spans="4:4">
      <c r="D12128" s="3">
        <v>12128</v>
      </c>
    </row>
    <row r="12129" spans="4:4">
      <c r="D12129" s="3">
        <v>12129</v>
      </c>
    </row>
    <row r="12130" spans="4:4">
      <c r="D12130" s="3">
        <v>12130</v>
      </c>
    </row>
    <row r="12131" spans="4:4">
      <c r="D12131" s="3">
        <v>12131</v>
      </c>
    </row>
    <row r="12132" spans="4:4">
      <c r="D12132" s="3">
        <v>12132</v>
      </c>
    </row>
    <row r="12133" spans="4:4">
      <c r="D12133" s="3">
        <v>12133</v>
      </c>
    </row>
    <row r="12134" spans="4:4">
      <c r="D12134" s="3">
        <v>12134</v>
      </c>
    </row>
    <row r="12135" spans="4:4">
      <c r="D12135" s="3">
        <v>12135</v>
      </c>
    </row>
    <row r="12136" spans="4:4">
      <c r="D12136" s="3">
        <v>12136</v>
      </c>
    </row>
    <row r="12137" spans="4:4">
      <c r="D12137" s="3">
        <v>12137</v>
      </c>
    </row>
    <row r="12138" spans="4:4">
      <c r="D12138" s="3">
        <v>12138</v>
      </c>
    </row>
    <row r="12139" spans="4:4">
      <c r="D12139" s="3">
        <v>12139</v>
      </c>
    </row>
    <row r="12140" spans="4:4">
      <c r="D12140" s="3">
        <v>12140</v>
      </c>
    </row>
    <row r="12141" spans="4:4">
      <c r="D12141" s="3">
        <v>12141</v>
      </c>
    </row>
    <row r="12142" spans="4:4">
      <c r="D12142" s="3">
        <v>12142</v>
      </c>
    </row>
    <row r="12143" spans="4:4">
      <c r="D12143" s="3">
        <v>12143</v>
      </c>
    </row>
    <row r="12144" spans="4:4">
      <c r="D12144" s="3">
        <v>12144</v>
      </c>
    </row>
    <row r="12145" spans="4:4">
      <c r="D12145" s="3">
        <v>12145</v>
      </c>
    </row>
    <row r="12146" spans="4:4">
      <c r="D12146" s="3">
        <v>12146</v>
      </c>
    </row>
    <row r="12147" spans="4:4">
      <c r="D12147" s="3">
        <v>12147</v>
      </c>
    </row>
    <row r="12148" spans="4:4">
      <c r="D12148" s="3">
        <v>12148</v>
      </c>
    </row>
    <row r="12149" spans="4:4">
      <c r="D12149" s="3">
        <v>12149</v>
      </c>
    </row>
    <row r="12150" spans="4:4">
      <c r="D12150" s="3">
        <v>12150</v>
      </c>
    </row>
    <row r="12151" spans="4:4">
      <c r="D12151" s="3">
        <v>12151</v>
      </c>
    </row>
    <row r="12152" spans="4:4">
      <c r="D12152" s="3">
        <v>12152</v>
      </c>
    </row>
    <row r="12153" spans="4:4">
      <c r="D12153" s="3">
        <v>12153</v>
      </c>
    </row>
    <row r="12154" spans="4:4">
      <c r="D12154" s="3">
        <v>12154</v>
      </c>
    </row>
    <row r="12155" spans="4:4">
      <c r="D12155" s="3">
        <v>12155</v>
      </c>
    </row>
    <row r="12156" spans="4:4">
      <c r="D12156" s="3">
        <v>12156</v>
      </c>
    </row>
    <row r="12157" spans="4:4">
      <c r="D12157" s="3">
        <v>12157</v>
      </c>
    </row>
    <row r="12158" spans="4:4">
      <c r="D12158" s="3">
        <v>12158</v>
      </c>
    </row>
    <row r="12159" spans="4:4">
      <c r="D12159" s="3">
        <v>12159</v>
      </c>
    </row>
    <row r="12160" spans="4:4">
      <c r="D12160" s="3">
        <v>12160</v>
      </c>
    </row>
    <row r="12161" spans="4:4">
      <c r="D12161" s="3">
        <v>12161</v>
      </c>
    </row>
    <row r="12162" spans="4:4">
      <c r="D12162" s="3">
        <v>12162</v>
      </c>
    </row>
    <row r="12163" spans="4:4">
      <c r="D12163" s="3">
        <v>12163</v>
      </c>
    </row>
    <row r="12164" spans="4:4">
      <c r="D12164" s="3">
        <v>12164</v>
      </c>
    </row>
    <row r="12165" spans="4:4">
      <c r="D12165" s="3">
        <v>12165</v>
      </c>
    </row>
    <row r="12166" spans="4:4">
      <c r="D12166" s="3">
        <v>12166</v>
      </c>
    </row>
    <row r="12167" spans="4:4">
      <c r="D12167" s="3">
        <v>12167</v>
      </c>
    </row>
    <row r="12168" spans="4:4">
      <c r="D12168" s="3">
        <v>12168</v>
      </c>
    </row>
    <row r="12169" spans="4:4">
      <c r="D12169" s="3">
        <v>12169</v>
      </c>
    </row>
    <row r="12170" spans="4:4">
      <c r="D12170" s="3">
        <v>12170</v>
      </c>
    </row>
    <row r="12171" spans="4:4">
      <c r="D12171" s="3">
        <v>12171</v>
      </c>
    </row>
    <row r="12172" spans="4:4">
      <c r="D12172" s="3">
        <v>12172</v>
      </c>
    </row>
    <row r="12173" spans="4:4">
      <c r="D12173" s="3">
        <v>12173</v>
      </c>
    </row>
    <row r="12174" spans="4:4">
      <c r="D12174" s="3">
        <v>12174</v>
      </c>
    </row>
    <row r="12175" spans="4:4">
      <c r="D12175" s="3">
        <v>12175</v>
      </c>
    </row>
    <row r="12176" spans="4:4">
      <c r="D12176" s="3">
        <v>12176</v>
      </c>
    </row>
    <row r="12177" spans="4:4">
      <c r="D12177" s="3">
        <v>12177</v>
      </c>
    </row>
    <row r="12178" spans="4:4">
      <c r="D12178" s="3">
        <v>12178</v>
      </c>
    </row>
    <row r="12179" spans="4:4">
      <c r="D12179" s="3">
        <v>12179</v>
      </c>
    </row>
    <row r="12180" spans="4:4">
      <c r="D12180" s="3">
        <v>12180</v>
      </c>
    </row>
    <row r="12181" spans="4:4">
      <c r="D12181" s="3">
        <v>12181</v>
      </c>
    </row>
    <row r="12182" spans="4:4">
      <c r="D12182" s="3">
        <v>12182</v>
      </c>
    </row>
    <row r="12183" spans="4:4">
      <c r="D12183" s="3">
        <v>12183</v>
      </c>
    </row>
    <row r="12184" spans="4:4">
      <c r="D12184" s="3">
        <v>12184</v>
      </c>
    </row>
    <row r="12185" spans="4:4">
      <c r="D12185" s="3">
        <v>12185</v>
      </c>
    </row>
    <row r="12186" spans="4:4">
      <c r="D12186" s="3">
        <v>12186</v>
      </c>
    </row>
    <row r="12187" spans="4:4">
      <c r="D12187" s="3">
        <v>12187</v>
      </c>
    </row>
    <row r="12188" spans="4:4">
      <c r="D12188" s="3">
        <v>12188</v>
      </c>
    </row>
    <row r="12189" spans="4:4">
      <c r="D12189" s="3">
        <v>12189</v>
      </c>
    </row>
    <row r="12190" spans="4:4">
      <c r="D12190" s="3">
        <v>12190</v>
      </c>
    </row>
    <row r="12191" spans="4:4">
      <c r="D12191" s="3">
        <v>12191</v>
      </c>
    </row>
    <row r="12192" spans="4:4">
      <c r="D12192" s="3">
        <v>12192</v>
      </c>
    </row>
    <row r="12193" spans="4:4">
      <c r="D12193" s="3">
        <v>12193</v>
      </c>
    </row>
    <row r="12194" spans="4:4">
      <c r="D12194" s="3">
        <v>12194</v>
      </c>
    </row>
    <row r="12195" spans="4:4">
      <c r="D12195" s="3">
        <v>12195</v>
      </c>
    </row>
    <row r="12196" spans="4:4">
      <c r="D12196" s="3">
        <v>12196</v>
      </c>
    </row>
    <row r="12197" spans="4:4">
      <c r="D12197" s="3">
        <v>12197</v>
      </c>
    </row>
    <row r="12198" spans="4:4">
      <c r="D12198" s="3">
        <v>12198</v>
      </c>
    </row>
    <row r="12199" spans="4:4">
      <c r="D12199" s="3">
        <v>12199</v>
      </c>
    </row>
    <row r="12200" spans="4:4">
      <c r="D12200" s="3">
        <v>12200</v>
      </c>
    </row>
    <row r="12201" spans="4:4">
      <c r="D12201" s="3">
        <v>12201</v>
      </c>
    </row>
    <row r="12202" spans="4:4">
      <c r="D12202" s="3">
        <v>12202</v>
      </c>
    </row>
    <row r="12203" spans="4:4">
      <c r="D12203" s="3">
        <v>12203</v>
      </c>
    </row>
    <row r="12204" spans="4:4">
      <c r="D12204" s="3">
        <v>12204</v>
      </c>
    </row>
    <row r="12205" spans="4:4">
      <c r="D12205" s="3">
        <v>12205</v>
      </c>
    </row>
    <row r="12206" spans="4:4">
      <c r="D12206" s="3">
        <v>12206</v>
      </c>
    </row>
    <row r="12207" spans="4:4">
      <c r="D12207" s="3">
        <v>12207</v>
      </c>
    </row>
    <row r="12208" spans="4:4">
      <c r="D12208" s="3">
        <v>12208</v>
      </c>
    </row>
    <row r="12209" spans="4:4">
      <c r="D12209" s="3">
        <v>12209</v>
      </c>
    </row>
    <row r="12210" spans="4:4">
      <c r="D12210" s="3">
        <v>12210</v>
      </c>
    </row>
    <row r="12211" spans="4:4">
      <c r="D12211" s="3">
        <v>12211</v>
      </c>
    </row>
    <row r="12212" spans="4:4">
      <c r="D12212" s="3">
        <v>12212</v>
      </c>
    </row>
    <row r="12213" spans="4:4">
      <c r="D12213" s="3">
        <v>12213</v>
      </c>
    </row>
    <row r="12214" spans="4:4">
      <c r="D12214" s="3">
        <v>12214</v>
      </c>
    </row>
    <row r="12215" spans="4:4">
      <c r="D12215" s="3">
        <v>12215</v>
      </c>
    </row>
    <row r="12216" spans="4:4">
      <c r="D12216" s="3">
        <v>12216</v>
      </c>
    </row>
    <row r="12217" spans="4:4">
      <c r="D12217" s="3">
        <v>12217</v>
      </c>
    </row>
    <row r="12218" spans="4:4">
      <c r="D12218" s="3">
        <v>12218</v>
      </c>
    </row>
    <row r="12219" spans="4:4">
      <c r="D12219" s="3">
        <v>12219</v>
      </c>
    </row>
    <row r="12220" spans="4:4">
      <c r="D12220" s="3">
        <v>12220</v>
      </c>
    </row>
    <row r="12221" spans="4:4">
      <c r="D12221" s="3">
        <v>12221</v>
      </c>
    </row>
    <row r="12222" spans="4:4">
      <c r="D12222" s="3">
        <v>12222</v>
      </c>
    </row>
    <row r="12223" spans="4:4">
      <c r="D12223" s="3">
        <v>12223</v>
      </c>
    </row>
    <row r="12224" spans="4:4">
      <c r="D12224" s="3">
        <v>12224</v>
      </c>
    </row>
    <row r="12225" spans="4:4">
      <c r="D12225" s="3">
        <v>12225</v>
      </c>
    </row>
    <row r="12226" spans="4:4">
      <c r="D12226" s="3">
        <v>12226</v>
      </c>
    </row>
    <row r="12227" spans="4:4">
      <c r="D12227" s="3">
        <v>12227</v>
      </c>
    </row>
    <row r="12228" spans="4:4">
      <c r="D12228" s="3">
        <v>12228</v>
      </c>
    </row>
    <row r="12229" spans="4:4">
      <c r="D12229" s="3">
        <v>12229</v>
      </c>
    </row>
    <row r="12230" spans="4:4">
      <c r="D12230" s="3">
        <v>12230</v>
      </c>
    </row>
    <row r="12231" spans="4:4">
      <c r="D12231" s="3">
        <v>12231</v>
      </c>
    </row>
    <row r="12232" spans="4:4">
      <c r="D12232" s="3">
        <v>12232</v>
      </c>
    </row>
    <row r="12233" spans="4:4">
      <c r="D12233" s="3">
        <v>12233</v>
      </c>
    </row>
    <row r="12234" spans="4:4">
      <c r="D12234" s="3">
        <v>12234</v>
      </c>
    </row>
    <row r="12235" spans="4:4">
      <c r="D12235" s="3">
        <v>12235</v>
      </c>
    </row>
    <row r="12236" spans="4:4">
      <c r="D12236" s="3">
        <v>12236</v>
      </c>
    </row>
    <row r="12237" spans="4:4">
      <c r="D12237" s="3">
        <v>12237</v>
      </c>
    </row>
    <row r="12238" spans="4:4">
      <c r="D12238" s="3">
        <v>12238</v>
      </c>
    </row>
    <row r="12239" spans="4:4">
      <c r="D12239" s="3">
        <v>12239</v>
      </c>
    </row>
    <row r="12240" spans="4:4">
      <c r="D12240" s="3">
        <v>12240</v>
      </c>
    </row>
    <row r="12241" spans="4:4">
      <c r="D12241" s="3">
        <v>12241</v>
      </c>
    </row>
    <row r="12242" spans="4:4">
      <c r="D12242" s="3">
        <v>12242</v>
      </c>
    </row>
    <row r="12243" spans="4:4">
      <c r="D12243" s="3">
        <v>12243</v>
      </c>
    </row>
    <row r="12244" spans="4:4">
      <c r="D12244" s="3">
        <v>12244</v>
      </c>
    </row>
    <row r="12245" spans="4:4">
      <c r="D12245" s="3">
        <v>12245</v>
      </c>
    </row>
    <row r="12246" spans="4:4">
      <c r="D12246" s="3">
        <v>12246</v>
      </c>
    </row>
    <row r="12247" spans="4:4">
      <c r="D12247" s="3">
        <v>12247</v>
      </c>
    </row>
    <row r="12248" spans="4:4">
      <c r="D12248" s="3">
        <v>12248</v>
      </c>
    </row>
    <row r="12249" spans="4:4">
      <c r="D12249" s="3">
        <v>12249</v>
      </c>
    </row>
    <row r="12250" spans="4:4">
      <c r="D12250" s="3">
        <v>12250</v>
      </c>
    </row>
    <row r="12251" spans="4:4">
      <c r="D12251" s="3">
        <v>12251</v>
      </c>
    </row>
    <row r="12252" spans="4:4">
      <c r="D12252" s="3">
        <v>12252</v>
      </c>
    </row>
    <row r="12253" spans="4:4">
      <c r="D12253" s="3">
        <v>12253</v>
      </c>
    </row>
    <row r="12254" spans="4:4">
      <c r="D12254" s="3">
        <v>12254</v>
      </c>
    </row>
    <row r="12255" spans="4:4">
      <c r="D12255" s="3">
        <v>12255</v>
      </c>
    </row>
    <row r="12256" spans="4:4">
      <c r="D12256" s="3">
        <v>12256</v>
      </c>
    </row>
    <row r="12257" spans="4:4">
      <c r="D12257" s="3">
        <v>12257</v>
      </c>
    </row>
    <row r="12258" spans="4:4">
      <c r="D12258" s="3">
        <v>12258</v>
      </c>
    </row>
    <row r="12259" spans="4:4">
      <c r="D12259" s="3">
        <v>12259</v>
      </c>
    </row>
    <row r="12260" spans="4:4">
      <c r="D12260" s="3">
        <v>12260</v>
      </c>
    </row>
    <row r="12261" spans="4:4">
      <c r="D12261" s="3">
        <v>12261</v>
      </c>
    </row>
    <row r="12262" spans="4:4">
      <c r="D12262" s="3">
        <v>12262</v>
      </c>
    </row>
    <row r="12263" spans="4:4">
      <c r="D12263" s="3">
        <v>12263</v>
      </c>
    </row>
    <row r="12264" spans="4:4">
      <c r="D12264" s="3">
        <v>12264</v>
      </c>
    </row>
    <row r="12265" spans="4:4">
      <c r="D12265" s="3">
        <v>12265</v>
      </c>
    </row>
    <row r="12266" spans="4:4">
      <c r="D12266" s="3">
        <v>12266</v>
      </c>
    </row>
    <row r="12267" spans="4:4">
      <c r="D12267" s="3">
        <v>12267</v>
      </c>
    </row>
    <row r="12268" spans="4:4">
      <c r="D12268" s="3">
        <v>12268</v>
      </c>
    </row>
    <row r="12269" spans="4:4">
      <c r="D12269" s="3">
        <v>12269</v>
      </c>
    </row>
    <row r="12270" spans="4:4">
      <c r="D12270" s="3">
        <v>12270</v>
      </c>
    </row>
    <row r="12271" spans="4:4">
      <c r="D12271" s="3">
        <v>12271</v>
      </c>
    </row>
    <row r="12272" spans="4:4">
      <c r="D12272" s="3">
        <v>12272</v>
      </c>
    </row>
    <row r="12273" spans="4:4">
      <c r="D12273" s="3">
        <v>12273</v>
      </c>
    </row>
    <row r="12274" spans="4:4">
      <c r="D12274" s="3">
        <v>12274</v>
      </c>
    </row>
    <row r="12275" spans="4:4">
      <c r="D12275" s="3">
        <v>12275</v>
      </c>
    </row>
    <row r="12276" spans="4:4">
      <c r="D12276" s="3">
        <v>12276</v>
      </c>
    </row>
    <row r="12277" spans="4:4">
      <c r="D12277" s="3">
        <v>12277</v>
      </c>
    </row>
    <row r="12278" spans="4:4">
      <c r="D12278" s="3">
        <v>12278</v>
      </c>
    </row>
    <row r="12279" spans="4:4">
      <c r="D12279" s="3">
        <v>12279</v>
      </c>
    </row>
    <row r="12280" spans="4:4">
      <c r="D12280" s="3">
        <v>12280</v>
      </c>
    </row>
    <row r="12281" spans="4:4">
      <c r="D12281" s="3">
        <v>12281</v>
      </c>
    </row>
    <row r="12282" spans="4:4">
      <c r="D12282" s="3">
        <v>12282</v>
      </c>
    </row>
    <row r="12283" spans="4:4">
      <c r="D12283" s="3">
        <v>12283</v>
      </c>
    </row>
    <row r="12284" spans="4:4">
      <c r="D12284" s="3">
        <v>12284</v>
      </c>
    </row>
    <row r="12285" spans="4:4">
      <c r="D12285" s="3">
        <v>12285</v>
      </c>
    </row>
    <row r="12286" spans="4:4">
      <c r="D12286" s="3">
        <v>12286</v>
      </c>
    </row>
    <row r="12287" spans="4:4">
      <c r="D12287" s="3">
        <v>12287</v>
      </c>
    </row>
    <row r="12288" spans="4:4">
      <c r="D12288" s="3">
        <v>12288</v>
      </c>
    </row>
    <row r="12289" spans="4:4">
      <c r="D12289" s="3">
        <v>12289</v>
      </c>
    </row>
    <row r="12290" spans="4:4">
      <c r="D12290" s="3">
        <v>12290</v>
      </c>
    </row>
    <row r="12291" spans="4:4">
      <c r="D12291" s="3">
        <v>12291</v>
      </c>
    </row>
    <row r="12292" spans="4:4">
      <c r="D12292" s="3">
        <v>12292</v>
      </c>
    </row>
    <row r="12293" spans="4:4">
      <c r="D12293" s="3">
        <v>12293</v>
      </c>
    </row>
    <row r="12294" spans="4:4">
      <c r="D12294" s="3">
        <v>12294</v>
      </c>
    </row>
    <row r="12295" spans="4:4">
      <c r="D12295" s="3">
        <v>12295</v>
      </c>
    </row>
    <row r="12296" spans="4:4">
      <c r="D12296" s="3">
        <v>12296</v>
      </c>
    </row>
    <row r="12297" spans="4:4">
      <c r="D12297" s="3">
        <v>12297</v>
      </c>
    </row>
    <row r="12298" spans="4:4">
      <c r="D12298" s="3">
        <v>12298</v>
      </c>
    </row>
    <row r="12299" spans="4:4">
      <c r="D12299" s="3">
        <v>12299</v>
      </c>
    </row>
    <row r="12300" spans="4:4">
      <c r="D12300" s="3">
        <v>12300</v>
      </c>
    </row>
    <row r="12301" spans="4:4">
      <c r="D12301" s="3">
        <v>12301</v>
      </c>
    </row>
    <row r="12302" spans="4:4">
      <c r="D12302" s="3">
        <v>12302</v>
      </c>
    </row>
    <row r="12303" spans="4:4">
      <c r="D12303" s="3">
        <v>12303</v>
      </c>
    </row>
    <row r="12304" spans="4:4">
      <c r="D12304" s="3">
        <v>12304</v>
      </c>
    </row>
    <row r="12305" spans="4:4">
      <c r="D12305" s="3">
        <v>12305</v>
      </c>
    </row>
    <row r="12306" spans="4:4">
      <c r="D12306" s="3">
        <v>12306</v>
      </c>
    </row>
    <row r="12307" spans="4:4">
      <c r="D12307" s="3">
        <v>12307</v>
      </c>
    </row>
    <row r="12308" spans="4:4">
      <c r="D12308" s="3">
        <v>12308</v>
      </c>
    </row>
    <row r="12309" spans="4:4">
      <c r="D12309" s="3">
        <v>12309</v>
      </c>
    </row>
    <row r="12310" spans="4:4">
      <c r="D12310" s="3">
        <v>12310</v>
      </c>
    </row>
    <row r="12311" spans="4:4">
      <c r="D12311" s="3">
        <v>12311</v>
      </c>
    </row>
    <row r="12312" spans="4:4">
      <c r="D12312" s="3">
        <v>12312</v>
      </c>
    </row>
    <row r="12313" spans="4:4">
      <c r="D12313" s="3">
        <v>12313</v>
      </c>
    </row>
    <row r="12314" spans="4:4">
      <c r="D12314" s="3">
        <v>12314</v>
      </c>
    </row>
    <row r="12315" spans="4:4">
      <c r="D12315" s="3">
        <v>12315</v>
      </c>
    </row>
    <row r="12316" spans="4:4">
      <c r="D12316" s="3">
        <v>12316</v>
      </c>
    </row>
    <row r="12317" spans="4:4">
      <c r="D12317" s="3">
        <v>12317</v>
      </c>
    </row>
    <row r="12318" spans="4:4">
      <c r="D12318" s="3">
        <v>12318</v>
      </c>
    </row>
    <row r="12319" spans="4:4">
      <c r="D12319" s="3">
        <v>12319</v>
      </c>
    </row>
    <row r="12320" spans="4:4">
      <c r="D12320" s="3">
        <v>12320</v>
      </c>
    </row>
    <row r="12321" spans="4:4">
      <c r="D12321" s="3">
        <v>12321</v>
      </c>
    </row>
    <row r="12322" spans="4:4">
      <c r="D12322" s="3">
        <v>12322</v>
      </c>
    </row>
    <row r="12323" spans="4:4">
      <c r="D12323" s="3">
        <v>12323</v>
      </c>
    </row>
    <row r="12324" spans="4:4">
      <c r="D12324" s="3">
        <v>12324</v>
      </c>
    </row>
    <row r="12325" spans="4:4">
      <c r="D12325" s="3">
        <v>12325</v>
      </c>
    </row>
    <row r="12326" spans="4:4">
      <c r="D12326" s="3">
        <v>12326</v>
      </c>
    </row>
    <row r="12327" spans="4:4">
      <c r="D12327" s="3">
        <v>12327</v>
      </c>
    </row>
    <row r="12328" spans="4:4">
      <c r="D12328" s="3">
        <v>12328</v>
      </c>
    </row>
    <row r="12329" spans="4:4">
      <c r="D12329" s="3">
        <v>12329</v>
      </c>
    </row>
    <row r="12330" spans="4:4">
      <c r="D12330" s="3">
        <v>12330</v>
      </c>
    </row>
    <row r="12331" spans="4:4">
      <c r="D12331" s="3">
        <v>12331</v>
      </c>
    </row>
    <row r="12332" spans="4:4">
      <c r="D12332" s="3">
        <v>12332</v>
      </c>
    </row>
    <row r="12333" spans="4:4">
      <c r="D12333" s="3">
        <v>12333</v>
      </c>
    </row>
    <row r="12334" spans="4:4">
      <c r="D12334" s="3">
        <v>12334</v>
      </c>
    </row>
    <row r="12335" spans="4:4">
      <c r="D12335" s="3">
        <v>12335</v>
      </c>
    </row>
    <row r="12336" spans="4:4">
      <c r="D12336" s="3">
        <v>12336</v>
      </c>
    </row>
    <row r="12337" spans="4:4">
      <c r="D12337" s="3">
        <v>12337</v>
      </c>
    </row>
    <row r="12338" spans="4:4">
      <c r="D12338" s="3">
        <v>12338</v>
      </c>
    </row>
    <row r="12339" spans="4:4">
      <c r="D12339" s="3">
        <v>12339</v>
      </c>
    </row>
    <row r="12340" spans="4:4">
      <c r="D12340" s="3">
        <v>12340</v>
      </c>
    </row>
    <row r="12341" spans="4:4">
      <c r="D12341" s="3">
        <v>12341</v>
      </c>
    </row>
    <row r="12342" spans="4:4">
      <c r="D12342" s="3">
        <v>12342</v>
      </c>
    </row>
    <row r="12343" spans="4:4">
      <c r="D12343" s="3">
        <v>12343</v>
      </c>
    </row>
    <row r="12344" spans="4:4">
      <c r="D12344" s="3">
        <v>12344</v>
      </c>
    </row>
    <row r="12345" spans="4:4">
      <c r="D12345" s="3">
        <v>12345</v>
      </c>
    </row>
    <row r="12346" spans="4:4">
      <c r="D12346" s="3">
        <v>12346</v>
      </c>
    </row>
    <row r="12347" spans="4:4">
      <c r="D12347" s="3">
        <v>12347</v>
      </c>
    </row>
    <row r="12348" spans="4:4">
      <c r="D12348" s="3">
        <v>12348</v>
      </c>
    </row>
    <row r="12349" spans="4:4">
      <c r="D12349" s="3">
        <v>12349</v>
      </c>
    </row>
    <row r="12350" spans="4:4">
      <c r="D12350" s="3">
        <v>12350</v>
      </c>
    </row>
    <row r="12351" spans="4:4">
      <c r="D12351" s="3">
        <v>12351</v>
      </c>
    </row>
    <row r="12352" spans="4:4">
      <c r="D12352" s="3">
        <v>12352</v>
      </c>
    </row>
    <row r="12353" spans="4:4">
      <c r="D12353" s="3">
        <v>12353</v>
      </c>
    </row>
    <row r="12354" spans="4:4">
      <c r="D12354" s="3">
        <v>12354</v>
      </c>
    </row>
    <row r="12355" spans="4:4">
      <c r="D12355" s="3">
        <v>12355</v>
      </c>
    </row>
    <row r="12356" spans="4:4">
      <c r="D12356" s="3">
        <v>12356</v>
      </c>
    </row>
    <row r="12357" spans="4:4">
      <c r="D12357" s="3">
        <v>12357</v>
      </c>
    </row>
    <row r="12358" spans="4:4">
      <c r="D12358" s="3">
        <v>12358</v>
      </c>
    </row>
    <row r="12359" spans="4:4">
      <c r="D12359" s="3">
        <v>12359</v>
      </c>
    </row>
    <row r="12360" spans="4:4">
      <c r="D12360" s="3">
        <v>12360</v>
      </c>
    </row>
    <row r="12361" spans="4:4">
      <c r="D12361" s="3">
        <v>12361</v>
      </c>
    </row>
    <row r="12362" spans="4:4">
      <c r="D12362" s="3">
        <v>12362</v>
      </c>
    </row>
    <row r="12363" spans="4:4">
      <c r="D12363" s="3">
        <v>12363</v>
      </c>
    </row>
    <row r="12364" spans="4:4">
      <c r="D12364" s="3">
        <v>12364</v>
      </c>
    </row>
    <row r="12365" spans="4:4">
      <c r="D12365" s="3">
        <v>12365</v>
      </c>
    </row>
    <row r="12366" spans="4:4">
      <c r="D12366" s="3">
        <v>12366</v>
      </c>
    </row>
    <row r="12367" spans="4:4">
      <c r="D12367" s="3">
        <v>12367</v>
      </c>
    </row>
    <row r="12368" spans="4:4">
      <c r="D12368" s="3">
        <v>12368</v>
      </c>
    </row>
    <row r="12369" spans="4:4">
      <c r="D12369" s="3">
        <v>12369</v>
      </c>
    </row>
    <row r="12370" spans="4:4">
      <c r="D12370" s="3">
        <v>12370</v>
      </c>
    </row>
    <row r="12371" spans="4:4">
      <c r="D12371" s="3">
        <v>12371</v>
      </c>
    </row>
    <row r="12372" spans="4:4">
      <c r="D12372" s="3">
        <v>12372</v>
      </c>
    </row>
    <row r="12373" spans="4:4">
      <c r="D12373" s="3">
        <v>12373</v>
      </c>
    </row>
    <row r="12374" spans="4:4">
      <c r="D12374" s="3">
        <v>12374</v>
      </c>
    </row>
    <row r="12375" spans="4:4">
      <c r="D12375" s="3">
        <v>12375</v>
      </c>
    </row>
    <row r="12376" spans="4:4">
      <c r="D12376" s="3">
        <v>12376</v>
      </c>
    </row>
    <row r="12377" spans="4:4">
      <c r="D12377" s="3">
        <v>12377</v>
      </c>
    </row>
    <row r="12378" spans="4:4">
      <c r="D12378" s="3">
        <v>12378</v>
      </c>
    </row>
    <row r="12379" spans="4:4">
      <c r="D12379" s="3">
        <v>12379</v>
      </c>
    </row>
    <row r="12380" spans="4:4">
      <c r="D12380" s="3">
        <v>12380</v>
      </c>
    </row>
    <row r="12381" spans="4:4">
      <c r="D12381" s="3">
        <v>12381</v>
      </c>
    </row>
    <row r="12382" spans="4:4">
      <c r="D12382" s="3">
        <v>12382</v>
      </c>
    </row>
    <row r="12383" spans="4:4">
      <c r="D12383" s="3">
        <v>12383</v>
      </c>
    </row>
    <row r="12384" spans="4:4">
      <c r="D12384" s="3">
        <v>12384</v>
      </c>
    </row>
    <row r="12385" spans="4:4">
      <c r="D12385" s="3">
        <v>12385</v>
      </c>
    </row>
    <row r="12386" spans="4:4">
      <c r="D12386" s="3">
        <v>12386</v>
      </c>
    </row>
    <row r="12387" spans="4:4">
      <c r="D12387" s="3">
        <v>12387</v>
      </c>
    </row>
    <row r="12388" spans="4:4">
      <c r="D12388" s="3">
        <v>12388</v>
      </c>
    </row>
    <row r="12389" spans="4:4">
      <c r="D12389" s="3">
        <v>12389</v>
      </c>
    </row>
    <row r="12390" spans="4:4">
      <c r="D12390" s="3">
        <v>12390</v>
      </c>
    </row>
    <row r="12391" spans="4:4">
      <c r="D12391" s="3">
        <v>12391</v>
      </c>
    </row>
    <row r="12392" spans="4:4">
      <c r="D12392" s="3">
        <v>12392</v>
      </c>
    </row>
    <row r="12393" spans="4:4">
      <c r="D12393" s="3">
        <v>12393</v>
      </c>
    </row>
    <row r="12394" spans="4:4">
      <c r="D12394" s="3">
        <v>12394</v>
      </c>
    </row>
    <row r="12395" spans="4:4">
      <c r="D12395" s="3">
        <v>12395</v>
      </c>
    </row>
    <row r="12396" spans="4:4">
      <c r="D12396" s="3">
        <v>12396</v>
      </c>
    </row>
    <row r="12397" spans="4:4">
      <c r="D12397" s="3">
        <v>12397</v>
      </c>
    </row>
    <row r="12398" spans="4:4">
      <c r="D12398" s="3">
        <v>12398</v>
      </c>
    </row>
    <row r="12399" spans="4:4">
      <c r="D12399" s="3">
        <v>12399</v>
      </c>
    </row>
    <row r="12400" spans="4:4">
      <c r="D12400" s="3">
        <v>12400</v>
      </c>
    </row>
    <row r="12401" spans="4:4">
      <c r="D12401" s="3">
        <v>12401</v>
      </c>
    </row>
    <row r="12402" spans="4:4">
      <c r="D12402" s="3">
        <v>12402</v>
      </c>
    </row>
    <row r="12403" spans="4:4">
      <c r="D12403" s="3">
        <v>12403</v>
      </c>
    </row>
    <row r="12404" spans="4:4">
      <c r="D12404" s="3">
        <v>12404</v>
      </c>
    </row>
    <row r="12405" spans="4:4">
      <c r="D12405" s="3">
        <v>12405</v>
      </c>
    </row>
    <row r="12406" spans="4:4">
      <c r="D12406" s="3">
        <v>12406</v>
      </c>
    </row>
    <row r="12407" spans="4:4">
      <c r="D12407" s="3">
        <v>12407</v>
      </c>
    </row>
    <row r="12408" spans="4:4">
      <c r="D12408" s="3">
        <v>12408</v>
      </c>
    </row>
    <row r="12409" spans="4:4">
      <c r="D12409" s="3">
        <v>12409</v>
      </c>
    </row>
    <row r="12410" spans="4:4">
      <c r="D12410" s="3">
        <v>12410</v>
      </c>
    </row>
    <row r="12411" spans="4:4">
      <c r="D12411" s="3">
        <v>12411</v>
      </c>
    </row>
    <row r="12412" spans="4:4">
      <c r="D12412" s="3">
        <v>12412</v>
      </c>
    </row>
    <row r="12413" spans="4:4">
      <c r="D12413" s="3">
        <v>12413</v>
      </c>
    </row>
    <row r="12414" spans="4:4">
      <c r="D12414" s="3">
        <v>12414</v>
      </c>
    </row>
    <row r="12415" spans="4:4">
      <c r="D12415" s="3">
        <v>12415</v>
      </c>
    </row>
    <row r="12416" spans="4:4">
      <c r="D12416" s="3">
        <v>12416</v>
      </c>
    </row>
    <row r="12417" spans="4:4">
      <c r="D12417" s="3">
        <v>12417</v>
      </c>
    </row>
    <row r="12418" spans="4:4">
      <c r="D12418" s="3">
        <v>12418</v>
      </c>
    </row>
    <row r="12419" spans="4:4">
      <c r="D12419" s="3">
        <v>12419</v>
      </c>
    </row>
    <row r="12420" spans="4:4">
      <c r="D12420" s="3">
        <v>12420</v>
      </c>
    </row>
    <row r="12421" spans="4:4">
      <c r="D12421" s="3">
        <v>12421</v>
      </c>
    </row>
    <row r="12422" spans="4:4">
      <c r="D12422" s="3">
        <v>12422</v>
      </c>
    </row>
    <row r="12423" spans="4:4">
      <c r="D12423" s="3">
        <v>12423</v>
      </c>
    </row>
    <row r="12424" spans="4:4">
      <c r="D12424" s="3">
        <v>12424</v>
      </c>
    </row>
    <row r="12425" spans="4:4">
      <c r="D12425" s="3">
        <v>12425</v>
      </c>
    </row>
    <row r="12426" spans="4:4">
      <c r="D12426" s="3">
        <v>12426</v>
      </c>
    </row>
    <row r="12427" spans="4:4">
      <c r="D12427" s="3">
        <v>12427</v>
      </c>
    </row>
    <row r="12428" spans="4:4">
      <c r="D12428" s="3">
        <v>12428</v>
      </c>
    </row>
    <row r="12429" spans="4:4">
      <c r="D12429" s="3">
        <v>12429</v>
      </c>
    </row>
    <row r="12430" spans="4:4">
      <c r="D12430" s="3">
        <v>12430</v>
      </c>
    </row>
    <row r="12431" spans="4:4">
      <c r="D12431" s="3">
        <v>12431</v>
      </c>
    </row>
    <row r="12432" spans="4:4">
      <c r="D12432" s="3">
        <v>12432</v>
      </c>
    </row>
    <row r="12433" spans="4:4">
      <c r="D12433" s="3">
        <v>12433</v>
      </c>
    </row>
    <row r="12434" spans="4:4">
      <c r="D12434" s="3">
        <v>12434</v>
      </c>
    </row>
    <row r="12435" spans="4:4">
      <c r="D12435" s="3">
        <v>12435</v>
      </c>
    </row>
    <row r="12436" spans="4:4">
      <c r="D12436" s="3">
        <v>12436</v>
      </c>
    </row>
    <row r="12437" spans="4:4">
      <c r="D12437" s="3">
        <v>12437</v>
      </c>
    </row>
    <row r="12438" spans="4:4">
      <c r="D12438" s="3">
        <v>12438</v>
      </c>
    </row>
    <row r="12439" spans="4:4">
      <c r="D12439" s="3">
        <v>12439</v>
      </c>
    </row>
    <row r="12440" spans="4:4">
      <c r="D12440" s="3">
        <v>12440</v>
      </c>
    </row>
    <row r="12441" spans="4:4">
      <c r="D12441" s="3">
        <v>12441</v>
      </c>
    </row>
    <row r="12442" spans="4:4">
      <c r="D12442" s="3">
        <v>12442</v>
      </c>
    </row>
    <row r="12443" spans="4:4">
      <c r="D12443" s="3">
        <v>12443</v>
      </c>
    </row>
    <row r="12444" spans="4:4">
      <c r="D12444" s="3">
        <v>12444</v>
      </c>
    </row>
    <row r="12445" spans="4:4">
      <c r="D12445" s="3">
        <v>12445</v>
      </c>
    </row>
    <row r="12446" spans="4:4">
      <c r="D12446" s="3">
        <v>12446</v>
      </c>
    </row>
    <row r="12447" spans="4:4">
      <c r="D12447" s="3">
        <v>12447</v>
      </c>
    </row>
    <row r="12448" spans="4:4">
      <c r="D12448" s="3">
        <v>12448</v>
      </c>
    </row>
    <row r="12449" spans="4:4">
      <c r="D12449" s="3">
        <v>12449</v>
      </c>
    </row>
    <row r="12450" spans="4:4">
      <c r="D12450" s="3">
        <v>12450</v>
      </c>
    </row>
    <row r="12451" spans="4:4">
      <c r="D12451" s="3">
        <v>12451</v>
      </c>
    </row>
    <row r="12452" spans="4:4">
      <c r="D12452" s="3">
        <v>12452</v>
      </c>
    </row>
    <row r="12453" spans="4:4">
      <c r="D12453" s="3">
        <v>12453</v>
      </c>
    </row>
    <row r="12454" spans="4:4">
      <c r="D12454" s="3">
        <v>12454</v>
      </c>
    </row>
    <row r="12455" spans="4:4">
      <c r="D12455" s="3">
        <v>12455</v>
      </c>
    </row>
    <row r="12456" spans="4:4">
      <c r="D12456" s="3">
        <v>12456</v>
      </c>
    </row>
    <row r="12457" spans="4:4">
      <c r="D12457" s="3">
        <v>12457</v>
      </c>
    </row>
    <row r="12458" spans="4:4">
      <c r="D12458" s="3">
        <v>12458</v>
      </c>
    </row>
    <row r="12459" spans="4:4">
      <c r="D12459" s="3">
        <v>12459</v>
      </c>
    </row>
    <row r="12460" spans="4:4">
      <c r="D12460" s="3">
        <v>12460</v>
      </c>
    </row>
    <row r="12461" spans="4:4">
      <c r="D12461" s="3">
        <v>12461</v>
      </c>
    </row>
    <row r="12462" spans="4:4">
      <c r="D12462" s="3">
        <v>12462</v>
      </c>
    </row>
    <row r="12463" spans="4:4">
      <c r="D12463" s="3">
        <v>12463</v>
      </c>
    </row>
    <row r="12464" spans="4:4">
      <c r="D12464" s="3">
        <v>12464</v>
      </c>
    </row>
    <row r="12465" spans="4:4">
      <c r="D12465" s="3">
        <v>12465</v>
      </c>
    </row>
    <row r="12466" spans="4:4">
      <c r="D12466" s="3">
        <v>12466</v>
      </c>
    </row>
    <row r="12467" spans="4:4">
      <c r="D12467" s="3">
        <v>12467</v>
      </c>
    </row>
    <row r="12468" spans="4:4">
      <c r="D12468" s="3">
        <v>12468</v>
      </c>
    </row>
    <row r="12469" spans="4:4">
      <c r="D12469" s="3">
        <v>12469</v>
      </c>
    </row>
    <row r="12470" spans="4:4">
      <c r="D12470" s="3">
        <v>12470</v>
      </c>
    </row>
    <row r="12471" spans="4:4">
      <c r="D12471" s="3">
        <v>12471</v>
      </c>
    </row>
    <row r="12472" spans="4:4">
      <c r="D12472" s="3">
        <v>12472</v>
      </c>
    </row>
    <row r="12473" spans="4:4">
      <c r="D12473" s="3">
        <v>12473</v>
      </c>
    </row>
    <row r="12474" spans="4:4">
      <c r="D12474" s="3">
        <v>12474</v>
      </c>
    </row>
    <row r="12475" spans="4:4">
      <c r="D12475" s="3">
        <v>12475</v>
      </c>
    </row>
    <row r="12476" spans="4:4">
      <c r="D12476" s="3">
        <v>12476</v>
      </c>
    </row>
    <row r="12477" spans="4:4">
      <c r="D12477" s="3">
        <v>12477</v>
      </c>
    </row>
    <row r="12478" spans="4:4">
      <c r="D12478" s="3">
        <v>12478</v>
      </c>
    </row>
    <row r="12479" spans="4:4">
      <c r="D12479" s="3">
        <v>12479</v>
      </c>
    </row>
    <row r="12480" spans="4:4">
      <c r="D12480" s="3">
        <v>12480</v>
      </c>
    </row>
    <row r="12481" spans="4:4">
      <c r="D12481" s="3">
        <v>12481</v>
      </c>
    </row>
    <row r="12482" spans="4:4">
      <c r="D12482" s="3">
        <v>12482</v>
      </c>
    </row>
    <row r="12483" spans="4:4">
      <c r="D12483" s="3">
        <v>12483</v>
      </c>
    </row>
    <row r="12484" spans="4:4">
      <c r="D12484" s="3">
        <v>12484</v>
      </c>
    </row>
    <row r="12485" spans="4:4">
      <c r="D12485" s="3">
        <v>12485</v>
      </c>
    </row>
    <row r="12486" spans="4:4">
      <c r="D12486" s="3">
        <v>12486</v>
      </c>
    </row>
    <row r="12487" spans="4:4">
      <c r="D12487" s="3">
        <v>12487</v>
      </c>
    </row>
    <row r="12488" spans="4:4">
      <c r="D12488" s="3">
        <v>12488</v>
      </c>
    </row>
    <row r="12489" spans="4:4">
      <c r="D12489" s="3">
        <v>12489</v>
      </c>
    </row>
    <row r="12490" spans="4:4">
      <c r="D12490" s="3">
        <v>12490</v>
      </c>
    </row>
    <row r="12491" spans="4:4">
      <c r="D12491" s="3">
        <v>12491</v>
      </c>
    </row>
    <row r="12492" spans="4:4">
      <c r="D12492" s="3">
        <v>12492</v>
      </c>
    </row>
    <row r="12493" spans="4:4">
      <c r="D12493" s="3">
        <v>12493</v>
      </c>
    </row>
    <row r="12494" spans="4:4">
      <c r="D12494" s="3">
        <v>12494</v>
      </c>
    </row>
    <row r="12495" spans="4:4">
      <c r="D12495" s="3">
        <v>12495</v>
      </c>
    </row>
    <row r="12496" spans="4:4">
      <c r="D12496" s="3">
        <v>12496</v>
      </c>
    </row>
    <row r="12497" spans="4:4">
      <c r="D12497" s="3">
        <v>12497</v>
      </c>
    </row>
    <row r="12498" spans="4:4">
      <c r="D12498" s="3">
        <v>12498</v>
      </c>
    </row>
    <row r="12499" spans="4:4">
      <c r="D12499" s="3">
        <v>12499</v>
      </c>
    </row>
    <row r="12500" spans="4:4">
      <c r="D12500" s="3">
        <v>12500</v>
      </c>
    </row>
    <row r="12501" spans="4:4">
      <c r="D12501" s="3">
        <v>12501</v>
      </c>
    </row>
    <row r="12502" spans="4:4">
      <c r="D12502" s="3">
        <v>12502</v>
      </c>
    </row>
    <row r="12503" spans="4:4">
      <c r="D12503" s="3">
        <v>12503</v>
      </c>
    </row>
    <row r="12504" spans="4:4">
      <c r="D12504" s="3">
        <v>12504</v>
      </c>
    </row>
    <row r="12505" spans="4:4">
      <c r="D12505" s="3">
        <v>12505</v>
      </c>
    </row>
    <row r="12506" spans="4:4">
      <c r="D12506" s="3">
        <v>12506</v>
      </c>
    </row>
    <row r="12507" spans="4:4">
      <c r="D12507" s="3">
        <v>12507</v>
      </c>
    </row>
    <row r="12508" spans="4:4">
      <c r="D12508" s="3">
        <v>12508</v>
      </c>
    </row>
    <row r="12509" spans="4:4">
      <c r="D12509" s="3">
        <v>12509</v>
      </c>
    </row>
    <row r="12510" spans="4:4">
      <c r="D12510" s="3">
        <v>12510</v>
      </c>
    </row>
    <row r="12511" spans="4:4">
      <c r="D12511" s="3">
        <v>12511</v>
      </c>
    </row>
    <row r="12512" spans="4:4">
      <c r="D12512" s="3">
        <v>12512</v>
      </c>
    </row>
    <row r="12513" spans="4:4">
      <c r="D12513" s="3">
        <v>12513</v>
      </c>
    </row>
    <row r="12514" spans="4:4">
      <c r="D12514" s="3">
        <v>12514</v>
      </c>
    </row>
    <row r="12515" spans="4:4">
      <c r="D12515" s="3">
        <v>12515</v>
      </c>
    </row>
    <row r="12516" spans="4:4">
      <c r="D12516" s="3">
        <v>12516</v>
      </c>
    </row>
    <row r="12517" spans="4:4">
      <c r="D12517" s="3">
        <v>12517</v>
      </c>
    </row>
    <row r="12518" spans="4:4">
      <c r="D12518" s="3">
        <v>12518</v>
      </c>
    </row>
    <row r="12519" spans="4:4">
      <c r="D12519" s="3">
        <v>12519</v>
      </c>
    </row>
    <row r="12520" spans="4:4">
      <c r="D12520" s="3">
        <v>12520</v>
      </c>
    </row>
    <row r="12521" spans="4:4">
      <c r="D12521" s="3">
        <v>12521</v>
      </c>
    </row>
    <row r="12522" spans="4:4">
      <c r="D12522" s="3">
        <v>12522</v>
      </c>
    </row>
    <row r="12523" spans="4:4">
      <c r="D12523" s="3">
        <v>12523</v>
      </c>
    </row>
    <row r="12524" spans="4:4">
      <c r="D12524" s="3">
        <v>12524</v>
      </c>
    </row>
    <row r="12525" spans="4:4">
      <c r="D12525" s="3">
        <v>12525</v>
      </c>
    </row>
    <row r="12526" spans="4:4">
      <c r="D12526" s="3">
        <v>12526</v>
      </c>
    </row>
    <row r="12527" spans="4:4">
      <c r="D12527" s="3">
        <v>12527</v>
      </c>
    </row>
    <row r="12528" spans="4:4">
      <c r="D12528" s="3">
        <v>12528</v>
      </c>
    </row>
    <row r="12529" spans="4:4">
      <c r="D12529" s="3">
        <v>12529</v>
      </c>
    </row>
    <row r="12530" spans="4:4">
      <c r="D12530" s="3">
        <v>12530</v>
      </c>
    </row>
    <row r="12531" spans="4:4">
      <c r="D12531" s="3">
        <v>12531</v>
      </c>
    </row>
    <row r="12532" spans="4:4">
      <c r="D12532" s="3">
        <v>12532</v>
      </c>
    </row>
    <row r="12533" spans="4:4">
      <c r="D12533" s="3">
        <v>12533</v>
      </c>
    </row>
    <row r="12534" spans="4:4">
      <c r="D12534" s="3">
        <v>12534</v>
      </c>
    </row>
    <row r="12535" spans="4:4">
      <c r="D12535" s="3">
        <v>12535</v>
      </c>
    </row>
    <row r="12536" spans="4:4">
      <c r="D12536" s="3">
        <v>12536</v>
      </c>
    </row>
    <row r="12537" spans="4:4">
      <c r="D12537" s="3">
        <v>12537</v>
      </c>
    </row>
    <row r="12538" spans="4:4">
      <c r="D12538" s="3">
        <v>12538</v>
      </c>
    </row>
    <row r="12539" spans="4:4">
      <c r="D12539" s="3">
        <v>12539</v>
      </c>
    </row>
    <row r="12540" spans="4:4">
      <c r="D12540" s="3">
        <v>12540</v>
      </c>
    </row>
    <row r="12541" spans="4:4">
      <c r="D12541" s="3">
        <v>12541</v>
      </c>
    </row>
    <row r="12542" spans="4:4">
      <c r="D12542" s="3">
        <v>12542</v>
      </c>
    </row>
    <row r="12543" spans="4:4">
      <c r="D12543" s="3">
        <v>12543</v>
      </c>
    </row>
    <row r="12544" spans="4:4">
      <c r="D12544" s="3">
        <v>12544</v>
      </c>
    </row>
    <row r="12545" spans="4:4">
      <c r="D12545" s="3">
        <v>12545</v>
      </c>
    </row>
    <row r="12546" spans="4:4">
      <c r="D12546" s="3">
        <v>12546</v>
      </c>
    </row>
    <row r="12547" spans="4:4">
      <c r="D12547" s="3">
        <v>12547</v>
      </c>
    </row>
    <row r="12548" spans="4:4">
      <c r="D12548" s="3">
        <v>12548</v>
      </c>
    </row>
    <row r="12549" spans="4:4">
      <c r="D12549" s="3">
        <v>12549</v>
      </c>
    </row>
    <row r="12550" spans="4:4">
      <c r="D12550" s="3">
        <v>12550</v>
      </c>
    </row>
    <row r="12551" spans="4:4">
      <c r="D12551" s="3">
        <v>12551</v>
      </c>
    </row>
    <row r="12552" spans="4:4">
      <c r="D12552" s="3">
        <v>12552</v>
      </c>
    </row>
    <row r="12553" spans="4:4">
      <c r="D12553" s="3">
        <v>12553</v>
      </c>
    </row>
    <row r="12554" spans="4:4">
      <c r="D12554" s="3">
        <v>12554</v>
      </c>
    </row>
    <row r="12555" spans="4:4">
      <c r="D12555" s="3">
        <v>12555</v>
      </c>
    </row>
    <row r="12556" spans="4:4">
      <c r="D12556" s="3">
        <v>12556</v>
      </c>
    </row>
    <row r="12557" spans="4:4">
      <c r="D12557" s="3">
        <v>12557</v>
      </c>
    </row>
    <row r="12558" spans="4:4">
      <c r="D12558" s="3">
        <v>12558</v>
      </c>
    </row>
    <row r="12559" spans="4:4">
      <c r="D12559" s="3">
        <v>12559</v>
      </c>
    </row>
    <row r="12560" spans="4:4">
      <c r="D12560" s="3">
        <v>12560</v>
      </c>
    </row>
    <row r="12561" spans="4:4">
      <c r="D12561" s="3">
        <v>12561</v>
      </c>
    </row>
    <row r="12562" spans="4:4">
      <c r="D12562" s="3">
        <v>12562</v>
      </c>
    </row>
    <row r="12563" spans="4:4">
      <c r="D12563" s="3">
        <v>12563</v>
      </c>
    </row>
    <row r="12564" spans="4:4">
      <c r="D12564" s="3">
        <v>12564</v>
      </c>
    </row>
    <row r="12565" spans="4:4">
      <c r="D12565" s="3">
        <v>12565</v>
      </c>
    </row>
    <row r="12566" spans="4:4">
      <c r="D12566" s="3">
        <v>12566</v>
      </c>
    </row>
    <row r="12567" spans="4:4">
      <c r="D12567" s="3">
        <v>12567</v>
      </c>
    </row>
    <row r="12568" spans="4:4">
      <c r="D12568" s="3">
        <v>12568</v>
      </c>
    </row>
    <row r="12569" spans="4:4">
      <c r="D12569" s="3">
        <v>12569</v>
      </c>
    </row>
    <row r="12570" spans="4:4">
      <c r="D12570" s="3">
        <v>12570</v>
      </c>
    </row>
    <row r="12571" spans="4:4">
      <c r="D12571" s="3">
        <v>12571</v>
      </c>
    </row>
    <row r="12572" spans="4:4">
      <c r="D12572" s="3">
        <v>12572</v>
      </c>
    </row>
    <row r="12573" spans="4:4">
      <c r="D12573" s="3">
        <v>12573</v>
      </c>
    </row>
    <row r="12574" spans="4:4">
      <c r="D12574" s="3">
        <v>12574</v>
      </c>
    </row>
    <row r="12575" spans="4:4">
      <c r="D12575" s="3">
        <v>12575</v>
      </c>
    </row>
    <row r="12576" spans="4:4">
      <c r="D12576" s="3">
        <v>12576</v>
      </c>
    </row>
    <row r="12577" spans="4:4">
      <c r="D12577" s="3">
        <v>12577</v>
      </c>
    </row>
    <row r="12578" spans="4:4">
      <c r="D12578" s="3">
        <v>12578</v>
      </c>
    </row>
    <row r="12579" spans="4:4">
      <c r="D12579" s="3">
        <v>12579</v>
      </c>
    </row>
    <row r="12580" spans="4:4">
      <c r="D12580" s="3">
        <v>12580</v>
      </c>
    </row>
    <row r="12581" spans="4:4">
      <c r="D12581" s="3">
        <v>12581</v>
      </c>
    </row>
    <row r="12582" spans="4:4">
      <c r="D12582" s="3">
        <v>12582</v>
      </c>
    </row>
    <row r="12583" spans="4:4">
      <c r="D12583" s="3">
        <v>12583</v>
      </c>
    </row>
    <row r="12584" spans="4:4">
      <c r="D12584" s="3">
        <v>12584</v>
      </c>
    </row>
    <row r="12585" spans="4:4">
      <c r="D12585" s="3">
        <v>12585</v>
      </c>
    </row>
    <row r="12586" spans="4:4">
      <c r="D12586" s="3">
        <v>12586</v>
      </c>
    </row>
    <row r="12587" spans="4:4">
      <c r="D12587" s="3">
        <v>12587</v>
      </c>
    </row>
    <row r="12588" spans="4:4">
      <c r="D12588" s="3">
        <v>12588</v>
      </c>
    </row>
    <row r="12589" spans="4:4">
      <c r="D12589" s="3">
        <v>12589</v>
      </c>
    </row>
    <row r="12590" spans="4:4">
      <c r="D12590" s="3">
        <v>12590</v>
      </c>
    </row>
    <row r="12591" spans="4:4">
      <c r="D12591" s="3">
        <v>12591</v>
      </c>
    </row>
    <row r="12592" spans="4:4">
      <c r="D12592" s="3">
        <v>12592</v>
      </c>
    </row>
    <row r="12593" spans="4:4">
      <c r="D12593" s="3">
        <v>12593</v>
      </c>
    </row>
    <row r="12594" spans="4:4">
      <c r="D12594" s="3">
        <v>12594</v>
      </c>
    </row>
    <row r="12595" spans="4:4">
      <c r="D12595" s="3">
        <v>12595</v>
      </c>
    </row>
    <row r="12596" spans="4:4">
      <c r="D12596" s="3">
        <v>12596</v>
      </c>
    </row>
    <row r="12597" spans="4:4">
      <c r="D12597" s="3">
        <v>12597</v>
      </c>
    </row>
    <row r="12598" spans="4:4">
      <c r="D12598" s="3">
        <v>12598</v>
      </c>
    </row>
    <row r="12599" spans="4:4">
      <c r="D12599" s="3">
        <v>12599</v>
      </c>
    </row>
    <row r="12600" spans="4:4">
      <c r="D12600" s="3">
        <v>12600</v>
      </c>
    </row>
    <row r="12601" spans="4:4">
      <c r="D12601" s="3">
        <v>12601</v>
      </c>
    </row>
    <row r="12602" spans="4:4">
      <c r="D12602" s="3">
        <v>12602</v>
      </c>
    </row>
    <row r="12603" spans="4:4">
      <c r="D12603" s="3">
        <v>12603</v>
      </c>
    </row>
    <row r="12604" spans="4:4">
      <c r="D12604" s="3">
        <v>12604</v>
      </c>
    </row>
    <row r="12605" spans="4:4">
      <c r="D12605" s="3">
        <v>12605</v>
      </c>
    </row>
    <row r="12606" spans="4:4">
      <c r="D12606" s="3">
        <v>12606</v>
      </c>
    </row>
    <row r="12607" spans="4:4">
      <c r="D12607" s="3">
        <v>12607</v>
      </c>
    </row>
    <row r="12608" spans="4:4">
      <c r="D12608" s="3">
        <v>12608</v>
      </c>
    </row>
    <row r="12609" spans="4:4">
      <c r="D12609" s="3">
        <v>12609</v>
      </c>
    </row>
    <row r="12610" spans="4:4">
      <c r="D12610" s="3">
        <v>12610</v>
      </c>
    </row>
    <row r="12611" spans="4:4">
      <c r="D12611" s="3">
        <v>12611</v>
      </c>
    </row>
    <row r="12612" spans="4:4">
      <c r="D12612" s="3">
        <v>12612</v>
      </c>
    </row>
    <row r="12613" spans="4:4">
      <c r="D12613" s="3">
        <v>12613</v>
      </c>
    </row>
    <row r="12614" spans="4:4">
      <c r="D12614" s="3">
        <v>12614</v>
      </c>
    </row>
    <row r="12615" spans="4:4">
      <c r="D12615" s="3">
        <v>12615</v>
      </c>
    </row>
    <row r="12616" spans="4:4">
      <c r="D12616" s="3">
        <v>12616</v>
      </c>
    </row>
    <row r="12617" spans="4:4">
      <c r="D12617" s="3">
        <v>12617</v>
      </c>
    </row>
    <row r="12618" spans="4:4">
      <c r="D12618" s="3">
        <v>12618</v>
      </c>
    </row>
    <row r="12619" spans="4:4">
      <c r="D12619" s="3">
        <v>12619</v>
      </c>
    </row>
    <row r="12620" spans="4:4">
      <c r="D12620" s="3">
        <v>12620</v>
      </c>
    </row>
    <row r="12621" spans="4:4">
      <c r="D12621" s="3">
        <v>12621</v>
      </c>
    </row>
    <row r="12622" spans="4:4">
      <c r="D12622" s="3">
        <v>12622</v>
      </c>
    </row>
    <row r="12623" spans="4:4">
      <c r="D12623" s="3">
        <v>12623</v>
      </c>
    </row>
    <row r="12624" spans="4:4">
      <c r="D12624" s="3">
        <v>12624</v>
      </c>
    </row>
    <row r="12625" spans="4:4">
      <c r="D12625" s="3">
        <v>12625</v>
      </c>
    </row>
    <row r="12626" spans="4:4">
      <c r="D12626" s="3">
        <v>12626</v>
      </c>
    </row>
    <row r="12627" spans="4:4">
      <c r="D12627" s="3">
        <v>12627</v>
      </c>
    </row>
    <row r="12628" spans="4:4">
      <c r="D12628" s="3">
        <v>12628</v>
      </c>
    </row>
    <row r="12629" spans="4:4">
      <c r="D12629" s="3">
        <v>12629</v>
      </c>
    </row>
    <row r="12630" spans="4:4">
      <c r="D12630" s="3">
        <v>12630</v>
      </c>
    </row>
    <row r="12631" spans="4:4">
      <c r="D12631" s="3">
        <v>12631</v>
      </c>
    </row>
    <row r="12632" spans="4:4">
      <c r="D12632" s="3">
        <v>12632</v>
      </c>
    </row>
    <row r="12633" spans="4:4">
      <c r="D12633" s="3">
        <v>12633</v>
      </c>
    </row>
    <row r="12634" spans="4:4">
      <c r="D12634" s="3">
        <v>12634</v>
      </c>
    </row>
    <row r="12635" spans="4:4">
      <c r="D12635" s="3">
        <v>12635</v>
      </c>
    </row>
    <row r="12636" spans="4:4">
      <c r="D12636" s="3">
        <v>12636</v>
      </c>
    </row>
    <row r="12637" spans="4:4">
      <c r="D12637" s="3">
        <v>12637</v>
      </c>
    </row>
    <row r="12638" spans="4:4">
      <c r="D12638" s="3">
        <v>12638</v>
      </c>
    </row>
    <row r="12639" spans="4:4">
      <c r="D12639" s="3">
        <v>12639</v>
      </c>
    </row>
    <row r="12640" spans="4:4">
      <c r="D12640" s="3">
        <v>12640</v>
      </c>
    </row>
    <row r="12641" spans="4:4">
      <c r="D12641" s="3">
        <v>12641</v>
      </c>
    </row>
    <row r="12642" spans="4:4">
      <c r="D12642" s="3">
        <v>12642</v>
      </c>
    </row>
    <row r="12643" spans="4:4">
      <c r="D12643" s="3">
        <v>12643</v>
      </c>
    </row>
    <row r="12644" spans="4:4">
      <c r="D12644" s="3">
        <v>12644</v>
      </c>
    </row>
    <row r="12645" spans="4:4">
      <c r="D12645" s="3">
        <v>12645</v>
      </c>
    </row>
    <row r="12646" spans="4:4">
      <c r="D12646" s="3">
        <v>12646</v>
      </c>
    </row>
    <row r="12647" spans="4:4">
      <c r="D12647" s="3">
        <v>12647</v>
      </c>
    </row>
    <row r="12648" spans="4:4">
      <c r="D12648" s="3">
        <v>12648</v>
      </c>
    </row>
    <row r="12649" spans="4:4">
      <c r="D12649" s="3">
        <v>12649</v>
      </c>
    </row>
    <row r="12650" spans="4:4">
      <c r="D12650" s="3">
        <v>12650</v>
      </c>
    </row>
    <row r="12651" spans="4:4">
      <c r="D12651" s="3">
        <v>12651</v>
      </c>
    </row>
    <row r="12652" spans="4:4">
      <c r="D12652" s="3">
        <v>12652</v>
      </c>
    </row>
    <row r="12653" spans="4:4">
      <c r="D12653" s="3">
        <v>12653</v>
      </c>
    </row>
    <row r="12654" spans="4:4">
      <c r="D12654" s="3">
        <v>12654</v>
      </c>
    </row>
    <row r="12655" spans="4:4">
      <c r="D12655" s="3">
        <v>12655</v>
      </c>
    </row>
    <row r="12656" spans="4:4">
      <c r="D12656" s="3">
        <v>12656</v>
      </c>
    </row>
    <row r="12657" spans="4:4">
      <c r="D12657" s="3">
        <v>12657</v>
      </c>
    </row>
    <row r="12658" spans="4:4">
      <c r="D12658" s="3">
        <v>12658</v>
      </c>
    </row>
    <row r="12659" spans="4:4">
      <c r="D12659" s="3">
        <v>12659</v>
      </c>
    </row>
    <row r="12660" spans="4:4">
      <c r="D12660" s="3">
        <v>12660</v>
      </c>
    </row>
    <row r="12661" spans="4:4">
      <c r="D12661" s="3">
        <v>12661</v>
      </c>
    </row>
    <row r="12662" spans="4:4">
      <c r="D12662" s="3">
        <v>12662</v>
      </c>
    </row>
    <row r="12663" spans="4:4">
      <c r="D12663" s="3">
        <v>12663</v>
      </c>
    </row>
    <row r="12664" spans="4:4">
      <c r="D12664" s="3">
        <v>12664</v>
      </c>
    </row>
    <row r="12665" spans="4:4">
      <c r="D12665" s="3">
        <v>12665</v>
      </c>
    </row>
    <row r="12666" spans="4:4">
      <c r="D12666" s="3">
        <v>12666</v>
      </c>
    </row>
    <row r="12667" spans="4:4">
      <c r="D12667" s="3">
        <v>12667</v>
      </c>
    </row>
    <row r="12668" spans="4:4">
      <c r="D12668" s="3">
        <v>12668</v>
      </c>
    </row>
    <row r="12669" spans="4:4">
      <c r="D12669" s="3">
        <v>12669</v>
      </c>
    </row>
    <row r="12670" spans="4:4">
      <c r="D12670" s="3">
        <v>12670</v>
      </c>
    </row>
    <row r="12671" spans="4:4">
      <c r="D12671" s="3">
        <v>12671</v>
      </c>
    </row>
    <row r="12672" spans="4:4">
      <c r="D12672" s="3">
        <v>12672</v>
      </c>
    </row>
    <row r="12673" spans="4:4">
      <c r="D12673" s="3">
        <v>12673</v>
      </c>
    </row>
    <row r="12674" spans="4:4">
      <c r="D12674" s="3">
        <v>12674</v>
      </c>
    </row>
    <row r="12675" spans="4:4">
      <c r="D12675" s="3">
        <v>12675</v>
      </c>
    </row>
    <row r="12676" spans="4:4">
      <c r="D12676" s="3">
        <v>12676</v>
      </c>
    </row>
    <row r="12677" spans="4:4">
      <c r="D12677" s="3">
        <v>12677</v>
      </c>
    </row>
    <row r="12678" spans="4:4">
      <c r="D12678" s="3">
        <v>12678</v>
      </c>
    </row>
    <row r="12679" spans="4:4">
      <c r="D12679" s="3">
        <v>12679</v>
      </c>
    </row>
    <row r="12680" spans="4:4">
      <c r="D12680" s="3">
        <v>12680</v>
      </c>
    </row>
    <row r="12681" spans="4:4">
      <c r="D12681" s="3">
        <v>12681</v>
      </c>
    </row>
    <row r="12682" spans="4:4">
      <c r="D12682" s="3">
        <v>12682</v>
      </c>
    </row>
    <row r="12683" spans="4:4">
      <c r="D12683" s="3">
        <v>12683</v>
      </c>
    </row>
    <row r="12684" spans="4:4">
      <c r="D12684" s="3">
        <v>12684</v>
      </c>
    </row>
    <row r="12685" spans="4:4">
      <c r="D12685" s="3">
        <v>12685</v>
      </c>
    </row>
    <row r="12686" spans="4:4">
      <c r="D12686" s="3">
        <v>12686</v>
      </c>
    </row>
    <row r="12687" spans="4:4">
      <c r="D12687" s="3">
        <v>12687</v>
      </c>
    </row>
    <row r="12688" spans="4:4">
      <c r="D12688" s="3">
        <v>12688</v>
      </c>
    </row>
    <row r="12689" spans="4:4">
      <c r="D12689" s="3">
        <v>12689</v>
      </c>
    </row>
    <row r="12690" spans="4:4">
      <c r="D12690" s="3">
        <v>12690</v>
      </c>
    </row>
    <row r="12691" spans="4:4">
      <c r="D12691" s="3">
        <v>12691</v>
      </c>
    </row>
    <row r="12692" spans="4:4">
      <c r="D12692" s="3">
        <v>12692</v>
      </c>
    </row>
    <row r="12693" spans="4:4">
      <c r="D12693" s="3">
        <v>12693</v>
      </c>
    </row>
    <row r="12694" spans="4:4">
      <c r="D12694" s="3">
        <v>12694</v>
      </c>
    </row>
    <row r="12695" spans="4:4">
      <c r="D12695" s="3">
        <v>12695</v>
      </c>
    </row>
    <row r="12696" spans="4:4">
      <c r="D12696" s="3">
        <v>12696</v>
      </c>
    </row>
    <row r="12697" spans="4:4">
      <c r="D12697" s="3">
        <v>12697</v>
      </c>
    </row>
    <row r="12698" spans="4:4">
      <c r="D12698" s="3">
        <v>12698</v>
      </c>
    </row>
    <row r="12699" spans="4:4">
      <c r="D12699" s="3">
        <v>12699</v>
      </c>
    </row>
    <row r="12700" spans="4:4">
      <c r="D12700" s="3">
        <v>12700</v>
      </c>
    </row>
    <row r="12701" spans="4:4">
      <c r="D12701" s="3">
        <v>12701</v>
      </c>
    </row>
    <row r="12702" spans="4:4">
      <c r="D12702" s="3">
        <v>12702</v>
      </c>
    </row>
    <row r="12703" spans="4:4">
      <c r="D12703" s="3">
        <v>12703</v>
      </c>
    </row>
    <row r="12704" spans="4:4">
      <c r="D12704" s="3">
        <v>12704</v>
      </c>
    </row>
    <row r="12705" spans="4:4">
      <c r="D12705" s="3">
        <v>12705</v>
      </c>
    </row>
    <row r="12706" spans="4:4">
      <c r="D12706" s="3">
        <v>12706</v>
      </c>
    </row>
    <row r="12707" spans="4:4">
      <c r="D12707" s="3">
        <v>12707</v>
      </c>
    </row>
    <row r="12708" spans="4:4">
      <c r="D12708" s="3">
        <v>12708</v>
      </c>
    </row>
    <row r="12709" spans="4:4">
      <c r="D12709" s="3">
        <v>12709</v>
      </c>
    </row>
    <row r="12710" spans="4:4">
      <c r="D12710" s="3">
        <v>12710</v>
      </c>
    </row>
    <row r="12711" spans="4:4">
      <c r="D12711" s="3">
        <v>12711</v>
      </c>
    </row>
    <row r="12712" spans="4:4">
      <c r="D12712" s="3">
        <v>12712</v>
      </c>
    </row>
    <row r="12713" spans="4:4">
      <c r="D12713" s="3">
        <v>12713</v>
      </c>
    </row>
    <row r="12714" spans="4:4">
      <c r="D12714" s="3">
        <v>12714</v>
      </c>
    </row>
    <row r="12715" spans="4:4">
      <c r="D12715" s="3">
        <v>12715</v>
      </c>
    </row>
    <row r="12716" spans="4:4">
      <c r="D12716" s="3">
        <v>12716</v>
      </c>
    </row>
    <row r="12717" spans="4:4">
      <c r="D12717" s="3">
        <v>12717</v>
      </c>
    </row>
    <row r="12718" spans="4:4">
      <c r="D12718" s="3">
        <v>12718</v>
      </c>
    </row>
    <row r="12719" spans="4:4">
      <c r="D12719" s="3">
        <v>12719</v>
      </c>
    </row>
    <row r="12720" spans="4:4">
      <c r="D12720" s="3">
        <v>12720</v>
      </c>
    </row>
    <row r="12721" spans="4:4">
      <c r="D12721" s="3">
        <v>12721</v>
      </c>
    </row>
    <row r="12722" spans="4:4">
      <c r="D12722" s="3">
        <v>12722</v>
      </c>
    </row>
    <row r="12723" spans="4:4">
      <c r="D12723" s="3">
        <v>12723</v>
      </c>
    </row>
    <row r="12724" spans="4:4">
      <c r="D12724" s="3">
        <v>12724</v>
      </c>
    </row>
    <row r="12725" spans="4:4">
      <c r="D12725" s="3">
        <v>12725</v>
      </c>
    </row>
    <row r="12726" spans="4:4">
      <c r="D12726" s="3">
        <v>12726</v>
      </c>
    </row>
    <row r="12727" spans="4:4">
      <c r="D12727" s="3">
        <v>12727</v>
      </c>
    </row>
    <row r="12728" spans="4:4">
      <c r="D12728" s="3">
        <v>12728</v>
      </c>
    </row>
    <row r="12729" spans="4:4">
      <c r="D12729" s="3">
        <v>12729</v>
      </c>
    </row>
    <row r="12730" spans="4:4">
      <c r="D12730" s="3">
        <v>12730</v>
      </c>
    </row>
    <row r="12731" spans="4:4">
      <c r="D12731" s="3">
        <v>12731</v>
      </c>
    </row>
    <row r="12732" spans="4:4">
      <c r="D12732" s="3">
        <v>12732</v>
      </c>
    </row>
    <row r="12733" spans="4:4">
      <c r="D12733" s="3">
        <v>12733</v>
      </c>
    </row>
    <row r="12734" spans="4:4">
      <c r="D12734" s="3">
        <v>12734</v>
      </c>
    </row>
    <row r="12735" spans="4:4">
      <c r="D12735" s="3">
        <v>12735</v>
      </c>
    </row>
    <row r="12736" spans="4:4">
      <c r="D12736" s="3">
        <v>12736</v>
      </c>
    </row>
    <row r="12737" spans="4:4">
      <c r="D12737" s="3">
        <v>12737</v>
      </c>
    </row>
    <row r="12738" spans="4:4">
      <c r="D12738" s="3">
        <v>12738</v>
      </c>
    </row>
    <row r="12739" spans="4:4">
      <c r="D12739" s="3">
        <v>12739</v>
      </c>
    </row>
    <row r="12740" spans="4:4">
      <c r="D12740" s="3">
        <v>12740</v>
      </c>
    </row>
    <row r="12741" spans="4:4">
      <c r="D12741" s="3">
        <v>12741</v>
      </c>
    </row>
    <row r="12742" spans="4:4">
      <c r="D12742" s="3">
        <v>12742</v>
      </c>
    </row>
    <row r="12743" spans="4:4">
      <c r="D12743" s="3">
        <v>12743</v>
      </c>
    </row>
    <row r="12744" spans="4:4">
      <c r="D12744" s="3">
        <v>12744</v>
      </c>
    </row>
    <row r="12745" spans="4:4">
      <c r="D12745" s="3">
        <v>12745</v>
      </c>
    </row>
    <row r="12746" spans="4:4">
      <c r="D12746" s="3">
        <v>12746</v>
      </c>
    </row>
    <row r="12747" spans="4:4">
      <c r="D12747" s="3">
        <v>12747</v>
      </c>
    </row>
    <row r="12748" spans="4:4">
      <c r="D12748" s="3">
        <v>12748</v>
      </c>
    </row>
    <row r="12749" spans="4:4">
      <c r="D12749" s="3">
        <v>12749</v>
      </c>
    </row>
    <row r="12750" spans="4:4">
      <c r="D12750" s="3">
        <v>12750</v>
      </c>
    </row>
    <row r="12751" spans="4:4">
      <c r="D12751" s="3">
        <v>12751</v>
      </c>
    </row>
    <row r="12752" spans="4:4">
      <c r="D12752" s="3">
        <v>12752</v>
      </c>
    </row>
    <row r="12753" spans="4:4">
      <c r="D12753" s="3">
        <v>12753</v>
      </c>
    </row>
    <row r="12754" spans="4:4">
      <c r="D12754" s="3">
        <v>12754</v>
      </c>
    </row>
    <row r="12755" spans="4:4">
      <c r="D12755" s="3">
        <v>12755</v>
      </c>
    </row>
    <row r="12756" spans="4:4">
      <c r="D12756" s="3">
        <v>12756</v>
      </c>
    </row>
    <row r="12757" spans="4:4">
      <c r="D12757" s="3">
        <v>12757</v>
      </c>
    </row>
    <row r="12758" spans="4:4">
      <c r="D12758" s="3">
        <v>12758</v>
      </c>
    </row>
    <row r="12759" spans="4:4">
      <c r="D12759" s="3">
        <v>12759</v>
      </c>
    </row>
    <row r="12760" spans="4:4">
      <c r="D12760" s="3">
        <v>12760</v>
      </c>
    </row>
    <row r="12761" spans="4:4">
      <c r="D12761" s="3">
        <v>12761</v>
      </c>
    </row>
    <row r="12762" spans="4:4">
      <c r="D12762" s="3">
        <v>12762</v>
      </c>
    </row>
    <row r="12763" spans="4:4">
      <c r="D12763" s="3">
        <v>12763</v>
      </c>
    </row>
    <row r="12764" spans="4:4">
      <c r="D12764" s="3">
        <v>12764</v>
      </c>
    </row>
    <row r="12765" spans="4:4">
      <c r="D12765" s="3">
        <v>12765</v>
      </c>
    </row>
    <row r="12766" spans="4:4">
      <c r="D12766" s="3">
        <v>12766</v>
      </c>
    </row>
    <row r="12767" spans="4:4">
      <c r="D12767" s="3">
        <v>12767</v>
      </c>
    </row>
    <row r="12768" spans="4:4">
      <c r="D12768" s="3">
        <v>12768</v>
      </c>
    </row>
    <row r="12769" spans="4:4">
      <c r="D12769" s="3">
        <v>12769</v>
      </c>
    </row>
    <row r="12770" spans="4:4">
      <c r="D12770" s="3">
        <v>12770</v>
      </c>
    </row>
    <row r="12771" spans="4:4">
      <c r="D12771" s="3">
        <v>12771</v>
      </c>
    </row>
    <row r="12772" spans="4:4">
      <c r="D12772" s="3">
        <v>12772</v>
      </c>
    </row>
    <row r="12773" spans="4:4">
      <c r="D12773" s="3">
        <v>12773</v>
      </c>
    </row>
    <row r="12774" spans="4:4">
      <c r="D12774" s="3">
        <v>12774</v>
      </c>
    </row>
    <row r="12775" spans="4:4">
      <c r="D12775" s="3">
        <v>12775</v>
      </c>
    </row>
    <row r="12776" spans="4:4">
      <c r="D12776" s="3">
        <v>12776</v>
      </c>
    </row>
    <row r="12777" spans="4:4">
      <c r="D12777" s="3">
        <v>12777</v>
      </c>
    </row>
    <row r="12778" spans="4:4">
      <c r="D12778" s="3">
        <v>12778</v>
      </c>
    </row>
    <row r="12779" spans="4:4">
      <c r="D12779" s="3">
        <v>12779</v>
      </c>
    </row>
    <row r="12780" spans="4:4">
      <c r="D12780" s="3">
        <v>12780</v>
      </c>
    </row>
    <row r="12781" spans="4:4">
      <c r="D12781" s="3">
        <v>12781</v>
      </c>
    </row>
    <row r="12782" spans="4:4">
      <c r="D12782" s="3">
        <v>12782</v>
      </c>
    </row>
    <row r="12783" spans="4:4">
      <c r="D12783" s="3">
        <v>12783</v>
      </c>
    </row>
    <row r="12784" spans="4:4">
      <c r="D12784" s="3">
        <v>12784</v>
      </c>
    </row>
    <row r="12785" spans="4:4">
      <c r="D12785" s="3">
        <v>12785</v>
      </c>
    </row>
    <row r="12786" spans="4:4">
      <c r="D12786" s="3">
        <v>12786</v>
      </c>
    </row>
    <row r="12787" spans="4:4">
      <c r="D12787" s="3">
        <v>12787</v>
      </c>
    </row>
    <row r="12788" spans="4:4">
      <c r="D12788" s="3">
        <v>12788</v>
      </c>
    </row>
    <row r="12789" spans="4:4">
      <c r="D12789" s="3">
        <v>12789</v>
      </c>
    </row>
    <row r="12790" spans="4:4">
      <c r="D12790" s="3">
        <v>12790</v>
      </c>
    </row>
    <row r="12791" spans="4:4">
      <c r="D12791" s="3">
        <v>12791</v>
      </c>
    </row>
    <row r="12792" spans="4:4">
      <c r="D12792" s="3">
        <v>12792</v>
      </c>
    </row>
    <row r="12793" spans="4:4">
      <c r="D12793" s="3">
        <v>12793</v>
      </c>
    </row>
    <row r="12794" spans="4:4">
      <c r="D12794" s="3">
        <v>12794</v>
      </c>
    </row>
    <row r="12795" spans="4:4">
      <c r="D12795" s="3">
        <v>12795</v>
      </c>
    </row>
    <row r="12796" spans="4:4">
      <c r="D12796" s="3">
        <v>12796</v>
      </c>
    </row>
    <row r="12797" spans="4:4">
      <c r="D12797" s="3">
        <v>12797</v>
      </c>
    </row>
    <row r="12798" spans="4:4">
      <c r="D12798" s="3">
        <v>12798</v>
      </c>
    </row>
    <row r="12799" spans="4:4">
      <c r="D12799" s="3">
        <v>12799</v>
      </c>
    </row>
    <row r="12800" spans="4:4">
      <c r="D12800" s="3">
        <v>12800</v>
      </c>
    </row>
    <row r="12801" spans="4:4">
      <c r="D12801" s="3">
        <v>12801</v>
      </c>
    </row>
    <row r="12802" spans="4:4">
      <c r="D12802" s="3">
        <v>12802</v>
      </c>
    </row>
    <row r="12803" spans="4:4">
      <c r="D12803" s="3">
        <v>12803</v>
      </c>
    </row>
    <row r="12804" spans="4:4">
      <c r="D12804" s="3">
        <v>12804</v>
      </c>
    </row>
    <row r="12805" spans="4:4">
      <c r="D12805" s="3">
        <v>12805</v>
      </c>
    </row>
    <row r="12806" spans="4:4">
      <c r="D12806" s="3">
        <v>12806</v>
      </c>
    </row>
    <row r="12807" spans="4:4">
      <c r="D12807" s="3">
        <v>12807</v>
      </c>
    </row>
    <row r="12808" spans="4:4">
      <c r="D12808" s="3">
        <v>12808</v>
      </c>
    </row>
    <row r="12809" spans="4:4">
      <c r="D12809" s="3">
        <v>12809</v>
      </c>
    </row>
    <row r="12810" spans="4:4">
      <c r="D12810" s="3">
        <v>12810</v>
      </c>
    </row>
    <row r="12811" spans="4:4">
      <c r="D12811" s="3">
        <v>12811</v>
      </c>
    </row>
    <row r="12812" spans="4:4">
      <c r="D12812" s="3">
        <v>12812</v>
      </c>
    </row>
    <row r="12813" spans="4:4">
      <c r="D12813" s="3">
        <v>12813</v>
      </c>
    </row>
    <row r="12814" spans="4:4">
      <c r="D12814" s="3">
        <v>12814</v>
      </c>
    </row>
    <row r="12815" spans="4:4">
      <c r="D12815" s="3">
        <v>12815</v>
      </c>
    </row>
    <row r="12816" spans="4:4">
      <c r="D12816" s="3">
        <v>12816</v>
      </c>
    </row>
    <row r="12817" spans="4:4">
      <c r="D12817" s="3">
        <v>12817</v>
      </c>
    </row>
    <row r="12818" spans="4:4">
      <c r="D12818" s="3">
        <v>12818</v>
      </c>
    </row>
    <row r="12819" spans="4:4">
      <c r="D12819" s="3">
        <v>12819</v>
      </c>
    </row>
    <row r="12820" spans="4:4">
      <c r="D12820" s="3">
        <v>12820</v>
      </c>
    </row>
    <row r="12821" spans="4:4">
      <c r="D12821" s="3">
        <v>12821</v>
      </c>
    </row>
    <row r="12822" spans="4:4">
      <c r="D12822" s="3">
        <v>12822</v>
      </c>
    </row>
    <row r="12823" spans="4:4">
      <c r="D12823" s="3">
        <v>12823</v>
      </c>
    </row>
    <row r="12824" spans="4:4">
      <c r="D12824" s="3">
        <v>12824</v>
      </c>
    </row>
    <row r="12825" spans="4:4">
      <c r="D12825" s="3">
        <v>12825</v>
      </c>
    </row>
    <row r="12826" spans="4:4">
      <c r="D12826" s="3">
        <v>12826</v>
      </c>
    </row>
    <row r="12827" spans="4:4">
      <c r="D12827" s="3">
        <v>12827</v>
      </c>
    </row>
    <row r="12828" spans="4:4">
      <c r="D12828" s="3">
        <v>12828</v>
      </c>
    </row>
    <row r="12829" spans="4:4">
      <c r="D12829" s="3">
        <v>12829</v>
      </c>
    </row>
    <row r="12830" spans="4:4">
      <c r="D12830" s="3">
        <v>12830</v>
      </c>
    </row>
    <row r="12831" spans="4:4">
      <c r="D12831" s="3">
        <v>12831</v>
      </c>
    </row>
    <row r="12832" spans="4:4">
      <c r="D12832" s="3">
        <v>12832</v>
      </c>
    </row>
    <row r="12833" spans="4:4">
      <c r="D12833" s="3">
        <v>12833</v>
      </c>
    </row>
    <row r="12834" spans="4:4">
      <c r="D12834" s="3">
        <v>12834</v>
      </c>
    </row>
    <row r="12835" spans="4:4">
      <c r="D12835" s="3">
        <v>12835</v>
      </c>
    </row>
    <row r="12836" spans="4:4">
      <c r="D12836" s="3">
        <v>12836</v>
      </c>
    </row>
    <row r="12837" spans="4:4">
      <c r="D12837" s="3">
        <v>12837</v>
      </c>
    </row>
    <row r="12838" spans="4:4">
      <c r="D12838" s="3">
        <v>12838</v>
      </c>
    </row>
    <row r="12839" spans="4:4">
      <c r="D12839" s="3">
        <v>12839</v>
      </c>
    </row>
    <row r="12840" spans="4:4">
      <c r="D12840" s="3">
        <v>12840</v>
      </c>
    </row>
    <row r="12841" spans="4:4">
      <c r="D12841" s="3">
        <v>12841</v>
      </c>
    </row>
    <row r="12842" spans="4:4">
      <c r="D12842" s="3">
        <v>12842</v>
      </c>
    </row>
    <row r="12843" spans="4:4">
      <c r="D12843" s="3">
        <v>12843</v>
      </c>
    </row>
    <row r="12844" spans="4:4">
      <c r="D12844" s="3">
        <v>12844</v>
      </c>
    </row>
    <row r="12845" spans="4:4">
      <c r="D12845" s="3">
        <v>12845</v>
      </c>
    </row>
    <row r="12846" spans="4:4">
      <c r="D12846" s="3">
        <v>12846</v>
      </c>
    </row>
    <row r="12847" spans="4:4">
      <c r="D12847" s="3">
        <v>12847</v>
      </c>
    </row>
    <row r="12848" spans="4:4">
      <c r="D12848" s="3">
        <v>12848</v>
      </c>
    </row>
    <row r="12849" spans="4:4">
      <c r="D12849" s="3">
        <v>12849</v>
      </c>
    </row>
    <row r="12850" spans="4:4">
      <c r="D12850" s="3">
        <v>12850</v>
      </c>
    </row>
    <row r="12851" spans="4:4">
      <c r="D12851" s="3">
        <v>12851</v>
      </c>
    </row>
    <row r="12852" spans="4:4">
      <c r="D12852" s="3">
        <v>12852</v>
      </c>
    </row>
    <row r="12853" spans="4:4">
      <c r="D12853" s="3">
        <v>12853</v>
      </c>
    </row>
    <row r="12854" spans="4:4">
      <c r="D12854" s="3">
        <v>12854</v>
      </c>
    </row>
    <row r="12855" spans="4:4">
      <c r="D12855" s="3">
        <v>12855</v>
      </c>
    </row>
    <row r="12856" spans="4:4">
      <c r="D12856" s="3">
        <v>12856</v>
      </c>
    </row>
    <row r="12857" spans="4:4">
      <c r="D12857" s="3">
        <v>12857</v>
      </c>
    </row>
    <row r="12858" spans="4:4">
      <c r="D12858" s="3">
        <v>12858</v>
      </c>
    </row>
    <row r="12859" spans="4:4">
      <c r="D12859" s="3">
        <v>12859</v>
      </c>
    </row>
    <row r="12860" spans="4:4">
      <c r="D12860" s="3">
        <v>12860</v>
      </c>
    </row>
    <row r="12861" spans="4:4">
      <c r="D12861" s="3">
        <v>12861</v>
      </c>
    </row>
    <row r="12862" spans="4:4">
      <c r="D12862" s="3">
        <v>12862</v>
      </c>
    </row>
    <row r="12863" spans="4:4">
      <c r="D12863" s="3">
        <v>12863</v>
      </c>
    </row>
    <row r="12864" spans="4:4">
      <c r="D12864" s="3">
        <v>12864</v>
      </c>
    </row>
    <row r="12865" spans="4:4">
      <c r="D12865" s="3">
        <v>12865</v>
      </c>
    </row>
    <row r="12866" spans="4:4">
      <c r="D12866" s="3">
        <v>12866</v>
      </c>
    </row>
    <row r="12867" spans="4:4">
      <c r="D12867" s="3">
        <v>12867</v>
      </c>
    </row>
    <row r="12868" spans="4:4">
      <c r="D12868" s="3">
        <v>12868</v>
      </c>
    </row>
    <row r="12869" spans="4:4">
      <c r="D12869" s="3">
        <v>12869</v>
      </c>
    </row>
    <row r="12870" spans="4:4">
      <c r="D12870" s="3">
        <v>12870</v>
      </c>
    </row>
    <row r="12871" spans="4:4">
      <c r="D12871" s="3">
        <v>12871</v>
      </c>
    </row>
    <row r="12872" spans="4:4">
      <c r="D12872" s="3">
        <v>12872</v>
      </c>
    </row>
    <row r="12873" spans="4:4">
      <c r="D12873" s="3">
        <v>12873</v>
      </c>
    </row>
    <row r="12874" spans="4:4">
      <c r="D12874" s="3">
        <v>12874</v>
      </c>
    </row>
    <row r="12875" spans="4:4">
      <c r="D12875" s="3">
        <v>12875</v>
      </c>
    </row>
    <row r="12876" spans="4:4">
      <c r="D12876" s="3">
        <v>12876</v>
      </c>
    </row>
    <row r="12877" spans="4:4">
      <c r="D12877" s="3">
        <v>12877</v>
      </c>
    </row>
    <row r="12878" spans="4:4">
      <c r="D12878" s="3">
        <v>12878</v>
      </c>
    </row>
    <row r="12879" spans="4:4">
      <c r="D12879" s="3">
        <v>12879</v>
      </c>
    </row>
    <row r="12880" spans="4:4">
      <c r="D12880" s="3">
        <v>12880</v>
      </c>
    </row>
    <row r="12881" spans="4:4">
      <c r="D12881" s="3">
        <v>12881</v>
      </c>
    </row>
    <row r="12882" spans="4:4">
      <c r="D12882" s="3">
        <v>12882</v>
      </c>
    </row>
    <row r="12883" spans="4:4">
      <c r="D12883" s="3">
        <v>12883</v>
      </c>
    </row>
    <row r="12884" spans="4:4">
      <c r="D12884" s="3">
        <v>12884</v>
      </c>
    </row>
    <row r="12885" spans="4:4">
      <c r="D12885" s="3">
        <v>12885</v>
      </c>
    </row>
    <row r="12886" spans="4:4">
      <c r="D12886" s="3">
        <v>12886</v>
      </c>
    </row>
    <row r="12887" spans="4:4">
      <c r="D12887" s="3">
        <v>12887</v>
      </c>
    </row>
    <row r="12888" spans="4:4">
      <c r="D12888" s="3">
        <v>12888</v>
      </c>
    </row>
    <row r="12889" spans="4:4">
      <c r="D12889" s="3">
        <v>12889</v>
      </c>
    </row>
    <row r="12890" spans="4:4">
      <c r="D12890" s="3">
        <v>12890</v>
      </c>
    </row>
    <row r="12891" spans="4:4">
      <c r="D12891" s="3">
        <v>12891</v>
      </c>
    </row>
    <row r="12892" spans="4:4">
      <c r="D12892" s="3">
        <v>12892</v>
      </c>
    </row>
    <row r="12893" spans="4:4">
      <c r="D12893" s="3">
        <v>12893</v>
      </c>
    </row>
    <row r="12894" spans="4:4">
      <c r="D12894" s="3">
        <v>12894</v>
      </c>
    </row>
    <row r="12895" spans="4:4">
      <c r="D12895" s="3">
        <v>12895</v>
      </c>
    </row>
    <row r="12896" spans="4:4">
      <c r="D12896" s="3">
        <v>12896</v>
      </c>
    </row>
    <row r="12897" spans="4:4">
      <c r="D12897" s="3">
        <v>12897</v>
      </c>
    </row>
    <row r="12898" spans="4:4">
      <c r="D12898" s="3">
        <v>12898</v>
      </c>
    </row>
    <row r="12899" spans="4:4">
      <c r="D12899" s="3">
        <v>12899</v>
      </c>
    </row>
    <row r="12900" spans="4:4">
      <c r="D12900" s="3">
        <v>12900</v>
      </c>
    </row>
    <row r="12901" spans="4:4">
      <c r="D12901" s="3">
        <v>12901</v>
      </c>
    </row>
    <row r="12902" spans="4:4">
      <c r="D12902" s="3">
        <v>12902</v>
      </c>
    </row>
    <row r="12903" spans="4:4">
      <c r="D12903" s="3">
        <v>12903</v>
      </c>
    </row>
    <row r="12904" spans="4:4">
      <c r="D12904" s="3">
        <v>12904</v>
      </c>
    </row>
    <row r="12905" spans="4:4">
      <c r="D12905" s="3">
        <v>12905</v>
      </c>
    </row>
    <row r="12906" spans="4:4">
      <c r="D12906" s="3">
        <v>12906</v>
      </c>
    </row>
    <row r="12907" spans="4:4">
      <c r="D12907" s="3">
        <v>12907</v>
      </c>
    </row>
    <row r="12908" spans="4:4">
      <c r="D12908" s="3">
        <v>12908</v>
      </c>
    </row>
    <row r="12909" spans="4:4">
      <c r="D12909" s="3">
        <v>12909</v>
      </c>
    </row>
    <row r="12910" spans="4:4">
      <c r="D12910" s="3">
        <v>12910</v>
      </c>
    </row>
    <row r="12911" spans="4:4">
      <c r="D12911" s="3">
        <v>12911</v>
      </c>
    </row>
    <row r="12912" spans="4:4">
      <c r="D12912" s="3">
        <v>12912</v>
      </c>
    </row>
    <row r="12913" spans="4:4">
      <c r="D12913" s="3">
        <v>12913</v>
      </c>
    </row>
    <row r="12914" spans="4:4">
      <c r="D12914" s="3">
        <v>12914</v>
      </c>
    </row>
    <row r="12915" spans="4:4">
      <c r="D12915" s="3">
        <v>12915</v>
      </c>
    </row>
    <row r="12916" spans="4:4">
      <c r="D12916" s="3">
        <v>12916</v>
      </c>
    </row>
    <row r="12917" spans="4:4">
      <c r="D12917" s="3">
        <v>12917</v>
      </c>
    </row>
    <row r="12918" spans="4:4">
      <c r="D12918" s="3">
        <v>12918</v>
      </c>
    </row>
    <row r="12919" spans="4:4">
      <c r="D12919" s="3">
        <v>12919</v>
      </c>
    </row>
    <row r="12920" spans="4:4">
      <c r="D12920" s="3">
        <v>12920</v>
      </c>
    </row>
    <row r="12921" spans="4:4">
      <c r="D12921" s="3">
        <v>12921</v>
      </c>
    </row>
    <row r="12922" spans="4:4">
      <c r="D12922" s="3">
        <v>12922</v>
      </c>
    </row>
    <row r="12923" spans="4:4">
      <c r="D12923" s="3">
        <v>12923</v>
      </c>
    </row>
    <row r="12924" spans="4:4">
      <c r="D12924" s="3">
        <v>12924</v>
      </c>
    </row>
    <row r="12925" spans="4:4">
      <c r="D12925" s="3">
        <v>12925</v>
      </c>
    </row>
    <row r="12926" spans="4:4">
      <c r="D12926" s="3">
        <v>12926</v>
      </c>
    </row>
    <row r="12927" spans="4:4">
      <c r="D12927" s="3">
        <v>12927</v>
      </c>
    </row>
    <row r="12928" spans="4:4">
      <c r="D12928" s="3">
        <v>12928</v>
      </c>
    </row>
    <row r="12929" spans="4:4">
      <c r="D12929" s="3">
        <v>12929</v>
      </c>
    </row>
    <row r="12930" spans="4:4">
      <c r="D12930" s="3">
        <v>12930</v>
      </c>
    </row>
    <row r="12931" spans="4:4">
      <c r="D12931" s="3">
        <v>12931</v>
      </c>
    </row>
    <row r="12932" spans="4:4">
      <c r="D12932" s="3">
        <v>12932</v>
      </c>
    </row>
    <row r="12933" spans="4:4">
      <c r="D12933" s="3">
        <v>12933</v>
      </c>
    </row>
    <row r="12934" spans="4:4">
      <c r="D12934" s="3">
        <v>12934</v>
      </c>
    </row>
    <row r="12935" spans="4:4">
      <c r="D12935" s="3">
        <v>12935</v>
      </c>
    </row>
    <row r="12936" spans="4:4">
      <c r="D12936" s="3">
        <v>12936</v>
      </c>
    </row>
    <row r="12937" spans="4:4">
      <c r="D12937" s="3">
        <v>12937</v>
      </c>
    </row>
    <row r="12938" spans="4:4">
      <c r="D12938" s="3">
        <v>12938</v>
      </c>
    </row>
    <row r="12939" spans="4:4">
      <c r="D12939" s="3">
        <v>12939</v>
      </c>
    </row>
    <row r="12940" spans="4:4">
      <c r="D12940" s="3">
        <v>12940</v>
      </c>
    </row>
    <row r="12941" spans="4:4">
      <c r="D12941" s="3">
        <v>12941</v>
      </c>
    </row>
    <row r="12942" spans="4:4">
      <c r="D12942" s="3">
        <v>12942</v>
      </c>
    </row>
    <row r="12943" spans="4:4">
      <c r="D12943" s="3">
        <v>12943</v>
      </c>
    </row>
    <row r="12944" spans="4:4">
      <c r="D12944" s="3">
        <v>12944</v>
      </c>
    </row>
    <row r="12945" spans="4:4">
      <c r="D12945" s="3">
        <v>12945</v>
      </c>
    </row>
    <row r="12946" spans="4:4">
      <c r="D12946" s="3">
        <v>12946</v>
      </c>
    </row>
    <row r="12947" spans="4:4">
      <c r="D12947" s="3">
        <v>12947</v>
      </c>
    </row>
    <row r="12948" spans="4:4">
      <c r="D12948" s="3">
        <v>12948</v>
      </c>
    </row>
    <row r="12949" spans="4:4">
      <c r="D12949" s="3">
        <v>12949</v>
      </c>
    </row>
    <row r="12950" spans="4:4">
      <c r="D12950" s="3">
        <v>12950</v>
      </c>
    </row>
    <row r="12951" spans="4:4">
      <c r="D12951" s="3">
        <v>12951</v>
      </c>
    </row>
    <row r="12952" spans="4:4">
      <c r="D12952" s="3">
        <v>12952</v>
      </c>
    </row>
    <row r="12953" spans="4:4">
      <c r="D12953" s="3">
        <v>12953</v>
      </c>
    </row>
    <row r="12954" spans="4:4">
      <c r="D12954" s="3">
        <v>12954</v>
      </c>
    </row>
    <row r="12955" spans="4:4">
      <c r="D12955" s="3">
        <v>12955</v>
      </c>
    </row>
    <row r="12956" spans="4:4">
      <c r="D12956" s="3">
        <v>12956</v>
      </c>
    </row>
    <row r="12957" spans="4:4">
      <c r="D12957" s="3">
        <v>12957</v>
      </c>
    </row>
    <row r="12958" spans="4:4">
      <c r="D12958" s="3">
        <v>12958</v>
      </c>
    </row>
    <row r="12959" spans="4:4">
      <c r="D12959" s="3">
        <v>12959</v>
      </c>
    </row>
    <row r="12960" spans="4:4">
      <c r="D12960" s="3">
        <v>12960</v>
      </c>
    </row>
    <row r="12961" spans="4:4">
      <c r="D12961" s="3">
        <v>12961</v>
      </c>
    </row>
    <row r="12962" spans="4:4">
      <c r="D12962" s="3">
        <v>12962</v>
      </c>
    </row>
    <row r="12963" spans="4:4">
      <c r="D12963" s="3">
        <v>12963</v>
      </c>
    </row>
    <row r="12964" spans="4:4">
      <c r="D12964" s="3">
        <v>12964</v>
      </c>
    </row>
    <row r="12965" spans="4:4">
      <c r="D12965" s="3">
        <v>12965</v>
      </c>
    </row>
    <row r="12966" spans="4:4">
      <c r="D12966" s="3">
        <v>12966</v>
      </c>
    </row>
    <row r="12967" spans="4:4">
      <c r="D12967" s="3">
        <v>12967</v>
      </c>
    </row>
    <row r="12968" spans="4:4">
      <c r="D12968" s="3">
        <v>12968</v>
      </c>
    </row>
    <row r="12969" spans="4:4">
      <c r="D12969" s="3">
        <v>12969</v>
      </c>
    </row>
    <row r="12970" spans="4:4">
      <c r="D12970" s="3">
        <v>12970</v>
      </c>
    </row>
    <row r="12971" spans="4:4">
      <c r="D12971" s="3">
        <v>12971</v>
      </c>
    </row>
    <row r="12972" spans="4:4">
      <c r="D12972" s="3">
        <v>12972</v>
      </c>
    </row>
    <row r="12973" spans="4:4">
      <c r="D12973" s="3">
        <v>12973</v>
      </c>
    </row>
    <row r="12974" spans="4:4">
      <c r="D12974" s="3">
        <v>12974</v>
      </c>
    </row>
    <row r="12975" spans="4:4">
      <c r="D12975" s="3">
        <v>12975</v>
      </c>
    </row>
    <row r="12976" spans="4:4">
      <c r="D12976" s="3">
        <v>12976</v>
      </c>
    </row>
    <row r="12977" spans="4:4">
      <c r="D12977" s="3">
        <v>12977</v>
      </c>
    </row>
    <row r="12978" spans="4:4">
      <c r="D12978" s="3">
        <v>12978</v>
      </c>
    </row>
    <row r="12979" spans="4:4">
      <c r="D12979" s="3">
        <v>12979</v>
      </c>
    </row>
    <row r="12980" spans="4:4">
      <c r="D12980" s="3">
        <v>12980</v>
      </c>
    </row>
    <row r="12981" spans="4:4">
      <c r="D12981" s="3">
        <v>12981</v>
      </c>
    </row>
    <row r="12982" spans="4:4">
      <c r="D12982" s="3">
        <v>12982</v>
      </c>
    </row>
    <row r="12983" spans="4:4">
      <c r="D12983" s="3">
        <v>12983</v>
      </c>
    </row>
    <row r="12984" spans="4:4">
      <c r="D12984" s="3">
        <v>12984</v>
      </c>
    </row>
    <row r="12985" spans="4:4">
      <c r="D12985" s="3">
        <v>12985</v>
      </c>
    </row>
    <row r="12986" spans="4:4">
      <c r="D12986" s="3">
        <v>12986</v>
      </c>
    </row>
    <row r="12987" spans="4:4">
      <c r="D12987" s="3">
        <v>12987</v>
      </c>
    </row>
    <row r="12988" spans="4:4">
      <c r="D12988" s="3">
        <v>12988</v>
      </c>
    </row>
    <row r="12989" spans="4:4">
      <c r="D12989" s="3">
        <v>12989</v>
      </c>
    </row>
    <row r="12990" spans="4:4">
      <c r="D12990" s="3">
        <v>12990</v>
      </c>
    </row>
    <row r="12991" spans="4:4">
      <c r="D12991" s="3">
        <v>12991</v>
      </c>
    </row>
    <row r="12992" spans="4:4">
      <c r="D12992" s="3">
        <v>12992</v>
      </c>
    </row>
    <row r="12993" spans="4:4">
      <c r="D12993" s="3">
        <v>12993</v>
      </c>
    </row>
    <row r="12994" spans="4:4">
      <c r="D12994" s="3">
        <v>12994</v>
      </c>
    </row>
    <row r="12995" spans="4:4">
      <c r="D12995" s="3">
        <v>12995</v>
      </c>
    </row>
    <row r="12996" spans="4:4">
      <c r="D12996" s="3">
        <v>12996</v>
      </c>
    </row>
    <row r="12997" spans="4:4">
      <c r="D12997" s="3">
        <v>12997</v>
      </c>
    </row>
    <row r="12998" spans="4:4">
      <c r="D12998" s="3">
        <v>12998</v>
      </c>
    </row>
    <row r="12999" spans="4:4">
      <c r="D12999" s="3">
        <v>12999</v>
      </c>
    </row>
    <row r="13000" spans="4:4">
      <c r="D13000" s="3">
        <v>13000</v>
      </c>
    </row>
    <row r="13001" spans="4:4">
      <c r="D13001" s="3">
        <v>13001</v>
      </c>
    </row>
    <row r="13002" spans="4:4">
      <c r="D13002" s="3">
        <v>13002</v>
      </c>
    </row>
    <row r="13003" spans="4:4">
      <c r="D13003" s="3">
        <v>13003</v>
      </c>
    </row>
    <row r="13004" spans="4:4">
      <c r="D13004" s="3">
        <v>13004</v>
      </c>
    </row>
    <row r="13005" spans="4:4">
      <c r="D13005" s="3">
        <v>13005</v>
      </c>
    </row>
    <row r="13006" spans="4:4">
      <c r="D13006" s="3">
        <v>13006</v>
      </c>
    </row>
    <row r="13007" spans="4:4">
      <c r="D13007" s="3">
        <v>13007</v>
      </c>
    </row>
    <row r="13008" spans="4:4">
      <c r="D13008" s="3">
        <v>13008</v>
      </c>
    </row>
    <row r="13009" spans="4:4">
      <c r="D13009" s="3">
        <v>13009</v>
      </c>
    </row>
    <row r="13010" spans="4:4">
      <c r="D13010" s="3">
        <v>13010</v>
      </c>
    </row>
    <row r="13011" spans="4:4">
      <c r="D13011" s="3">
        <v>13011</v>
      </c>
    </row>
    <row r="13012" spans="4:4">
      <c r="D13012" s="3">
        <v>13012</v>
      </c>
    </row>
    <row r="13013" spans="4:4">
      <c r="D13013" s="3">
        <v>13013</v>
      </c>
    </row>
    <row r="13014" spans="4:4">
      <c r="D13014" s="3">
        <v>13014</v>
      </c>
    </row>
    <row r="13015" spans="4:4">
      <c r="D13015" s="3">
        <v>13015</v>
      </c>
    </row>
    <row r="13016" spans="4:4">
      <c r="D13016" s="3">
        <v>13016</v>
      </c>
    </row>
    <row r="13017" spans="4:4">
      <c r="D13017" s="3">
        <v>13017</v>
      </c>
    </row>
    <row r="13018" spans="4:4">
      <c r="D13018" s="3">
        <v>13018</v>
      </c>
    </row>
    <row r="13019" spans="4:4">
      <c r="D13019" s="3">
        <v>13019</v>
      </c>
    </row>
    <row r="13020" spans="4:4">
      <c r="D13020" s="3">
        <v>13020</v>
      </c>
    </row>
    <row r="13021" spans="4:4">
      <c r="D13021" s="3">
        <v>13021</v>
      </c>
    </row>
    <row r="13022" spans="4:4">
      <c r="D13022" s="3">
        <v>13022</v>
      </c>
    </row>
    <row r="13023" spans="4:4">
      <c r="D13023" s="3">
        <v>13023</v>
      </c>
    </row>
    <row r="13024" spans="4:4">
      <c r="D13024" s="3">
        <v>13024</v>
      </c>
    </row>
    <row r="13025" spans="4:4">
      <c r="D13025" s="3">
        <v>13025</v>
      </c>
    </row>
    <row r="13026" spans="4:4">
      <c r="D13026" s="3">
        <v>13026</v>
      </c>
    </row>
    <row r="13027" spans="4:4">
      <c r="D13027" s="3">
        <v>13027</v>
      </c>
    </row>
    <row r="13028" spans="4:4">
      <c r="D13028" s="3">
        <v>13028</v>
      </c>
    </row>
    <row r="13029" spans="4:4">
      <c r="D13029" s="3">
        <v>13029</v>
      </c>
    </row>
    <row r="13030" spans="4:4">
      <c r="D13030" s="3">
        <v>13030</v>
      </c>
    </row>
    <row r="13031" spans="4:4">
      <c r="D13031" s="3">
        <v>13031</v>
      </c>
    </row>
    <row r="13032" spans="4:4">
      <c r="D13032" s="3">
        <v>13032</v>
      </c>
    </row>
    <row r="13033" spans="4:4">
      <c r="D13033" s="3">
        <v>13033</v>
      </c>
    </row>
    <row r="13034" spans="4:4">
      <c r="D13034" s="3">
        <v>13034</v>
      </c>
    </row>
    <row r="13035" spans="4:4">
      <c r="D13035" s="3">
        <v>13035</v>
      </c>
    </row>
    <row r="13036" spans="4:4">
      <c r="D13036" s="3">
        <v>13036</v>
      </c>
    </row>
    <row r="13037" spans="4:4">
      <c r="D13037" s="3">
        <v>13037</v>
      </c>
    </row>
    <row r="13038" spans="4:4">
      <c r="D13038" s="3">
        <v>13038</v>
      </c>
    </row>
    <row r="13039" spans="4:4">
      <c r="D13039" s="3">
        <v>13039</v>
      </c>
    </row>
    <row r="13040" spans="4:4">
      <c r="D13040" s="3">
        <v>13040</v>
      </c>
    </row>
    <row r="13041" spans="4:4">
      <c r="D13041" s="3">
        <v>13041</v>
      </c>
    </row>
    <row r="13042" spans="4:4">
      <c r="D13042" s="3">
        <v>13042</v>
      </c>
    </row>
    <row r="13043" spans="4:4">
      <c r="D13043" s="3">
        <v>13043</v>
      </c>
    </row>
    <row r="13044" spans="4:4">
      <c r="D13044" s="3">
        <v>13044</v>
      </c>
    </row>
    <row r="13045" spans="4:4">
      <c r="D13045" s="3">
        <v>13045</v>
      </c>
    </row>
    <row r="13046" spans="4:4">
      <c r="D13046" s="3">
        <v>13046</v>
      </c>
    </row>
    <row r="13047" spans="4:4">
      <c r="D13047" s="3">
        <v>13047</v>
      </c>
    </row>
    <row r="13048" spans="4:4">
      <c r="D13048" s="3">
        <v>13048</v>
      </c>
    </row>
    <row r="13049" spans="4:4">
      <c r="D13049" s="3">
        <v>13049</v>
      </c>
    </row>
    <row r="13050" spans="4:4">
      <c r="D13050" s="3">
        <v>13050</v>
      </c>
    </row>
    <row r="13051" spans="4:4">
      <c r="D13051" s="3">
        <v>13051</v>
      </c>
    </row>
    <row r="13052" spans="4:4">
      <c r="D13052" s="3">
        <v>13052</v>
      </c>
    </row>
    <row r="13053" spans="4:4">
      <c r="D13053" s="3">
        <v>13053</v>
      </c>
    </row>
    <row r="13054" spans="4:4">
      <c r="D13054" s="3">
        <v>13054</v>
      </c>
    </row>
    <row r="13055" spans="4:4">
      <c r="D13055" s="3">
        <v>13055</v>
      </c>
    </row>
    <row r="13056" spans="4:4">
      <c r="D13056" s="3">
        <v>13056</v>
      </c>
    </row>
    <row r="13057" spans="4:4">
      <c r="D13057" s="3">
        <v>13057</v>
      </c>
    </row>
    <row r="13058" spans="4:4">
      <c r="D13058" s="3">
        <v>13058</v>
      </c>
    </row>
    <row r="13059" spans="4:4">
      <c r="D13059" s="3">
        <v>13059</v>
      </c>
    </row>
    <row r="13060" spans="4:4">
      <c r="D13060" s="3">
        <v>13060</v>
      </c>
    </row>
    <row r="13061" spans="4:4">
      <c r="D13061" s="3">
        <v>13061</v>
      </c>
    </row>
    <row r="13062" spans="4:4">
      <c r="D13062" s="3">
        <v>13062</v>
      </c>
    </row>
    <row r="13063" spans="4:4">
      <c r="D13063" s="3">
        <v>13063</v>
      </c>
    </row>
    <row r="13064" spans="4:4">
      <c r="D13064" s="3">
        <v>13064</v>
      </c>
    </row>
    <row r="13065" spans="4:4">
      <c r="D13065" s="3">
        <v>13065</v>
      </c>
    </row>
    <row r="13066" spans="4:4">
      <c r="D13066" s="3">
        <v>13066</v>
      </c>
    </row>
    <row r="13067" spans="4:4">
      <c r="D13067" s="3">
        <v>13067</v>
      </c>
    </row>
    <row r="13068" spans="4:4">
      <c r="D13068" s="3">
        <v>13068</v>
      </c>
    </row>
    <row r="13069" spans="4:4">
      <c r="D13069" s="3">
        <v>13069</v>
      </c>
    </row>
    <row r="13070" spans="4:4">
      <c r="D13070" s="3">
        <v>13070</v>
      </c>
    </row>
    <row r="13071" spans="4:4">
      <c r="D13071" s="3">
        <v>13071</v>
      </c>
    </row>
    <row r="13072" spans="4:4">
      <c r="D13072" s="3">
        <v>13072</v>
      </c>
    </row>
    <row r="13073" spans="4:4">
      <c r="D13073" s="3">
        <v>13073</v>
      </c>
    </row>
    <row r="13074" spans="4:4">
      <c r="D13074" s="3">
        <v>13074</v>
      </c>
    </row>
    <row r="13075" spans="4:4">
      <c r="D13075" s="3">
        <v>13075</v>
      </c>
    </row>
    <row r="13076" spans="4:4">
      <c r="D13076" s="3">
        <v>13076</v>
      </c>
    </row>
    <row r="13077" spans="4:4">
      <c r="D13077" s="3">
        <v>13077</v>
      </c>
    </row>
    <row r="13078" spans="4:4">
      <c r="D13078" s="3">
        <v>13078</v>
      </c>
    </row>
    <row r="13079" spans="4:4">
      <c r="D13079" s="3">
        <v>13079</v>
      </c>
    </row>
    <row r="13080" spans="4:4">
      <c r="D13080" s="3">
        <v>13080</v>
      </c>
    </row>
    <row r="13081" spans="4:4">
      <c r="D13081" s="3">
        <v>13081</v>
      </c>
    </row>
    <row r="13082" spans="4:4">
      <c r="D13082" s="3">
        <v>13082</v>
      </c>
    </row>
    <row r="13083" spans="4:4">
      <c r="D13083" s="3">
        <v>13083</v>
      </c>
    </row>
    <row r="13084" spans="4:4">
      <c r="D13084" s="3">
        <v>13084</v>
      </c>
    </row>
    <row r="13085" spans="4:4">
      <c r="D13085" s="3">
        <v>13085</v>
      </c>
    </row>
    <row r="13086" spans="4:4">
      <c r="D13086" s="3">
        <v>13086</v>
      </c>
    </row>
    <row r="13087" spans="4:4">
      <c r="D13087" s="3">
        <v>13087</v>
      </c>
    </row>
    <row r="13088" spans="4:4">
      <c r="D13088" s="3">
        <v>13088</v>
      </c>
    </row>
    <row r="13089" spans="4:4">
      <c r="D13089" s="3">
        <v>13089</v>
      </c>
    </row>
    <row r="13090" spans="4:4">
      <c r="D13090" s="3">
        <v>13090</v>
      </c>
    </row>
    <row r="13091" spans="4:4">
      <c r="D13091" s="3">
        <v>13091</v>
      </c>
    </row>
    <row r="13092" spans="4:4">
      <c r="D13092" s="3">
        <v>13092</v>
      </c>
    </row>
    <row r="13093" spans="4:4">
      <c r="D13093" s="3">
        <v>13093</v>
      </c>
    </row>
    <row r="13094" spans="4:4">
      <c r="D13094" s="3">
        <v>13094</v>
      </c>
    </row>
    <row r="13095" spans="4:4">
      <c r="D13095" s="3">
        <v>13095</v>
      </c>
    </row>
    <row r="13096" spans="4:4">
      <c r="D13096" s="3">
        <v>13096</v>
      </c>
    </row>
    <row r="13097" spans="4:4">
      <c r="D13097" s="3">
        <v>13097</v>
      </c>
    </row>
    <row r="13098" spans="4:4">
      <c r="D13098" s="3">
        <v>13098</v>
      </c>
    </row>
    <row r="13099" spans="4:4">
      <c r="D13099" s="3">
        <v>13099</v>
      </c>
    </row>
    <row r="13100" spans="4:4">
      <c r="D13100" s="3">
        <v>13100</v>
      </c>
    </row>
    <row r="13101" spans="4:4">
      <c r="D13101" s="3">
        <v>13101</v>
      </c>
    </row>
    <row r="13102" spans="4:4">
      <c r="D13102" s="3">
        <v>13102</v>
      </c>
    </row>
    <row r="13103" spans="4:4">
      <c r="D13103" s="3">
        <v>13103</v>
      </c>
    </row>
    <row r="13104" spans="4:4">
      <c r="D13104" s="3">
        <v>13104</v>
      </c>
    </row>
    <row r="13105" spans="4:4">
      <c r="D13105" s="3">
        <v>13105</v>
      </c>
    </row>
    <row r="13106" spans="4:4">
      <c r="D13106" s="3">
        <v>13106</v>
      </c>
    </row>
    <row r="13107" spans="4:4">
      <c r="D13107" s="3">
        <v>13107</v>
      </c>
    </row>
    <row r="13108" spans="4:4">
      <c r="D13108" s="3">
        <v>13108</v>
      </c>
    </row>
    <row r="13109" spans="4:4">
      <c r="D13109" s="3">
        <v>13109</v>
      </c>
    </row>
    <row r="13110" spans="4:4">
      <c r="D13110" s="3">
        <v>13110</v>
      </c>
    </row>
    <row r="13111" spans="4:4">
      <c r="D13111" s="3">
        <v>13111</v>
      </c>
    </row>
    <row r="13112" spans="4:4">
      <c r="D13112" s="3">
        <v>13112</v>
      </c>
    </row>
    <row r="13113" spans="4:4">
      <c r="D13113" s="3">
        <v>13113</v>
      </c>
    </row>
    <row r="13114" spans="4:4">
      <c r="D13114" s="3">
        <v>13114</v>
      </c>
    </row>
    <row r="13115" spans="4:4">
      <c r="D13115" s="3">
        <v>13115</v>
      </c>
    </row>
    <row r="13116" spans="4:4">
      <c r="D13116" s="3">
        <v>13116</v>
      </c>
    </row>
    <row r="13117" spans="4:4">
      <c r="D13117" s="3">
        <v>13117</v>
      </c>
    </row>
    <row r="13118" spans="4:4">
      <c r="D13118" s="3">
        <v>13118</v>
      </c>
    </row>
    <row r="13119" spans="4:4">
      <c r="D13119" s="3">
        <v>13119</v>
      </c>
    </row>
    <row r="13120" spans="4:4">
      <c r="D13120" s="3">
        <v>13120</v>
      </c>
    </row>
    <row r="13121" spans="4:4">
      <c r="D13121" s="3">
        <v>13121</v>
      </c>
    </row>
    <row r="13122" spans="4:4">
      <c r="D13122" s="3">
        <v>13122</v>
      </c>
    </row>
    <row r="13123" spans="4:4">
      <c r="D13123" s="3">
        <v>13123</v>
      </c>
    </row>
    <row r="13124" spans="4:4">
      <c r="D13124" s="3">
        <v>13124</v>
      </c>
    </row>
    <row r="13125" spans="4:4">
      <c r="D13125" s="3">
        <v>13125</v>
      </c>
    </row>
    <row r="13126" spans="4:4">
      <c r="D13126" s="3">
        <v>13126</v>
      </c>
    </row>
    <row r="13127" spans="4:4">
      <c r="D13127" s="3">
        <v>13127</v>
      </c>
    </row>
    <row r="13128" spans="4:4">
      <c r="D13128" s="3">
        <v>13128</v>
      </c>
    </row>
    <row r="13129" spans="4:4">
      <c r="D13129" s="3">
        <v>13129</v>
      </c>
    </row>
    <row r="13130" spans="4:4">
      <c r="D13130" s="3">
        <v>13130</v>
      </c>
    </row>
    <row r="13131" spans="4:4">
      <c r="D13131" s="3">
        <v>13131</v>
      </c>
    </row>
    <row r="13132" spans="4:4">
      <c r="D13132" s="3">
        <v>13132</v>
      </c>
    </row>
    <row r="13133" spans="4:4">
      <c r="D13133" s="3">
        <v>13133</v>
      </c>
    </row>
    <row r="13134" spans="4:4">
      <c r="D13134" s="3">
        <v>13134</v>
      </c>
    </row>
    <row r="13135" spans="4:4">
      <c r="D13135" s="3">
        <v>13135</v>
      </c>
    </row>
    <row r="13136" spans="4:4">
      <c r="D13136" s="3">
        <v>13136</v>
      </c>
    </row>
    <row r="13137" spans="4:4">
      <c r="D13137" s="3">
        <v>13137</v>
      </c>
    </row>
    <row r="13138" spans="4:4">
      <c r="D13138" s="3">
        <v>13138</v>
      </c>
    </row>
    <row r="13139" spans="4:4">
      <c r="D13139" s="3">
        <v>13139</v>
      </c>
    </row>
    <row r="13140" spans="4:4">
      <c r="D13140" s="3">
        <v>13140</v>
      </c>
    </row>
    <row r="13141" spans="4:4">
      <c r="D13141" s="3">
        <v>13141</v>
      </c>
    </row>
    <row r="13142" spans="4:4">
      <c r="D13142" s="3">
        <v>13142</v>
      </c>
    </row>
    <row r="13143" spans="4:4">
      <c r="D13143" s="3">
        <v>13143</v>
      </c>
    </row>
    <row r="13144" spans="4:4">
      <c r="D13144" s="3">
        <v>13144</v>
      </c>
    </row>
    <row r="13145" spans="4:4">
      <c r="D13145" s="3">
        <v>13145</v>
      </c>
    </row>
    <row r="13146" spans="4:4">
      <c r="D13146" s="3">
        <v>13146</v>
      </c>
    </row>
    <row r="13147" spans="4:4">
      <c r="D13147" s="3">
        <v>13147</v>
      </c>
    </row>
    <row r="13148" spans="4:4">
      <c r="D13148" s="3">
        <v>13148</v>
      </c>
    </row>
    <row r="13149" spans="4:4">
      <c r="D13149" s="3">
        <v>13149</v>
      </c>
    </row>
    <row r="13150" spans="4:4">
      <c r="D13150" s="3">
        <v>13150</v>
      </c>
    </row>
    <row r="13151" spans="4:4">
      <c r="D13151" s="3">
        <v>13151</v>
      </c>
    </row>
    <row r="13152" spans="4:4">
      <c r="D13152" s="3">
        <v>13152</v>
      </c>
    </row>
    <row r="13153" spans="4:4">
      <c r="D13153" s="3">
        <v>13153</v>
      </c>
    </row>
    <row r="13154" spans="4:4">
      <c r="D13154" s="3">
        <v>13154</v>
      </c>
    </row>
    <row r="13155" spans="4:4">
      <c r="D13155" s="3">
        <v>13155</v>
      </c>
    </row>
    <row r="13156" spans="4:4">
      <c r="D13156" s="3">
        <v>13156</v>
      </c>
    </row>
    <row r="13157" spans="4:4">
      <c r="D13157" s="3">
        <v>13157</v>
      </c>
    </row>
    <row r="13158" spans="4:4">
      <c r="D13158" s="3">
        <v>13158</v>
      </c>
    </row>
    <row r="13159" spans="4:4">
      <c r="D13159" s="3">
        <v>13159</v>
      </c>
    </row>
    <row r="13160" spans="4:4">
      <c r="D13160" s="3">
        <v>13160</v>
      </c>
    </row>
    <row r="13161" spans="4:4">
      <c r="D13161" s="3">
        <v>13161</v>
      </c>
    </row>
    <row r="13162" spans="4:4">
      <c r="D13162" s="3">
        <v>13162</v>
      </c>
    </row>
    <row r="13163" spans="4:4">
      <c r="D13163" s="3">
        <v>13163</v>
      </c>
    </row>
    <row r="13164" spans="4:4">
      <c r="D13164" s="3">
        <v>13164</v>
      </c>
    </row>
    <row r="13165" spans="4:4">
      <c r="D13165" s="3">
        <v>13165</v>
      </c>
    </row>
    <row r="13166" spans="4:4">
      <c r="D13166" s="3">
        <v>13166</v>
      </c>
    </row>
    <row r="13167" spans="4:4">
      <c r="D13167" s="3">
        <v>13167</v>
      </c>
    </row>
    <row r="13168" spans="4:4">
      <c r="D13168" s="3">
        <v>13168</v>
      </c>
    </row>
    <row r="13169" spans="4:4">
      <c r="D13169" s="3">
        <v>13169</v>
      </c>
    </row>
    <row r="13170" spans="4:4">
      <c r="D13170" s="3">
        <v>13170</v>
      </c>
    </row>
    <row r="13171" spans="4:4">
      <c r="D13171" s="3">
        <v>13171</v>
      </c>
    </row>
    <row r="13172" spans="4:4">
      <c r="D13172" s="3">
        <v>13172</v>
      </c>
    </row>
    <row r="13173" spans="4:4">
      <c r="D13173" s="3">
        <v>13173</v>
      </c>
    </row>
    <row r="13174" spans="4:4">
      <c r="D13174" s="3">
        <v>13174</v>
      </c>
    </row>
    <row r="13175" spans="4:4">
      <c r="D13175" s="3">
        <v>13175</v>
      </c>
    </row>
    <row r="13176" spans="4:4">
      <c r="D13176" s="3">
        <v>13176</v>
      </c>
    </row>
    <row r="13177" spans="4:4">
      <c r="D13177" s="3">
        <v>13177</v>
      </c>
    </row>
    <row r="13178" spans="4:4">
      <c r="D13178" s="3">
        <v>13178</v>
      </c>
    </row>
    <row r="13179" spans="4:4">
      <c r="D13179" s="3">
        <v>13179</v>
      </c>
    </row>
    <row r="13180" spans="4:4">
      <c r="D13180" s="3">
        <v>13180</v>
      </c>
    </row>
    <row r="13181" spans="4:4">
      <c r="D13181" s="3">
        <v>13181</v>
      </c>
    </row>
    <row r="13182" spans="4:4">
      <c r="D13182" s="3">
        <v>13182</v>
      </c>
    </row>
    <row r="13183" spans="4:4">
      <c r="D13183" s="3">
        <v>13183</v>
      </c>
    </row>
    <row r="13184" spans="4:4">
      <c r="D13184" s="3">
        <v>13184</v>
      </c>
    </row>
    <row r="13185" spans="4:4">
      <c r="D13185" s="3">
        <v>13185</v>
      </c>
    </row>
    <row r="13186" spans="4:4">
      <c r="D13186" s="3">
        <v>13186</v>
      </c>
    </row>
    <row r="13187" spans="4:4">
      <c r="D13187" s="3">
        <v>13187</v>
      </c>
    </row>
    <row r="13188" spans="4:4">
      <c r="D13188" s="3">
        <v>13188</v>
      </c>
    </row>
    <row r="13189" spans="4:4">
      <c r="D13189" s="3">
        <v>13189</v>
      </c>
    </row>
    <row r="13190" spans="4:4">
      <c r="D13190" s="3">
        <v>13190</v>
      </c>
    </row>
    <row r="13191" spans="4:4">
      <c r="D13191" s="3">
        <v>13191</v>
      </c>
    </row>
    <row r="13192" spans="4:4">
      <c r="D13192" s="3">
        <v>13192</v>
      </c>
    </row>
    <row r="13193" spans="4:4">
      <c r="D13193" s="3">
        <v>13193</v>
      </c>
    </row>
    <row r="13194" spans="4:4">
      <c r="D13194" s="3">
        <v>13194</v>
      </c>
    </row>
    <row r="13195" spans="4:4">
      <c r="D13195" s="3">
        <v>13195</v>
      </c>
    </row>
    <row r="13196" spans="4:4">
      <c r="D13196" s="3">
        <v>13196</v>
      </c>
    </row>
    <row r="13197" spans="4:4">
      <c r="D13197" s="3">
        <v>13197</v>
      </c>
    </row>
    <row r="13198" spans="4:4">
      <c r="D13198" s="3">
        <v>13198</v>
      </c>
    </row>
    <row r="13199" spans="4:4">
      <c r="D13199" s="3">
        <v>13199</v>
      </c>
    </row>
    <row r="13200" spans="4:4">
      <c r="D13200" s="3">
        <v>13200</v>
      </c>
    </row>
    <row r="13201" spans="4:4">
      <c r="D13201" s="3">
        <v>13201</v>
      </c>
    </row>
    <row r="13202" spans="4:4">
      <c r="D13202" s="3">
        <v>13202</v>
      </c>
    </row>
    <row r="13203" spans="4:4">
      <c r="D13203" s="3">
        <v>13203</v>
      </c>
    </row>
    <row r="13204" spans="4:4">
      <c r="D13204" s="3">
        <v>13204</v>
      </c>
    </row>
    <row r="13205" spans="4:4">
      <c r="D13205" s="3">
        <v>13205</v>
      </c>
    </row>
    <row r="13206" spans="4:4">
      <c r="D13206" s="3">
        <v>13206</v>
      </c>
    </row>
    <row r="13207" spans="4:4">
      <c r="D13207" s="3">
        <v>13207</v>
      </c>
    </row>
    <row r="13208" spans="4:4">
      <c r="D13208" s="3">
        <v>13208</v>
      </c>
    </row>
    <row r="13209" spans="4:4">
      <c r="D13209" s="3">
        <v>13209</v>
      </c>
    </row>
    <row r="13210" spans="4:4">
      <c r="D13210" s="3">
        <v>13210</v>
      </c>
    </row>
    <row r="13211" spans="4:4">
      <c r="D13211" s="3">
        <v>13211</v>
      </c>
    </row>
    <row r="13212" spans="4:4">
      <c r="D13212" s="3">
        <v>13212</v>
      </c>
    </row>
    <row r="13213" spans="4:4">
      <c r="D13213" s="3">
        <v>13213</v>
      </c>
    </row>
    <row r="13214" spans="4:4">
      <c r="D13214" s="3">
        <v>13214</v>
      </c>
    </row>
    <row r="13215" spans="4:4">
      <c r="D13215" s="3">
        <v>13215</v>
      </c>
    </row>
    <row r="13216" spans="4:4">
      <c r="D13216" s="3">
        <v>13216</v>
      </c>
    </row>
    <row r="13217" spans="4:4">
      <c r="D13217" s="3">
        <v>13217</v>
      </c>
    </row>
    <row r="13218" spans="4:4">
      <c r="D13218" s="3">
        <v>13218</v>
      </c>
    </row>
    <row r="13219" spans="4:4">
      <c r="D13219" s="3">
        <v>13219</v>
      </c>
    </row>
    <row r="13220" spans="4:4">
      <c r="D13220" s="3">
        <v>13220</v>
      </c>
    </row>
    <row r="13221" spans="4:4">
      <c r="D13221" s="3">
        <v>13221</v>
      </c>
    </row>
    <row r="13222" spans="4:4">
      <c r="D13222" s="3">
        <v>13222</v>
      </c>
    </row>
    <row r="13223" spans="4:4">
      <c r="D13223" s="3">
        <v>13223</v>
      </c>
    </row>
    <row r="13224" spans="4:4">
      <c r="D13224" s="3">
        <v>13224</v>
      </c>
    </row>
    <row r="13225" spans="4:4">
      <c r="D13225" s="3">
        <v>13225</v>
      </c>
    </row>
    <row r="13226" spans="4:4">
      <c r="D13226" s="3">
        <v>13226</v>
      </c>
    </row>
    <row r="13227" spans="4:4">
      <c r="D13227" s="3">
        <v>13227</v>
      </c>
    </row>
    <row r="13228" spans="4:4">
      <c r="D13228" s="3">
        <v>13228</v>
      </c>
    </row>
    <row r="13229" spans="4:4">
      <c r="D13229" s="3">
        <v>13229</v>
      </c>
    </row>
    <row r="13230" spans="4:4">
      <c r="D13230" s="3">
        <v>13230</v>
      </c>
    </row>
    <row r="13231" spans="4:4">
      <c r="D13231" s="3">
        <v>13231</v>
      </c>
    </row>
    <row r="13232" spans="4:4">
      <c r="D13232" s="3">
        <v>13232</v>
      </c>
    </row>
    <row r="13233" spans="4:4">
      <c r="D13233" s="3">
        <v>13233</v>
      </c>
    </row>
    <row r="13234" spans="4:4">
      <c r="D13234" s="3">
        <v>13234</v>
      </c>
    </row>
    <row r="13235" spans="4:4">
      <c r="D13235" s="3">
        <v>13235</v>
      </c>
    </row>
    <row r="13236" spans="4:4">
      <c r="D13236" s="3">
        <v>13236</v>
      </c>
    </row>
    <row r="13237" spans="4:4">
      <c r="D13237" s="3">
        <v>13237</v>
      </c>
    </row>
    <row r="13238" spans="4:4">
      <c r="D13238" s="3">
        <v>13238</v>
      </c>
    </row>
    <row r="13239" spans="4:4">
      <c r="D13239" s="3">
        <v>13239</v>
      </c>
    </row>
    <row r="13240" spans="4:4">
      <c r="D13240" s="3">
        <v>13240</v>
      </c>
    </row>
    <row r="13241" spans="4:4">
      <c r="D13241" s="3">
        <v>13241</v>
      </c>
    </row>
    <row r="13242" spans="4:4">
      <c r="D13242" s="3">
        <v>13242</v>
      </c>
    </row>
    <row r="13243" spans="4:4">
      <c r="D13243" s="3">
        <v>13243</v>
      </c>
    </row>
    <row r="13244" spans="4:4">
      <c r="D13244" s="3">
        <v>13244</v>
      </c>
    </row>
    <row r="13245" spans="4:4">
      <c r="D13245" s="3">
        <v>13245</v>
      </c>
    </row>
    <row r="13246" spans="4:4">
      <c r="D13246" s="3">
        <v>13246</v>
      </c>
    </row>
    <row r="13247" spans="4:4">
      <c r="D13247" s="3">
        <v>13247</v>
      </c>
    </row>
    <row r="13248" spans="4:4">
      <c r="D13248" s="3">
        <v>13248</v>
      </c>
    </row>
    <row r="13249" spans="4:4">
      <c r="D13249" s="3">
        <v>13249</v>
      </c>
    </row>
    <row r="13250" spans="4:4">
      <c r="D13250" s="3">
        <v>13250</v>
      </c>
    </row>
    <row r="13251" spans="4:4">
      <c r="D13251" s="3">
        <v>13251</v>
      </c>
    </row>
    <row r="13252" spans="4:4">
      <c r="D13252" s="3">
        <v>13252</v>
      </c>
    </row>
    <row r="13253" spans="4:4">
      <c r="D13253" s="3">
        <v>13253</v>
      </c>
    </row>
    <row r="13254" spans="4:4">
      <c r="D13254" s="3">
        <v>13254</v>
      </c>
    </row>
    <row r="13255" spans="4:4">
      <c r="D13255" s="3">
        <v>13255</v>
      </c>
    </row>
    <row r="13256" spans="4:4">
      <c r="D13256" s="3">
        <v>13256</v>
      </c>
    </row>
    <row r="13257" spans="4:4">
      <c r="D13257" s="3">
        <v>13257</v>
      </c>
    </row>
    <row r="13258" spans="4:4">
      <c r="D13258" s="3">
        <v>13258</v>
      </c>
    </row>
    <row r="13259" spans="4:4">
      <c r="D13259" s="3">
        <v>13259</v>
      </c>
    </row>
    <row r="13260" spans="4:4">
      <c r="D13260" s="3">
        <v>13260</v>
      </c>
    </row>
    <row r="13261" spans="4:4">
      <c r="D13261" s="3">
        <v>13261</v>
      </c>
    </row>
    <row r="13262" spans="4:4">
      <c r="D13262" s="3">
        <v>13262</v>
      </c>
    </row>
    <row r="13263" spans="4:4">
      <c r="D13263" s="3">
        <v>13263</v>
      </c>
    </row>
    <row r="13264" spans="4:4">
      <c r="D13264" s="3">
        <v>13264</v>
      </c>
    </row>
    <row r="13265" spans="4:4">
      <c r="D13265" s="3">
        <v>13265</v>
      </c>
    </row>
    <row r="13266" spans="4:4">
      <c r="D13266" s="3">
        <v>13266</v>
      </c>
    </row>
    <row r="13267" spans="4:4">
      <c r="D13267" s="3">
        <v>13267</v>
      </c>
    </row>
    <row r="13268" spans="4:4">
      <c r="D13268" s="3">
        <v>13268</v>
      </c>
    </row>
    <row r="13269" spans="4:4">
      <c r="D13269" s="3">
        <v>13269</v>
      </c>
    </row>
    <row r="13270" spans="4:4">
      <c r="D13270" s="3">
        <v>13270</v>
      </c>
    </row>
    <row r="13271" spans="4:4">
      <c r="D13271" s="3">
        <v>13271</v>
      </c>
    </row>
    <row r="13272" spans="4:4">
      <c r="D13272" s="3">
        <v>13272</v>
      </c>
    </row>
    <row r="13273" spans="4:4">
      <c r="D13273" s="3">
        <v>13273</v>
      </c>
    </row>
    <row r="13274" spans="4:4">
      <c r="D13274" s="3">
        <v>13274</v>
      </c>
    </row>
    <row r="13275" spans="4:4">
      <c r="D13275" s="3">
        <v>13275</v>
      </c>
    </row>
    <row r="13276" spans="4:4">
      <c r="D13276" s="3">
        <v>13276</v>
      </c>
    </row>
    <row r="13277" spans="4:4">
      <c r="D13277" s="3">
        <v>13277</v>
      </c>
    </row>
    <row r="13278" spans="4:4">
      <c r="D13278" s="3">
        <v>13278</v>
      </c>
    </row>
    <row r="13279" spans="4:4">
      <c r="D13279" s="3">
        <v>13279</v>
      </c>
    </row>
    <row r="13280" spans="4:4">
      <c r="D13280" s="3">
        <v>13280</v>
      </c>
    </row>
    <row r="13281" spans="4:4">
      <c r="D13281" s="3">
        <v>13281</v>
      </c>
    </row>
    <row r="13282" spans="4:4">
      <c r="D13282" s="3">
        <v>13282</v>
      </c>
    </row>
    <row r="13283" spans="4:4">
      <c r="D13283" s="3">
        <v>13283</v>
      </c>
    </row>
    <row r="13284" spans="4:4">
      <c r="D13284" s="3">
        <v>13284</v>
      </c>
    </row>
    <row r="13285" spans="4:4">
      <c r="D13285" s="3">
        <v>13285</v>
      </c>
    </row>
    <row r="13286" spans="4:4">
      <c r="D13286" s="3">
        <v>13286</v>
      </c>
    </row>
    <row r="13287" spans="4:4">
      <c r="D13287" s="3">
        <v>13287</v>
      </c>
    </row>
    <row r="13288" spans="4:4">
      <c r="D13288" s="3">
        <v>13288</v>
      </c>
    </row>
    <row r="13289" spans="4:4">
      <c r="D13289" s="3">
        <v>13289</v>
      </c>
    </row>
    <row r="13290" spans="4:4">
      <c r="D13290" s="3">
        <v>13290</v>
      </c>
    </row>
    <row r="13291" spans="4:4">
      <c r="D13291" s="3">
        <v>13291</v>
      </c>
    </row>
    <row r="13292" spans="4:4">
      <c r="D13292" s="3">
        <v>13292</v>
      </c>
    </row>
    <row r="13293" spans="4:4">
      <c r="D13293" s="3">
        <v>13293</v>
      </c>
    </row>
    <row r="13294" spans="4:4">
      <c r="D13294" s="3">
        <v>13294</v>
      </c>
    </row>
    <row r="13295" spans="4:4">
      <c r="D13295" s="3">
        <v>13295</v>
      </c>
    </row>
    <row r="13296" spans="4:4">
      <c r="D13296" s="3">
        <v>13296</v>
      </c>
    </row>
    <row r="13297" spans="4:4">
      <c r="D13297" s="3">
        <v>13297</v>
      </c>
    </row>
    <row r="13298" spans="4:4">
      <c r="D13298" s="3">
        <v>13298</v>
      </c>
    </row>
    <row r="13299" spans="4:4">
      <c r="D13299" s="3">
        <v>13299</v>
      </c>
    </row>
    <row r="13300" spans="4:4">
      <c r="D13300" s="3">
        <v>13300</v>
      </c>
    </row>
    <row r="13301" spans="4:4">
      <c r="D13301" s="3">
        <v>13301</v>
      </c>
    </row>
    <row r="13302" spans="4:4">
      <c r="D13302" s="3">
        <v>13302</v>
      </c>
    </row>
    <row r="13303" spans="4:4">
      <c r="D13303" s="3">
        <v>13303</v>
      </c>
    </row>
    <row r="13304" spans="4:4">
      <c r="D13304" s="3">
        <v>13304</v>
      </c>
    </row>
    <row r="13305" spans="4:4">
      <c r="D13305" s="3">
        <v>13305</v>
      </c>
    </row>
    <row r="13306" spans="4:4">
      <c r="D13306" s="3">
        <v>13306</v>
      </c>
    </row>
    <row r="13307" spans="4:4">
      <c r="D13307" s="3">
        <v>13307</v>
      </c>
    </row>
    <row r="13308" spans="4:4">
      <c r="D13308" s="3">
        <v>13308</v>
      </c>
    </row>
    <row r="13309" spans="4:4">
      <c r="D13309" s="3">
        <v>13309</v>
      </c>
    </row>
    <row r="13310" spans="4:4">
      <c r="D13310" s="3">
        <v>13310</v>
      </c>
    </row>
    <row r="13311" spans="4:4">
      <c r="D13311" s="3">
        <v>13311</v>
      </c>
    </row>
    <row r="13312" spans="4:4">
      <c r="D13312" s="3">
        <v>13312</v>
      </c>
    </row>
    <row r="13313" spans="4:4">
      <c r="D13313" s="3">
        <v>13313</v>
      </c>
    </row>
    <row r="13314" spans="4:4">
      <c r="D13314" s="3">
        <v>13314</v>
      </c>
    </row>
    <row r="13315" spans="4:4">
      <c r="D13315" s="3">
        <v>13315</v>
      </c>
    </row>
    <row r="13316" spans="4:4">
      <c r="D13316" s="3">
        <v>13316</v>
      </c>
    </row>
    <row r="13317" spans="4:4">
      <c r="D13317" s="3">
        <v>13317</v>
      </c>
    </row>
    <row r="13318" spans="4:4">
      <c r="D13318" s="3">
        <v>13318</v>
      </c>
    </row>
    <row r="13319" spans="4:4">
      <c r="D13319" s="3">
        <v>13319</v>
      </c>
    </row>
    <row r="13320" spans="4:4">
      <c r="D13320" s="3">
        <v>13320</v>
      </c>
    </row>
    <row r="13321" spans="4:4">
      <c r="D13321" s="3">
        <v>13321</v>
      </c>
    </row>
    <row r="13322" spans="4:4">
      <c r="D13322" s="3">
        <v>13322</v>
      </c>
    </row>
    <row r="13323" spans="4:4">
      <c r="D13323" s="3">
        <v>13323</v>
      </c>
    </row>
    <row r="13324" spans="4:4">
      <c r="D13324" s="3">
        <v>13324</v>
      </c>
    </row>
    <row r="13325" spans="4:4">
      <c r="D13325" s="3">
        <v>13325</v>
      </c>
    </row>
    <row r="13326" spans="4:4">
      <c r="D13326" s="3">
        <v>13326</v>
      </c>
    </row>
    <row r="13327" spans="4:4">
      <c r="D13327" s="3">
        <v>13327</v>
      </c>
    </row>
    <row r="13328" spans="4:4">
      <c r="D13328" s="3">
        <v>13328</v>
      </c>
    </row>
    <row r="13329" spans="4:4">
      <c r="D13329" s="3">
        <v>13329</v>
      </c>
    </row>
    <row r="13330" spans="4:4">
      <c r="D13330" s="3">
        <v>13330</v>
      </c>
    </row>
    <row r="13331" spans="4:4">
      <c r="D13331" s="3">
        <v>13331</v>
      </c>
    </row>
    <row r="13332" spans="4:4">
      <c r="D13332" s="3">
        <v>13332</v>
      </c>
    </row>
    <row r="13333" spans="4:4">
      <c r="D13333" s="3">
        <v>13333</v>
      </c>
    </row>
    <row r="13334" spans="4:4">
      <c r="D13334" s="3">
        <v>13334</v>
      </c>
    </row>
    <row r="13335" spans="4:4">
      <c r="D13335" s="3">
        <v>13335</v>
      </c>
    </row>
    <row r="13336" spans="4:4">
      <c r="D13336" s="3">
        <v>13336</v>
      </c>
    </row>
    <row r="13337" spans="4:4">
      <c r="D13337" s="3">
        <v>13337</v>
      </c>
    </row>
    <row r="13338" spans="4:4">
      <c r="D13338" s="3">
        <v>13338</v>
      </c>
    </row>
    <row r="13339" spans="4:4">
      <c r="D13339" s="3">
        <v>13339</v>
      </c>
    </row>
    <row r="13340" spans="4:4">
      <c r="D13340" s="3">
        <v>13340</v>
      </c>
    </row>
    <row r="13341" spans="4:4">
      <c r="D13341" s="3">
        <v>13341</v>
      </c>
    </row>
    <row r="13342" spans="4:4">
      <c r="D13342" s="3">
        <v>13342</v>
      </c>
    </row>
    <row r="13343" spans="4:4">
      <c r="D13343" s="3">
        <v>13343</v>
      </c>
    </row>
    <row r="13344" spans="4:4">
      <c r="D13344" s="3">
        <v>13344</v>
      </c>
    </row>
    <row r="13345" spans="4:4">
      <c r="D13345" s="3">
        <v>13345</v>
      </c>
    </row>
    <row r="13346" spans="4:4">
      <c r="D13346" s="3">
        <v>13346</v>
      </c>
    </row>
    <row r="13347" spans="4:4">
      <c r="D13347" s="3">
        <v>13347</v>
      </c>
    </row>
    <row r="13348" spans="4:4">
      <c r="D13348" s="3">
        <v>13348</v>
      </c>
    </row>
    <row r="13349" spans="4:4">
      <c r="D13349" s="3">
        <v>13349</v>
      </c>
    </row>
    <row r="13350" spans="4:4">
      <c r="D13350" s="3">
        <v>13350</v>
      </c>
    </row>
    <row r="13351" spans="4:4">
      <c r="D13351" s="3">
        <v>13351</v>
      </c>
    </row>
    <row r="13352" spans="4:4">
      <c r="D13352" s="3">
        <v>13352</v>
      </c>
    </row>
    <row r="13353" spans="4:4">
      <c r="D13353" s="3">
        <v>13353</v>
      </c>
    </row>
    <row r="13354" spans="4:4">
      <c r="D13354" s="3">
        <v>13354</v>
      </c>
    </row>
    <row r="13355" spans="4:4">
      <c r="D13355" s="3">
        <v>13355</v>
      </c>
    </row>
    <row r="13356" spans="4:4">
      <c r="D13356" s="3">
        <v>13356</v>
      </c>
    </row>
    <row r="13357" spans="4:4">
      <c r="D13357" s="3">
        <v>13357</v>
      </c>
    </row>
    <row r="13358" spans="4:4">
      <c r="D13358" s="3">
        <v>13358</v>
      </c>
    </row>
    <row r="13359" spans="4:4">
      <c r="D13359" s="3">
        <v>13359</v>
      </c>
    </row>
    <row r="13360" spans="4:4">
      <c r="D13360" s="3">
        <v>13360</v>
      </c>
    </row>
    <row r="13361" spans="4:4">
      <c r="D13361" s="3">
        <v>13361</v>
      </c>
    </row>
    <row r="13362" spans="4:4">
      <c r="D13362" s="3">
        <v>13362</v>
      </c>
    </row>
    <row r="13363" spans="4:4">
      <c r="D13363" s="3">
        <v>13363</v>
      </c>
    </row>
    <row r="13364" spans="4:4">
      <c r="D13364" s="3">
        <v>13364</v>
      </c>
    </row>
    <row r="13365" spans="4:4">
      <c r="D13365" s="3">
        <v>13365</v>
      </c>
    </row>
    <row r="13366" spans="4:4">
      <c r="D13366" s="3">
        <v>13366</v>
      </c>
    </row>
    <row r="13367" spans="4:4">
      <c r="D13367" s="3">
        <v>13367</v>
      </c>
    </row>
    <row r="13368" spans="4:4">
      <c r="D13368" s="3">
        <v>13368</v>
      </c>
    </row>
    <row r="13369" spans="4:4">
      <c r="D13369" s="3">
        <v>13369</v>
      </c>
    </row>
    <row r="13370" spans="4:4">
      <c r="D13370" s="3">
        <v>13370</v>
      </c>
    </row>
    <row r="13371" spans="4:4">
      <c r="D13371" s="3">
        <v>13371</v>
      </c>
    </row>
    <row r="13372" spans="4:4">
      <c r="D13372" s="3">
        <v>13372</v>
      </c>
    </row>
    <row r="13373" spans="4:4">
      <c r="D13373" s="3">
        <v>13373</v>
      </c>
    </row>
    <row r="13374" spans="4:4">
      <c r="D13374" s="3">
        <v>13374</v>
      </c>
    </row>
    <row r="13375" spans="4:4">
      <c r="D13375" s="3">
        <v>13375</v>
      </c>
    </row>
    <row r="13376" spans="4:4">
      <c r="D13376" s="3">
        <v>13376</v>
      </c>
    </row>
    <row r="13377" spans="4:4">
      <c r="D13377" s="3">
        <v>13377</v>
      </c>
    </row>
    <row r="13378" spans="4:4">
      <c r="D13378" s="3">
        <v>13378</v>
      </c>
    </row>
    <row r="13379" spans="4:4">
      <c r="D13379" s="3">
        <v>13379</v>
      </c>
    </row>
    <row r="13380" spans="4:4">
      <c r="D13380" s="3">
        <v>13380</v>
      </c>
    </row>
    <row r="13381" spans="4:4">
      <c r="D13381" s="3">
        <v>13381</v>
      </c>
    </row>
    <row r="13382" spans="4:4">
      <c r="D13382" s="3">
        <v>13382</v>
      </c>
    </row>
    <row r="13383" spans="4:4">
      <c r="D13383" s="3">
        <v>13383</v>
      </c>
    </row>
    <row r="13384" spans="4:4">
      <c r="D13384" s="3">
        <v>13384</v>
      </c>
    </row>
    <row r="13385" spans="4:4">
      <c r="D13385" s="3">
        <v>13385</v>
      </c>
    </row>
    <row r="13386" spans="4:4">
      <c r="D13386" s="3">
        <v>13386</v>
      </c>
    </row>
    <row r="13387" spans="4:4">
      <c r="D13387" s="3">
        <v>13387</v>
      </c>
    </row>
    <row r="13388" spans="4:4">
      <c r="D13388" s="3">
        <v>13388</v>
      </c>
    </row>
    <row r="13389" spans="4:4">
      <c r="D13389" s="3">
        <v>13389</v>
      </c>
    </row>
    <row r="13390" spans="4:4">
      <c r="D13390" s="3">
        <v>13390</v>
      </c>
    </row>
    <row r="13391" spans="4:4">
      <c r="D13391" s="3">
        <v>13391</v>
      </c>
    </row>
    <row r="13392" spans="4:4">
      <c r="D13392" s="3">
        <v>13392</v>
      </c>
    </row>
    <row r="13393" spans="4:4">
      <c r="D13393" s="3">
        <v>13393</v>
      </c>
    </row>
    <row r="13394" spans="4:4">
      <c r="D13394" s="3">
        <v>13394</v>
      </c>
    </row>
    <row r="13395" spans="4:4">
      <c r="D13395" s="3">
        <v>13395</v>
      </c>
    </row>
    <row r="13396" spans="4:4">
      <c r="D13396" s="3">
        <v>13396</v>
      </c>
    </row>
    <row r="13397" spans="4:4">
      <c r="D13397" s="3">
        <v>13397</v>
      </c>
    </row>
    <row r="13398" spans="4:4">
      <c r="D13398" s="3">
        <v>13398</v>
      </c>
    </row>
    <row r="13399" spans="4:4">
      <c r="D13399" s="3">
        <v>13399</v>
      </c>
    </row>
    <row r="13400" spans="4:4">
      <c r="D13400" s="3">
        <v>13400</v>
      </c>
    </row>
    <row r="13401" spans="4:4">
      <c r="D13401" s="3">
        <v>13401</v>
      </c>
    </row>
    <row r="13402" spans="4:4">
      <c r="D13402" s="3">
        <v>13402</v>
      </c>
    </row>
    <row r="13403" spans="4:4">
      <c r="D13403" s="3">
        <v>13403</v>
      </c>
    </row>
    <row r="13404" spans="4:4">
      <c r="D13404" s="3">
        <v>13404</v>
      </c>
    </row>
    <row r="13405" spans="4:4">
      <c r="D13405" s="3">
        <v>13405</v>
      </c>
    </row>
    <row r="13406" spans="4:4">
      <c r="D13406" s="3">
        <v>13406</v>
      </c>
    </row>
    <row r="13407" spans="4:4">
      <c r="D13407" s="3">
        <v>13407</v>
      </c>
    </row>
    <row r="13408" spans="4:4">
      <c r="D13408" s="3">
        <v>13408</v>
      </c>
    </row>
    <row r="13409" spans="4:4">
      <c r="D13409" s="3">
        <v>13409</v>
      </c>
    </row>
    <row r="13410" spans="4:4">
      <c r="D13410" s="3">
        <v>13410</v>
      </c>
    </row>
    <row r="13411" spans="4:4">
      <c r="D13411" s="3">
        <v>13411</v>
      </c>
    </row>
    <row r="13412" spans="4:4">
      <c r="D13412" s="3">
        <v>13412</v>
      </c>
    </row>
    <row r="13413" spans="4:4">
      <c r="D13413" s="3">
        <v>13413</v>
      </c>
    </row>
    <row r="13414" spans="4:4">
      <c r="D13414" s="3">
        <v>13414</v>
      </c>
    </row>
    <row r="13415" spans="4:4">
      <c r="D13415" s="3">
        <v>13415</v>
      </c>
    </row>
    <row r="13416" spans="4:4">
      <c r="D13416" s="3">
        <v>13416</v>
      </c>
    </row>
    <row r="13417" spans="4:4">
      <c r="D13417" s="3">
        <v>13417</v>
      </c>
    </row>
    <row r="13418" spans="4:4">
      <c r="D13418" s="3">
        <v>13418</v>
      </c>
    </row>
    <row r="13419" spans="4:4">
      <c r="D13419" s="3">
        <v>13419</v>
      </c>
    </row>
    <row r="13420" spans="4:4">
      <c r="D13420" s="3">
        <v>13420</v>
      </c>
    </row>
    <row r="13421" spans="4:4">
      <c r="D13421" s="3">
        <v>13421</v>
      </c>
    </row>
    <row r="13422" spans="4:4">
      <c r="D13422" s="3">
        <v>13422</v>
      </c>
    </row>
    <row r="13423" spans="4:4">
      <c r="D13423" s="3">
        <v>13423</v>
      </c>
    </row>
    <row r="13424" spans="4:4">
      <c r="D13424" s="3">
        <v>13424</v>
      </c>
    </row>
    <row r="13425" spans="4:4">
      <c r="D13425" s="3">
        <v>13425</v>
      </c>
    </row>
    <row r="13426" spans="4:4">
      <c r="D13426" s="3">
        <v>13426</v>
      </c>
    </row>
    <row r="13427" spans="4:4">
      <c r="D13427" s="3">
        <v>13427</v>
      </c>
    </row>
    <row r="13428" spans="4:4">
      <c r="D13428" s="3">
        <v>13428</v>
      </c>
    </row>
    <row r="13429" spans="4:4">
      <c r="D13429" s="3">
        <v>13429</v>
      </c>
    </row>
    <row r="13430" spans="4:4">
      <c r="D13430" s="3">
        <v>13430</v>
      </c>
    </row>
    <row r="13431" spans="4:4">
      <c r="D13431" s="3">
        <v>13431</v>
      </c>
    </row>
    <row r="13432" spans="4:4">
      <c r="D13432" s="3">
        <v>13432</v>
      </c>
    </row>
    <row r="13433" spans="4:4">
      <c r="D13433" s="3">
        <v>13433</v>
      </c>
    </row>
    <row r="13434" spans="4:4">
      <c r="D13434" s="3">
        <v>13434</v>
      </c>
    </row>
    <row r="13435" spans="4:4">
      <c r="D13435" s="3">
        <v>13435</v>
      </c>
    </row>
    <row r="13436" spans="4:4">
      <c r="D13436" s="3">
        <v>13436</v>
      </c>
    </row>
    <row r="13437" spans="4:4">
      <c r="D13437" s="3">
        <v>13437</v>
      </c>
    </row>
    <row r="13438" spans="4:4">
      <c r="D13438" s="3">
        <v>13438</v>
      </c>
    </row>
    <row r="13439" spans="4:4">
      <c r="D13439" s="3">
        <v>13439</v>
      </c>
    </row>
    <row r="13440" spans="4:4">
      <c r="D13440" s="3">
        <v>13440</v>
      </c>
    </row>
    <row r="13441" spans="4:4">
      <c r="D13441" s="3">
        <v>13441</v>
      </c>
    </row>
    <row r="13442" spans="4:4">
      <c r="D13442" s="3">
        <v>13442</v>
      </c>
    </row>
    <row r="13443" spans="4:4">
      <c r="D13443" s="3">
        <v>13443</v>
      </c>
    </row>
    <row r="13444" spans="4:4">
      <c r="D13444" s="3">
        <v>13444</v>
      </c>
    </row>
    <row r="13445" spans="4:4">
      <c r="D13445" s="3">
        <v>13445</v>
      </c>
    </row>
    <row r="13446" spans="4:4">
      <c r="D13446" s="3">
        <v>13446</v>
      </c>
    </row>
    <row r="13447" spans="4:4">
      <c r="D13447" s="3">
        <v>13447</v>
      </c>
    </row>
    <row r="13448" spans="4:4">
      <c r="D13448" s="3">
        <v>13448</v>
      </c>
    </row>
    <row r="13449" spans="4:4">
      <c r="D13449" s="3">
        <v>13449</v>
      </c>
    </row>
    <row r="13450" spans="4:4">
      <c r="D13450" s="3">
        <v>13450</v>
      </c>
    </row>
    <row r="13451" spans="4:4">
      <c r="D13451" s="3">
        <v>13451</v>
      </c>
    </row>
    <row r="13452" spans="4:4">
      <c r="D13452" s="3">
        <v>13452</v>
      </c>
    </row>
    <row r="13453" spans="4:4">
      <c r="D13453" s="3">
        <v>13453</v>
      </c>
    </row>
    <row r="13454" spans="4:4">
      <c r="D13454" s="3">
        <v>13454</v>
      </c>
    </row>
    <row r="13455" spans="4:4">
      <c r="D13455" s="3">
        <v>13455</v>
      </c>
    </row>
    <row r="13456" spans="4:4">
      <c r="D13456" s="3">
        <v>13456</v>
      </c>
    </row>
    <row r="13457" spans="4:4">
      <c r="D13457" s="3">
        <v>13457</v>
      </c>
    </row>
    <row r="13458" spans="4:4">
      <c r="D13458" s="3">
        <v>13458</v>
      </c>
    </row>
    <row r="13459" spans="4:4">
      <c r="D13459" s="3">
        <v>13459</v>
      </c>
    </row>
    <row r="13460" spans="4:4">
      <c r="D13460" s="3">
        <v>13460</v>
      </c>
    </row>
    <row r="13461" spans="4:4">
      <c r="D13461" s="3">
        <v>13461</v>
      </c>
    </row>
    <row r="13462" spans="4:4">
      <c r="D13462" s="3">
        <v>13462</v>
      </c>
    </row>
    <row r="13463" spans="4:4">
      <c r="D13463" s="3">
        <v>13463</v>
      </c>
    </row>
    <row r="13464" spans="4:4">
      <c r="D13464" s="3">
        <v>13464</v>
      </c>
    </row>
    <row r="13465" spans="4:4">
      <c r="D13465" s="3">
        <v>13465</v>
      </c>
    </row>
    <row r="13466" spans="4:4">
      <c r="D13466" s="3">
        <v>13466</v>
      </c>
    </row>
    <row r="13467" spans="4:4">
      <c r="D13467" s="3">
        <v>13467</v>
      </c>
    </row>
    <row r="13468" spans="4:4">
      <c r="D13468" s="3">
        <v>13468</v>
      </c>
    </row>
    <row r="13469" spans="4:4">
      <c r="D13469" s="3">
        <v>13469</v>
      </c>
    </row>
    <row r="13470" spans="4:4">
      <c r="D13470" s="3">
        <v>13470</v>
      </c>
    </row>
    <row r="13471" spans="4:4">
      <c r="D13471" s="3">
        <v>13471</v>
      </c>
    </row>
    <row r="13472" spans="4:4">
      <c r="D13472" s="3">
        <v>13472</v>
      </c>
    </row>
    <row r="13473" spans="4:4">
      <c r="D13473" s="3">
        <v>13473</v>
      </c>
    </row>
    <row r="13474" spans="4:4">
      <c r="D13474" s="3">
        <v>13474</v>
      </c>
    </row>
    <row r="13475" spans="4:4">
      <c r="D13475" s="3">
        <v>13475</v>
      </c>
    </row>
    <row r="13476" spans="4:4">
      <c r="D13476" s="3">
        <v>13476</v>
      </c>
    </row>
    <row r="13477" spans="4:4">
      <c r="D13477" s="3">
        <v>13477</v>
      </c>
    </row>
    <row r="13478" spans="4:4">
      <c r="D13478" s="3">
        <v>13478</v>
      </c>
    </row>
    <row r="13479" spans="4:4">
      <c r="D13479" s="3">
        <v>13479</v>
      </c>
    </row>
    <row r="13480" spans="4:4">
      <c r="D13480" s="3">
        <v>13480</v>
      </c>
    </row>
    <row r="13481" spans="4:4">
      <c r="D13481" s="3">
        <v>13481</v>
      </c>
    </row>
    <row r="13482" spans="4:4">
      <c r="D13482" s="3">
        <v>13482</v>
      </c>
    </row>
    <row r="13483" spans="4:4">
      <c r="D13483" s="3">
        <v>13483</v>
      </c>
    </row>
    <row r="13484" spans="4:4">
      <c r="D13484" s="3">
        <v>13484</v>
      </c>
    </row>
    <row r="13485" spans="4:4">
      <c r="D13485" s="3">
        <v>13485</v>
      </c>
    </row>
    <row r="13486" spans="4:4">
      <c r="D13486" s="3">
        <v>13486</v>
      </c>
    </row>
    <row r="13487" spans="4:4">
      <c r="D13487" s="3">
        <v>13487</v>
      </c>
    </row>
    <row r="13488" spans="4:4">
      <c r="D13488" s="3">
        <v>13488</v>
      </c>
    </row>
    <row r="13489" spans="4:4">
      <c r="D13489" s="3">
        <v>13489</v>
      </c>
    </row>
    <row r="13490" spans="4:4">
      <c r="D13490" s="3">
        <v>13490</v>
      </c>
    </row>
    <row r="13491" spans="4:4">
      <c r="D13491" s="3">
        <v>13491</v>
      </c>
    </row>
    <row r="13492" spans="4:4">
      <c r="D13492" s="3">
        <v>13492</v>
      </c>
    </row>
    <row r="13493" spans="4:4">
      <c r="D13493" s="3">
        <v>13493</v>
      </c>
    </row>
    <row r="13494" spans="4:4">
      <c r="D13494" s="3">
        <v>13494</v>
      </c>
    </row>
    <row r="13495" spans="4:4">
      <c r="D13495" s="3">
        <v>13495</v>
      </c>
    </row>
    <row r="13496" spans="4:4">
      <c r="D13496" s="3">
        <v>13496</v>
      </c>
    </row>
    <row r="13497" spans="4:4">
      <c r="D13497" s="3">
        <v>13497</v>
      </c>
    </row>
    <row r="13498" spans="4:4">
      <c r="D13498" s="3">
        <v>13498</v>
      </c>
    </row>
    <row r="13499" spans="4:4">
      <c r="D13499" s="3">
        <v>13499</v>
      </c>
    </row>
    <row r="13500" spans="4:4">
      <c r="D13500" s="3">
        <v>13500</v>
      </c>
    </row>
    <row r="13501" spans="4:4">
      <c r="D13501" s="3">
        <v>13501</v>
      </c>
    </row>
    <row r="13502" spans="4:4">
      <c r="D13502" s="3">
        <v>13502</v>
      </c>
    </row>
    <row r="13503" spans="4:4">
      <c r="D13503" s="3">
        <v>13503</v>
      </c>
    </row>
    <row r="13504" spans="4:4">
      <c r="D13504" s="3">
        <v>13504</v>
      </c>
    </row>
    <row r="13505" spans="4:4">
      <c r="D13505" s="3">
        <v>13505</v>
      </c>
    </row>
    <row r="13506" spans="4:4">
      <c r="D13506" s="3">
        <v>13506</v>
      </c>
    </row>
    <row r="13507" spans="4:4">
      <c r="D13507" s="3">
        <v>13507</v>
      </c>
    </row>
    <row r="13508" spans="4:4">
      <c r="D13508" s="3">
        <v>13508</v>
      </c>
    </row>
    <row r="13509" spans="4:4">
      <c r="D13509" s="3">
        <v>13509</v>
      </c>
    </row>
    <row r="13510" spans="4:4">
      <c r="D13510" s="3">
        <v>13510</v>
      </c>
    </row>
    <row r="13511" spans="4:4">
      <c r="D13511" s="3">
        <v>13511</v>
      </c>
    </row>
    <row r="13512" spans="4:4">
      <c r="D13512" s="3">
        <v>13512</v>
      </c>
    </row>
    <row r="13513" spans="4:4">
      <c r="D13513" s="3">
        <v>13513</v>
      </c>
    </row>
    <row r="13514" spans="4:4">
      <c r="D13514" s="3">
        <v>13514</v>
      </c>
    </row>
    <row r="13515" spans="4:4">
      <c r="D13515" s="3">
        <v>13515</v>
      </c>
    </row>
    <row r="13516" spans="4:4">
      <c r="D13516" s="3">
        <v>13516</v>
      </c>
    </row>
    <row r="13517" spans="4:4">
      <c r="D13517" s="3">
        <v>13517</v>
      </c>
    </row>
    <row r="13518" spans="4:4">
      <c r="D13518" s="3">
        <v>13518</v>
      </c>
    </row>
    <row r="13519" spans="4:4">
      <c r="D13519" s="3">
        <v>13519</v>
      </c>
    </row>
    <row r="13520" spans="4:4">
      <c r="D13520" s="3">
        <v>13520</v>
      </c>
    </row>
    <row r="13521" spans="4:4">
      <c r="D13521" s="3">
        <v>13521</v>
      </c>
    </row>
    <row r="13522" spans="4:4">
      <c r="D13522" s="3">
        <v>13522</v>
      </c>
    </row>
    <row r="13523" spans="4:4">
      <c r="D13523" s="3">
        <v>13523</v>
      </c>
    </row>
    <row r="13524" spans="4:4">
      <c r="D13524" s="3">
        <v>13524</v>
      </c>
    </row>
    <row r="13525" spans="4:4">
      <c r="D13525" s="3">
        <v>13525</v>
      </c>
    </row>
    <row r="13526" spans="4:4">
      <c r="D13526" s="3">
        <v>13526</v>
      </c>
    </row>
    <row r="13527" spans="4:4">
      <c r="D13527" s="3">
        <v>13527</v>
      </c>
    </row>
    <row r="13528" spans="4:4">
      <c r="D13528" s="3">
        <v>13528</v>
      </c>
    </row>
    <row r="13529" spans="4:4">
      <c r="D13529" s="3">
        <v>13529</v>
      </c>
    </row>
    <row r="13530" spans="4:4">
      <c r="D13530" s="3">
        <v>13530</v>
      </c>
    </row>
    <row r="13531" spans="4:4">
      <c r="D13531" s="3">
        <v>13531</v>
      </c>
    </row>
    <row r="13532" spans="4:4">
      <c r="D13532" s="3">
        <v>13532</v>
      </c>
    </row>
    <row r="13533" spans="4:4">
      <c r="D13533" s="3">
        <v>13533</v>
      </c>
    </row>
    <row r="13534" spans="4:4">
      <c r="D13534" s="3">
        <v>13534</v>
      </c>
    </row>
    <row r="13535" spans="4:4">
      <c r="D13535" s="3">
        <v>13535</v>
      </c>
    </row>
    <row r="13536" spans="4:4">
      <c r="D13536" s="3">
        <v>13536</v>
      </c>
    </row>
    <row r="13537" spans="4:4">
      <c r="D13537" s="3">
        <v>13537</v>
      </c>
    </row>
    <row r="13538" spans="4:4">
      <c r="D13538" s="3">
        <v>13538</v>
      </c>
    </row>
    <row r="13539" spans="4:4">
      <c r="D13539" s="3">
        <v>13539</v>
      </c>
    </row>
    <row r="13540" spans="4:4">
      <c r="D13540" s="3">
        <v>13540</v>
      </c>
    </row>
    <row r="13541" spans="4:4">
      <c r="D13541" s="3">
        <v>13541</v>
      </c>
    </row>
    <row r="13542" spans="4:4">
      <c r="D13542" s="3">
        <v>13542</v>
      </c>
    </row>
    <row r="13543" spans="4:4">
      <c r="D13543" s="3">
        <v>13543</v>
      </c>
    </row>
    <row r="13544" spans="4:4">
      <c r="D13544" s="3">
        <v>13544</v>
      </c>
    </row>
    <row r="13545" spans="4:4">
      <c r="D13545" s="3">
        <v>13545</v>
      </c>
    </row>
    <row r="13546" spans="4:4">
      <c r="D13546" s="3">
        <v>13546</v>
      </c>
    </row>
    <row r="13547" spans="4:4">
      <c r="D13547" s="3">
        <v>13547</v>
      </c>
    </row>
    <row r="13548" spans="4:4">
      <c r="D13548" s="3">
        <v>13548</v>
      </c>
    </row>
    <row r="13549" spans="4:4">
      <c r="D13549" s="3">
        <v>13549</v>
      </c>
    </row>
    <row r="13550" spans="4:4">
      <c r="D13550" s="3">
        <v>13550</v>
      </c>
    </row>
    <row r="13551" spans="4:4">
      <c r="D13551" s="3">
        <v>13551</v>
      </c>
    </row>
    <row r="13552" spans="4:4">
      <c r="D13552" s="3">
        <v>13552</v>
      </c>
    </row>
    <row r="13553" spans="4:4">
      <c r="D13553" s="3">
        <v>13553</v>
      </c>
    </row>
    <row r="13554" spans="4:4">
      <c r="D13554" s="3">
        <v>13554</v>
      </c>
    </row>
    <row r="13555" spans="4:4">
      <c r="D13555" s="3">
        <v>13555</v>
      </c>
    </row>
    <row r="13556" spans="4:4">
      <c r="D13556" s="3">
        <v>13556</v>
      </c>
    </row>
    <row r="13557" spans="4:4">
      <c r="D13557" s="3">
        <v>13557</v>
      </c>
    </row>
    <row r="13558" spans="4:4">
      <c r="D13558" s="3">
        <v>13558</v>
      </c>
    </row>
    <row r="13559" spans="4:4">
      <c r="D13559" s="3">
        <v>13559</v>
      </c>
    </row>
    <row r="13560" spans="4:4">
      <c r="D13560" s="3">
        <v>13560</v>
      </c>
    </row>
    <row r="13561" spans="4:4">
      <c r="D13561" s="3">
        <v>13561</v>
      </c>
    </row>
    <row r="13562" spans="4:4">
      <c r="D13562" s="3">
        <v>13562</v>
      </c>
    </row>
    <row r="13563" spans="4:4">
      <c r="D13563" s="3">
        <v>13563</v>
      </c>
    </row>
    <row r="13564" spans="4:4">
      <c r="D13564" s="3">
        <v>13564</v>
      </c>
    </row>
    <row r="13565" spans="4:4">
      <c r="D13565" s="3">
        <v>13565</v>
      </c>
    </row>
    <row r="13566" spans="4:4">
      <c r="D13566" s="3">
        <v>13566</v>
      </c>
    </row>
    <row r="13567" spans="4:4">
      <c r="D13567" s="3">
        <v>13567</v>
      </c>
    </row>
    <row r="13568" spans="4:4">
      <c r="D13568" s="3">
        <v>13568</v>
      </c>
    </row>
    <row r="13569" spans="4:4">
      <c r="D13569" s="3">
        <v>13569</v>
      </c>
    </row>
    <row r="13570" spans="4:4">
      <c r="D13570" s="3">
        <v>13570</v>
      </c>
    </row>
    <row r="13571" spans="4:4">
      <c r="D13571" s="3">
        <v>13571</v>
      </c>
    </row>
    <row r="13572" spans="4:4">
      <c r="D13572" s="3">
        <v>13572</v>
      </c>
    </row>
    <row r="13573" spans="4:4">
      <c r="D13573" s="3">
        <v>13573</v>
      </c>
    </row>
    <row r="13574" spans="4:4">
      <c r="D13574" s="3">
        <v>13574</v>
      </c>
    </row>
    <row r="13575" spans="4:4">
      <c r="D13575" s="3">
        <v>13575</v>
      </c>
    </row>
    <row r="13576" spans="4:4">
      <c r="D13576" s="3">
        <v>13576</v>
      </c>
    </row>
    <row r="13577" spans="4:4">
      <c r="D13577" s="3">
        <v>13577</v>
      </c>
    </row>
    <row r="13578" spans="4:4">
      <c r="D13578" s="3">
        <v>13578</v>
      </c>
    </row>
    <row r="13579" spans="4:4">
      <c r="D13579" s="3">
        <v>13579</v>
      </c>
    </row>
    <row r="13580" spans="4:4">
      <c r="D13580" s="3">
        <v>13580</v>
      </c>
    </row>
    <row r="13581" spans="4:4">
      <c r="D13581" s="3">
        <v>13581</v>
      </c>
    </row>
    <row r="13582" spans="4:4">
      <c r="D13582" s="3">
        <v>13582</v>
      </c>
    </row>
    <row r="13583" spans="4:4">
      <c r="D13583" s="3">
        <v>13583</v>
      </c>
    </row>
    <row r="13584" spans="4:4">
      <c r="D13584" s="3">
        <v>13584</v>
      </c>
    </row>
    <row r="13585" spans="4:4">
      <c r="D13585" s="3">
        <v>13585</v>
      </c>
    </row>
    <row r="13586" spans="4:4">
      <c r="D13586" s="3">
        <v>13586</v>
      </c>
    </row>
    <row r="13587" spans="4:4">
      <c r="D13587" s="3">
        <v>13587</v>
      </c>
    </row>
    <row r="13588" spans="4:4">
      <c r="D13588" s="3">
        <v>13588</v>
      </c>
    </row>
    <row r="13589" spans="4:4">
      <c r="D13589" s="3">
        <v>13589</v>
      </c>
    </row>
    <row r="13590" spans="4:4">
      <c r="D13590" s="3">
        <v>13590</v>
      </c>
    </row>
    <row r="13591" spans="4:4">
      <c r="D13591" s="3">
        <v>13591</v>
      </c>
    </row>
    <row r="13592" spans="4:4">
      <c r="D13592" s="3">
        <v>13592</v>
      </c>
    </row>
    <row r="13593" spans="4:4">
      <c r="D13593" s="3">
        <v>13593</v>
      </c>
    </row>
    <row r="13594" spans="4:4">
      <c r="D13594" s="3">
        <v>13594</v>
      </c>
    </row>
    <row r="13595" spans="4:4">
      <c r="D13595" s="3">
        <v>13595</v>
      </c>
    </row>
    <row r="13596" spans="4:4">
      <c r="D13596" s="3">
        <v>13596</v>
      </c>
    </row>
    <row r="13597" spans="4:4">
      <c r="D13597" s="3">
        <v>13597</v>
      </c>
    </row>
    <row r="13598" spans="4:4">
      <c r="D13598" s="3">
        <v>13598</v>
      </c>
    </row>
    <row r="13599" spans="4:4">
      <c r="D13599" s="3">
        <v>13599</v>
      </c>
    </row>
    <row r="13600" spans="4:4">
      <c r="D13600" s="3">
        <v>13600</v>
      </c>
    </row>
    <row r="13601" spans="4:4">
      <c r="D13601" s="3">
        <v>13601</v>
      </c>
    </row>
    <row r="13602" spans="4:4">
      <c r="D13602" s="3">
        <v>13602</v>
      </c>
    </row>
    <row r="13603" spans="4:4">
      <c r="D13603" s="3">
        <v>13603</v>
      </c>
    </row>
    <row r="13604" spans="4:4">
      <c r="D13604" s="3">
        <v>13604</v>
      </c>
    </row>
    <row r="13605" spans="4:4">
      <c r="D13605" s="3">
        <v>13605</v>
      </c>
    </row>
    <row r="13606" spans="4:4">
      <c r="D13606" s="3">
        <v>13606</v>
      </c>
    </row>
    <row r="13607" spans="4:4">
      <c r="D13607" s="3">
        <v>13607</v>
      </c>
    </row>
    <row r="13608" spans="4:4">
      <c r="D13608" s="3">
        <v>13608</v>
      </c>
    </row>
    <row r="13609" spans="4:4">
      <c r="D13609" s="3">
        <v>13609</v>
      </c>
    </row>
    <row r="13610" spans="4:4">
      <c r="D13610" s="3">
        <v>13610</v>
      </c>
    </row>
    <row r="13611" spans="4:4">
      <c r="D13611" s="3">
        <v>13611</v>
      </c>
    </row>
    <row r="13612" spans="4:4">
      <c r="D13612" s="3">
        <v>13612</v>
      </c>
    </row>
    <row r="13613" spans="4:4">
      <c r="D13613" s="3">
        <v>13613</v>
      </c>
    </row>
    <row r="13614" spans="4:4">
      <c r="D13614" s="3">
        <v>13614</v>
      </c>
    </row>
    <row r="13615" spans="4:4">
      <c r="D13615" s="3">
        <v>13615</v>
      </c>
    </row>
    <row r="13616" spans="4:4">
      <c r="D13616" s="3">
        <v>13616</v>
      </c>
    </row>
    <row r="13617" spans="4:4">
      <c r="D13617" s="3">
        <v>13617</v>
      </c>
    </row>
    <row r="13618" spans="4:4">
      <c r="D13618" s="3">
        <v>13618</v>
      </c>
    </row>
    <row r="13619" spans="4:4">
      <c r="D13619" s="3">
        <v>13619</v>
      </c>
    </row>
    <row r="13620" spans="4:4">
      <c r="D13620" s="3">
        <v>13620</v>
      </c>
    </row>
    <row r="13621" spans="4:4">
      <c r="D13621" s="3">
        <v>13621</v>
      </c>
    </row>
    <row r="13622" spans="4:4">
      <c r="D13622" s="3">
        <v>13622</v>
      </c>
    </row>
    <row r="13623" spans="4:4">
      <c r="D13623" s="3">
        <v>13623</v>
      </c>
    </row>
    <row r="13624" spans="4:4">
      <c r="D13624" s="3">
        <v>13624</v>
      </c>
    </row>
    <row r="13625" spans="4:4">
      <c r="D13625" s="3">
        <v>13625</v>
      </c>
    </row>
    <row r="13626" spans="4:4">
      <c r="D13626" s="3">
        <v>13626</v>
      </c>
    </row>
    <row r="13627" spans="4:4">
      <c r="D13627" s="3">
        <v>13627</v>
      </c>
    </row>
    <row r="13628" spans="4:4">
      <c r="D13628" s="3">
        <v>13628</v>
      </c>
    </row>
    <row r="13629" spans="4:4">
      <c r="D13629" s="3">
        <v>13629</v>
      </c>
    </row>
    <row r="13630" spans="4:4">
      <c r="D13630" s="3">
        <v>13630</v>
      </c>
    </row>
    <row r="13631" spans="4:4">
      <c r="D13631" s="3">
        <v>13631</v>
      </c>
    </row>
    <row r="13632" spans="4:4">
      <c r="D13632" s="3">
        <v>13632</v>
      </c>
    </row>
    <row r="13633" spans="4:4">
      <c r="D13633" s="3">
        <v>13633</v>
      </c>
    </row>
    <row r="13634" spans="4:4">
      <c r="D13634" s="3">
        <v>13634</v>
      </c>
    </row>
    <row r="13635" spans="4:4">
      <c r="D13635" s="3">
        <v>13635</v>
      </c>
    </row>
    <row r="13636" spans="4:4">
      <c r="D13636" s="3">
        <v>13636</v>
      </c>
    </row>
    <row r="13637" spans="4:4">
      <c r="D13637" s="3">
        <v>13637</v>
      </c>
    </row>
    <row r="13638" spans="4:4">
      <c r="D13638" s="3">
        <v>13638</v>
      </c>
    </row>
    <row r="13639" spans="4:4">
      <c r="D13639" s="3">
        <v>13639</v>
      </c>
    </row>
    <row r="13640" spans="4:4">
      <c r="D13640" s="3">
        <v>13640</v>
      </c>
    </row>
    <row r="13641" spans="4:4">
      <c r="D13641" s="3">
        <v>13641</v>
      </c>
    </row>
    <row r="13642" spans="4:4">
      <c r="D13642" s="3">
        <v>13642</v>
      </c>
    </row>
    <row r="13643" spans="4:4">
      <c r="D13643" s="3">
        <v>13643</v>
      </c>
    </row>
    <row r="13644" spans="4:4">
      <c r="D13644" s="3">
        <v>13644</v>
      </c>
    </row>
    <row r="13645" spans="4:4">
      <c r="D13645" s="3">
        <v>13645</v>
      </c>
    </row>
    <row r="13646" spans="4:4">
      <c r="D13646" s="3">
        <v>13646</v>
      </c>
    </row>
    <row r="13647" spans="4:4">
      <c r="D13647" s="3">
        <v>13647</v>
      </c>
    </row>
    <row r="13648" spans="4:4">
      <c r="D13648" s="3">
        <v>13648</v>
      </c>
    </row>
    <row r="13649" spans="4:4">
      <c r="D13649" s="3">
        <v>13649</v>
      </c>
    </row>
    <row r="13650" spans="4:4">
      <c r="D13650" s="3">
        <v>13650</v>
      </c>
    </row>
    <row r="13651" spans="4:4">
      <c r="D13651" s="3">
        <v>13651</v>
      </c>
    </row>
    <row r="13652" spans="4:4">
      <c r="D13652" s="3">
        <v>13652</v>
      </c>
    </row>
    <row r="13653" spans="4:4">
      <c r="D13653" s="3">
        <v>13653</v>
      </c>
    </row>
    <row r="13654" spans="4:4">
      <c r="D13654" s="3">
        <v>13654</v>
      </c>
    </row>
    <row r="13655" spans="4:4">
      <c r="D13655" s="3">
        <v>13655</v>
      </c>
    </row>
    <row r="13656" spans="4:4">
      <c r="D13656" s="3">
        <v>13656</v>
      </c>
    </row>
    <row r="13657" spans="4:4">
      <c r="D13657" s="3">
        <v>13657</v>
      </c>
    </row>
    <row r="13658" spans="4:4">
      <c r="D13658" s="3">
        <v>13658</v>
      </c>
    </row>
    <row r="13659" spans="4:4">
      <c r="D13659" s="3">
        <v>13659</v>
      </c>
    </row>
    <row r="13660" spans="4:4">
      <c r="D13660" s="3">
        <v>13660</v>
      </c>
    </row>
    <row r="13661" spans="4:4">
      <c r="D13661" s="3">
        <v>13661</v>
      </c>
    </row>
    <row r="13662" spans="4:4">
      <c r="D13662" s="3">
        <v>13662</v>
      </c>
    </row>
    <row r="13663" spans="4:4">
      <c r="D13663" s="3">
        <v>13663</v>
      </c>
    </row>
    <row r="13664" spans="4:4">
      <c r="D13664" s="3">
        <v>13664</v>
      </c>
    </row>
    <row r="13665" spans="4:4">
      <c r="D13665" s="3">
        <v>13665</v>
      </c>
    </row>
    <row r="13666" spans="4:4">
      <c r="D13666" s="3">
        <v>13666</v>
      </c>
    </row>
    <row r="13667" spans="4:4">
      <c r="D13667" s="3">
        <v>13667</v>
      </c>
    </row>
    <row r="13668" spans="4:4">
      <c r="D13668" s="3">
        <v>13668</v>
      </c>
    </row>
    <row r="13669" spans="4:4">
      <c r="D13669" s="3">
        <v>13669</v>
      </c>
    </row>
    <row r="13670" spans="4:4">
      <c r="D13670" s="3">
        <v>13670</v>
      </c>
    </row>
    <row r="13671" spans="4:4">
      <c r="D13671" s="3">
        <v>13671</v>
      </c>
    </row>
    <row r="13672" spans="4:4">
      <c r="D13672" s="3">
        <v>13672</v>
      </c>
    </row>
    <row r="13673" spans="4:4">
      <c r="D13673" s="3">
        <v>13673</v>
      </c>
    </row>
    <row r="13674" spans="4:4">
      <c r="D13674" s="3">
        <v>13674</v>
      </c>
    </row>
    <row r="13675" spans="4:4">
      <c r="D13675" s="3">
        <v>13675</v>
      </c>
    </row>
    <row r="13676" spans="4:4">
      <c r="D13676" s="3">
        <v>13676</v>
      </c>
    </row>
    <row r="13677" spans="4:4">
      <c r="D13677" s="3">
        <v>13677</v>
      </c>
    </row>
    <row r="13678" spans="4:4">
      <c r="D13678" s="3">
        <v>13678</v>
      </c>
    </row>
    <row r="13679" spans="4:4">
      <c r="D13679" s="3">
        <v>13679</v>
      </c>
    </row>
    <row r="13680" spans="4:4">
      <c r="D13680" s="3">
        <v>13680</v>
      </c>
    </row>
    <row r="13681" spans="4:4">
      <c r="D13681" s="3">
        <v>13681</v>
      </c>
    </row>
    <row r="13682" spans="4:4">
      <c r="D13682" s="3">
        <v>13682</v>
      </c>
    </row>
    <row r="13683" spans="4:4">
      <c r="D13683" s="3">
        <v>13683</v>
      </c>
    </row>
    <row r="13684" spans="4:4">
      <c r="D13684" s="3">
        <v>13684</v>
      </c>
    </row>
    <row r="13685" spans="4:4">
      <c r="D13685" s="3">
        <v>13685</v>
      </c>
    </row>
    <row r="13686" spans="4:4">
      <c r="D13686" s="3">
        <v>13686</v>
      </c>
    </row>
    <row r="13687" spans="4:4">
      <c r="D13687" s="3">
        <v>13687</v>
      </c>
    </row>
    <row r="13688" spans="4:4">
      <c r="D13688" s="3">
        <v>13688</v>
      </c>
    </row>
    <row r="13689" spans="4:4">
      <c r="D13689" s="3">
        <v>13689</v>
      </c>
    </row>
    <row r="13690" spans="4:4">
      <c r="D13690" s="3">
        <v>13690</v>
      </c>
    </row>
    <row r="13691" spans="4:4">
      <c r="D13691" s="3">
        <v>13691</v>
      </c>
    </row>
    <row r="13692" spans="4:4">
      <c r="D13692" s="3">
        <v>13692</v>
      </c>
    </row>
    <row r="13693" spans="4:4">
      <c r="D13693" s="3">
        <v>13693</v>
      </c>
    </row>
    <row r="13694" spans="4:4">
      <c r="D13694" s="3">
        <v>13694</v>
      </c>
    </row>
    <row r="13695" spans="4:4">
      <c r="D13695" s="3">
        <v>13695</v>
      </c>
    </row>
    <row r="13696" spans="4:4">
      <c r="D13696" s="3">
        <v>13696</v>
      </c>
    </row>
    <row r="13697" spans="4:4">
      <c r="D13697" s="3">
        <v>13697</v>
      </c>
    </row>
    <row r="13698" spans="4:4">
      <c r="D13698" s="3">
        <v>13698</v>
      </c>
    </row>
    <row r="13699" spans="4:4">
      <c r="D13699" s="3">
        <v>13699</v>
      </c>
    </row>
    <row r="13700" spans="4:4">
      <c r="D13700" s="3">
        <v>13700</v>
      </c>
    </row>
    <row r="13701" spans="4:4">
      <c r="D13701" s="3">
        <v>13701</v>
      </c>
    </row>
    <row r="13702" spans="4:4">
      <c r="D13702" s="3">
        <v>13702</v>
      </c>
    </row>
    <row r="13703" spans="4:4">
      <c r="D13703" s="3">
        <v>13703</v>
      </c>
    </row>
    <row r="13704" spans="4:4">
      <c r="D13704" s="3">
        <v>13704</v>
      </c>
    </row>
    <row r="13705" spans="4:4">
      <c r="D13705" s="3">
        <v>13705</v>
      </c>
    </row>
    <row r="13706" spans="4:4">
      <c r="D13706" s="3">
        <v>13706</v>
      </c>
    </row>
    <row r="13707" spans="4:4">
      <c r="D13707" s="3">
        <v>13707</v>
      </c>
    </row>
    <row r="13708" spans="4:4">
      <c r="D13708" s="3">
        <v>13708</v>
      </c>
    </row>
    <row r="13709" spans="4:4">
      <c r="D13709" s="3">
        <v>13709</v>
      </c>
    </row>
    <row r="13710" spans="4:4">
      <c r="D13710" s="3">
        <v>13710</v>
      </c>
    </row>
    <row r="13711" spans="4:4">
      <c r="D13711" s="3">
        <v>13711</v>
      </c>
    </row>
    <row r="13712" spans="4:4">
      <c r="D13712" s="3">
        <v>13712</v>
      </c>
    </row>
    <row r="13713" spans="4:4">
      <c r="D13713" s="3">
        <v>13713</v>
      </c>
    </row>
    <row r="13714" spans="4:4">
      <c r="D13714" s="3">
        <v>13714</v>
      </c>
    </row>
    <row r="13715" spans="4:4">
      <c r="D13715" s="3">
        <v>13715</v>
      </c>
    </row>
    <row r="13716" spans="4:4">
      <c r="D13716" s="3">
        <v>13716</v>
      </c>
    </row>
    <row r="13717" spans="4:4">
      <c r="D13717" s="3">
        <v>13717</v>
      </c>
    </row>
    <row r="13718" spans="4:4">
      <c r="D13718" s="3">
        <v>13718</v>
      </c>
    </row>
    <row r="13719" spans="4:4">
      <c r="D13719" s="3">
        <v>13719</v>
      </c>
    </row>
    <row r="13720" spans="4:4">
      <c r="D13720" s="3">
        <v>13720</v>
      </c>
    </row>
    <row r="13721" spans="4:4">
      <c r="D13721" s="3">
        <v>13721</v>
      </c>
    </row>
    <row r="13722" spans="4:4">
      <c r="D13722" s="3">
        <v>13722</v>
      </c>
    </row>
    <row r="13723" spans="4:4">
      <c r="D13723" s="3">
        <v>13723</v>
      </c>
    </row>
    <row r="13724" spans="4:4">
      <c r="D13724" s="3">
        <v>13724</v>
      </c>
    </row>
    <row r="13725" spans="4:4">
      <c r="D13725" s="3">
        <v>13725</v>
      </c>
    </row>
    <row r="13726" spans="4:4">
      <c r="D13726" s="3">
        <v>13726</v>
      </c>
    </row>
    <row r="13727" spans="4:4">
      <c r="D13727" s="3">
        <v>13727</v>
      </c>
    </row>
    <row r="13728" spans="4:4">
      <c r="D13728" s="3">
        <v>13728</v>
      </c>
    </row>
    <row r="13729" spans="4:4">
      <c r="D13729" s="3">
        <v>13729</v>
      </c>
    </row>
    <row r="13730" spans="4:4">
      <c r="D13730" s="3">
        <v>13730</v>
      </c>
    </row>
    <row r="13731" spans="4:4">
      <c r="D13731" s="3">
        <v>13731</v>
      </c>
    </row>
    <row r="13732" spans="4:4">
      <c r="D13732" s="3">
        <v>13732</v>
      </c>
    </row>
    <row r="13733" spans="4:4">
      <c r="D13733" s="3">
        <v>13733</v>
      </c>
    </row>
    <row r="13734" spans="4:4">
      <c r="D13734" s="3">
        <v>13734</v>
      </c>
    </row>
    <row r="13735" spans="4:4">
      <c r="D13735" s="3">
        <v>13735</v>
      </c>
    </row>
    <row r="13736" spans="4:4">
      <c r="D13736" s="3">
        <v>13736</v>
      </c>
    </row>
    <row r="13737" spans="4:4">
      <c r="D13737" s="3">
        <v>13737</v>
      </c>
    </row>
    <row r="13738" spans="4:4">
      <c r="D13738" s="3">
        <v>13738</v>
      </c>
    </row>
    <row r="13739" spans="4:4">
      <c r="D13739" s="3">
        <v>13739</v>
      </c>
    </row>
    <row r="13740" spans="4:4">
      <c r="D13740" s="3">
        <v>13740</v>
      </c>
    </row>
    <row r="13741" spans="4:4">
      <c r="D13741" s="3">
        <v>13741</v>
      </c>
    </row>
    <row r="13742" spans="4:4">
      <c r="D13742" s="3">
        <v>13742</v>
      </c>
    </row>
    <row r="13743" spans="4:4">
      <c r="D13743" s="3">
        <v>13743</v>
      </c>
    </row>
    <row r="13744" spans="4:4">
      <c r="D13744" s="3">
        <v>13744</v>
      </c>
    </row>
    <row r="13745" spans="4:4">
      <c r="D13745" s="3">
        <v>13745</v>
      </c>
    </row>
    <row r="13746" spans="4:4">
      <c r="D13746" s="3">
        <v>13746</v>
      </c>
    </row>
    <row r="13747" spans="4:4">
      <c r="D13747" s="3">
        <v>13747</v>
      </c>
    </row>
    <row r="13748" spans="4:4">
      <c r="D13748" s="3">
        <v>13748</v>
      </c>
    </row>
    <row r="13749" spans="4:4">
      <c r="D13749" s="3">
        <v>13749</v>
      </c>
    </row>
    <row r="13750" spans="4:4">
      <c r="D13750" s="3">
        <v>13750</v>
      </c>
    </row>
    <row r="13751" spans="4:4">
      <c r="D13751" s="3">
        <v>13751</v>
      </c>
    </row>
    <row r="13752" spans="4:4">
      <c r="D13752" s="3">
        <v>13752</v>
      </c>
    </row>
    <row r="13753" spans="4:4">
      <c r="D13753" s="3">
        <v>13753</v>
      </c>
    </row>
    <row r="13754" spans="4:4">
      <c r="D13754" s="3">
        <v>13754</v>
      </c>
    </row>
    <row r="13755" spans="4:4">
      <c r="D13755" s="3">
        <v>13755</v>
      </c>
    </row>
    <row r="13756" spans="4:4">
      <c r="D13756" s="3">
        <v>13756</v>
      </c>
    </row>
    <row r="13757" spans="4:4">
      <c r="D13757" s="3">
        <v>13757</v>
      </c>
    </row>
    <row r="13758" spans="4:4">
      <c r="D13758" s="3">
        <v>13758</v>
      </c>
    </row>
    <row r="13759" spans="4:4">
      <c r="D13759" s="3">
        <v>13759</v>
      </c>
    </row>
    <row r="13760" spans="4:4">
      <c r="D13760" s="3">
        <v>13760</v>
      </c>
    </row>
    <row r="13761" spans="4:4">
      <c r="D13761" s="3">
        <v>13761</v>
      </c>
    </row>
    <row r="13762" spans="4:4">
      <c r="D13762" s="3">
        <v>13762</v>
      </c>
    </row>
    <row r="13763" spans="4:4">
      <c r="D13763" s="3">
        <v>13763</v>
      </c>
    </row>
    <row r="13764" spans="4:4">
      <c r="D13764" s="3">
        <v>13764</v>
      </c>
    </row>
    <row r="13765" spans="4:4">
      <c r="D13765" s="3">
        <v>13765</v>
      </c>
    </row>
    <row r="13766" spans="4:4">
      <c r="D13766" s="3">
        <v>13766</v>
      </c>
    </row>
    <row r="13767" spans="4:4">
      <c r="D13767" s="3">
        <v>13767</v>
      </c>
    </row>
    <row r="13768" spans="4:4">
      <c r="D13768" s="3">
        <v>13768</v>
      </c>
    </row>
    <row r="13769" spans="4:4">
      <c r="D13769" s="3">
        <v>13769</v>
      </c>
    </row>
    <row r="13770" spans="4:4">
      <c r="D13770" s="3">
        <v>13770</v>
      </c>
    </row>
    <row r="13771" spans="4:4">
      <c r="D13771" s="3">
        <v>13771</v>
      </c>
    </row>
    <row r="13772" spans="4:4">
      <c r="D13772" s="3">
        <v>13772</v>
      </c>
    </row>
    <row r="13773" spans="4:4">
      <c r="D13773" s="3">
        <v>13773</v>
      </c>
    </row>
    <row r="13774" spans="4:4">
      <c r="D13774" s="3">
        <v>13774</v>
      </c>
    </row>
    <row r="13775" spans="4:4">
      <c r="D13775" s="3">
        <v>13775</v>
      </c>
    </row>
    <row r="13776" spans="4:4">
      <c r="D13776" s="3">
        <v>13776</v>
      </c>
    </row>
    <row r="13777" spans="4:4">
      <c r="D13777" s="3">
        <v>13777</v>
      </c>
    </row>
    <row r="13778" spans="4:4">
      <c r="D13778" s="3">
        <v>13778</v>
      </c>
    </row>
    <row r="13779" spans="4:4">
      <c r="D13779" s="3">
        <v>13779</v>
      </c>
    </row>
    <row r="13780" spans="4:4">
      <c r="D13780" s="3">
        <v>13780</v>
      </c>
    </row>
    <row r="13781" spans="4:4">
      <c r="D13781" s="3">
        <v>13781</v>
      </c>
    </row>
    <row r="13782" spans="4:4">
      <c r="D13782" s="3">
        <v>13782</v>
      </c>
    </row>
    <row r="13783" spans="4:4">
      <c r="D13783" s="3">
        <v>13783</v>
      </c>
    </row>
    <row r="13784" spans="4:4">
      <c r="D13784" s="3">
        <v>13784</v>
      </c>
    </row>
    <row r="13785" spans="4:4">
      <c r="D13785" s="3">
        <v>13785</v>
      </c>
    </row>
    <row r="13786" spans="4:4">
      <c r="D13786" s="3">
        <v>13786</v>
      </c>
    </row>
    <row r="13787" spans="4:4">
      <c r="D13787" s="3">
        <v>13787</v>
      </c>
    </row>
    <row r="13788" spans="4:4">
      <c r="D13788" s="3">
        <v>13788</v>
      </c>
    </row>
    <row r="13789" spans="4:4">
      <c r="D13789" s="3">
        <v>13789</v>
      </c>
    </row>
    <row r="13790" spans="4:4">
      <c r="D13790" s="3">
        <v>13790</v>
      </c>
    </row>
    <row r="13791" spans="4:4">
      <c r="D13791" s="3">
        <v>13791</v>
      </c>
    </row>
    <row r="13792" spans="4:4">
      <c r="D13792" s="3">
        <v>13792</v>
      </c>
    </row>
    <row r="13793" spans="4:4">
      <c r="D13793" s="3">
        <v>13793</v>
      </c>
    </row>
    <row r="13794" spans="4:4">
      <c r="D13794" s="3">
        <v>13794</v>
      </c>
    </row>
    <row r="13795" spans="4:4">
      <c r="D13795" s="3">
        <v>13795</v>
      </c>
    </row>
    <row r="13796" spans="4:4">
      <c r="D13796" s="3">
        <v>13796</v>
      </c>
    </row>
    <row r="13797" spans="4:4">
      <c r="D13797" s="3">
        <v>13797</v>
      </c>
    </row>
    <row r="13798" spans="4:4">
      <c r="D13798" s="3">
        <v>13798</v>
      </c>
    </row>
    <row r="13799" spans="4:4">
      <c r="D13799" s="3">
        <v>13799</v>
      </c>
    </row>
    <row r="13800" spans="4:4">
      <c r="D13800" s="3">
        <v>13800</v>
      </c>
    </row>
    <row r="13801" spans="4:4">
      <c r="D13801" s="3">
        <v>13801</v>
      </c>
    </row>
    <row r="13802" spans="4:4">
      <c r="D13802" s="3">
        <v>13802</v>
      </c>
    </row>
    <row r="13803" spans="4:4">
      <c r="D13803" s="3">
        <v>13803</v>
      </c>
    </row>
    <row r="13804" spans="4:4">
      <c r="D13804" s="3">
        <v>13804</v>
      </c>
    </row>
    <row r="13805" spans="4:4">
      <c r="D13805" s="3">
        <v>13805</v>
      </c>
    </row>
    <row r="13806" spans="4:4">
      <c r="D13806" s="3">
        <v>13806</v>
      </c>
    </row>
    <row r="13807" spans="4:4">
      <c r="D13807" s="3">
        <v>13807</v>
      </c>
    </row>
    <row r="13808" spans="4:4">
      <c r="D13808" s="3">
        <v>13808</v>
      </c>
    </row>
    <row r="13809" spans="4:4">
      <c r="D13809" s="3">
        <v>13809</v>
      </c>
    </row>
    <row r="13810" spans="4:4">
      <c r="D13810" s="3">
        <v>13810</v>
      </c>
    </row>
    <row r="13811" spans="4:4">
      <c r="D13811" s="3">
        <v>13811</v>
      </c>
    </row>
    <row r="13812" spans="4:4">
      <c r="D13812" s="3">
        <v>13812</v>
      </c>
    </row>
    <row r="13813" spans="4:4">
      <c r="D13813" s="3">
        <v>13813</v>
      </c>
    </row>
    <row r="13814" spans="4:4">
      <c r="D13814" s="3">
        <v>13814</v>
      </c>
    </row>
    <row r="13815" spans="4:4">
      <c r="D13815" s="3">
        <v>13815</v>
      </c>
    </row>
    <row r="13816" spans="4:4">
      <c r="D13816" s="3">
        <v>13816</v>
      </c>
    </row>
    <row r="13817" spans="4:4">
      <c r="D13817" s="3">
        <v>13817</v>
      </c>
    </row>
    <row r="13818" spans="4:4">
      <c r="D13818" s="3">
        <v>13818</v>
      </c>
    </row>
    <row r="13819" spans="4:4">
      <c r="D13819" s="3">
        <v>13819</v>
      </c>
    </row>
    <row r="13820" spans="4:4">
      <c r="D13820" s="3">
        <v>13820</v>
      </c>
    </row>
    <row r="13821" spans="4:4">
      <c r="D13821" s="3">
        <v>13821</v>
      </c>
    </row>
    <row r="13822" spans="4:4">
      <c r="D13822" s="3">
        <v>13822</v>
      </c>
    </row>
    <row r="13823" spans="4:4">
      <c r="D13823" s="3">
        <v>13823</v>
      </c>
    </row>
    <row r="13824" spans="4:4">
      <c r="D13824" s="3">
        <v>13824</v>
      </c>
    </row>
    <row r="13825" spans="4:4">
      <c r="D13825" s="3">
        <v>13825</v>
      </c>
    </row>
    <row r="13826" spans="4:4">
      <c r="D13826" s="3">
        <v>13826</v>
      </c>
    </row>
    <row r="13827" spans="4:4">
      <c r="D13827" s="3">
        <v>13827</v>
      </c>
    </row>
    <row r="13828" spans="4:4">
      <c r="D13828" s="3">
        <v>13828</v>
      </c>
    </row>
    <row r="13829" spans="4:4">
      <c r="D13829" s="3">
        <v>13829</v>
      </c>
    </row>
    <row r="13830" spans="4:4">
      <c r="D13830" s="3">
        <v>13830</v>
      </c>
    </row>
    <row r="13831" spans="4:4">
      <c r="D13831" s="3">
        <v>13831</v>
      </c>
    </row>
    <row r="13832" spans="4:4">
      <c r="D13832" s="3">
        <v>13832</v>
      </c>
    </row>
    <row r="13833" spans="4:4">
      <c r="D13833" s="3">
        <v>13833</v>
      </c>
    </row>
    <row r="13834" spans="4:4">
      <c r="D13834" s="3">
        <v>13834</v>
      </c>
    </row>
    <row r="13835" spans="4:4">
      <c r="D13835" s="3">
        <v>13835</v>
      </c>
    </row>
    <row r="13836" spans="4:4">
      <c r="D13836" s="3">
        <v>13836</v>
      </c>
    </row>
    <row r="13837" spans="4:4">
      <c r="D13837" s="3">
        <v>13837</v>
      </c>
    </row>
    <row r="13838" spans="4:4">
      <c r="D13838" s="3">
        <v>13838</v>
      </c>
    </row>
    <row r="13839" spans="4:4">
      <c r="D13839" s="3">
        <v>13839</v>
      </c>
    </row>
    <row r="13840" spans="4:4">
      <c r="D13840" s="3">
        <v>13840</v>
      </c>
    </row>
    <row r="13841" spans="4:4">
      <c r="D13841" s="3">
        <v>13841</v>
      </c>
    </row>
    <row r="13842" spans="4:4">
      <c r="D13842" s="3">
        <v>13842</v>
      </c>
    </row>
    <row r="13843" spans="4:4">
      <c r="D13843" s="3">
        <v>13843</v>
      </c>
    </row>
    <row r="13844" spans="4:4">
      <c r="D13844" s="3">
        <v>13844</v>
      </c>
    </row>
    <row r="13845" spans="4:4">
      <c r="D13845" s="3">
        <v>13845</v>
      </c>
    </row>
    <row r="13846" spans="4:4">
      <c r="D13846" s="3">
        <v>13846</v>
      </c>
    </row>
    <row r="13847" spans="4:4">
      <c r="D13847" s="3">
        <v>13847</v>
      </c>
    </row>
    <row r="13848" spans="4:4">
      <c r="D13848" s="3">
        <v>13848</v>
      </c>
    </row>
    <row r="13849" spans="4:4">
      <c r="D13849" s="3">
        <v>13849</v>
      </c>
    </row>
    <row r="13850" spans="4:4">
      <c r="D13850" s="3">
        <v>13850</v>
      </c>
    </row>
    <row r="13851" spans="4:4">
      <c r="D13851" s="3">
        <v>13851</v>
      </c>
    </row>
    <row r="13852" spans="4:4">
      <c r="D13852" s="3">
        <v>13852</v>
      </c>
    </row>
    <row r="13853" spans="4:4">
      <c r="D13853" s="3">
        <v>13853</v>
      </c>
    </row>
    <row r="13854" spans="4:4">
      <c r="D13854" s="3">
        <v>13854</v>
      </c>
    </row>
    <row r="13855" spans="4:4">
      <c r="D13855" s="3">
        <v>13855</v>
      </c>
    </row>
    <row r="13856" spans="4:4">
      <c r="D13856" s="3">
        <v>13856</v>
      </c>
    </row>
    <row r="13857" spans="4:4">
      <c r="D13857" s="3">
        <v>13857</v>
      </c>
    </row>
    <row r="13858" spans="4:4">
      <c r="D13858" s="3">
        <v>13858</v>
      </c>
    </row>
    <row r="13859" spans="4:4">
      <c r="D13859" s="3">
        <v>13859</v>
      </c>
    </row>
    <row r="13860" spans="4:4">
      <c r="D13860" s="3">
        <v>13860</v>
      </c>
    </row>
    <row r="13861" spans="4:4">
      <c r="D13861" s="3">
        <v>13861</v>
      </c>
    </row>
    <row r="13862" spans="4:4">
      <c r="D13862" s="3">
        <v>13862</v>
      </c>
    </row>
    <row r="13863" spans="4:4">
      <c r="D13863" s="3">
        <v>13863</v>
      </c>
    </row>
    <row r="13864" spans="4:4">
      <c r="D13864" s="3">
        <v>13864</v>
      </c>
    </row>
    <row r="13865" spans="4:4">
      <c r="D13865" s="3">
        <v>13865</v>
      </c>
    </row>
    <row r="13866" spans="4:4">
      <c r="D13866" s="3">
        <v>13866</v>
      </c>
    </row>
    <row r="13867" spans="4:4">
      <c r="D13867" s="3">
        <v>13867</v>
      </c>
    </row>
    <row r="13868" spans="4:4">
      <c r="D13868" s="3">
        <v>13868</v>
      </c>
    </row>
    <row r="13869" spans="4:4">
      <c r="D13869" s="3">
        <v>13869</v>
      </c>
    </row>
    <row r="13870" spans="4:4">
      <c r="D13870" s="3">
        <v>13870</v>
      </c>
    </row>
    <row r="13871" spans="4:4">
      <c r="D13871" s="3">
        <v>13871</v>
      </c>
    </row>
    <row r="13872" spans="4:4">
      <c r="D13872" s="3">
        <v>13872</v>
      </c>
    </row>
    <row r="13873" spans="4:4">
      <c r="D13873" s="3">
        <v>13873</v>
      </c>
    </row>
    <row r="13874" spans="4:4">
      <c r="D13874" s="3">
        <v>13874</v>
      </c>
    </row>
    <row r="13875" spans="4:4">
      <c r="D13875" s="3">
        <v>13875</v>
      </c>
    </row>
    <row r="13876" spans="4:4">
      <c r="D13876" s="3">
        <v>13876</v>
      </c>
    </row>
    <row r="13877" spans="4:4">
      <c r="D13877" s="3">
        <v>13877</v>
      </c>
    </row>
    <row r="13878" spans="4:4">
      <c r="D13878" s="3">
        <v>13878</v>
      </c>
    </row>
    <row r="13879" spans="4:4">
      <c r="D13879" s="3">
        <v>13879</v>
      </c>
    </row>
    <row r="13880" spans="4:4">
      <c r="D13880" s="3">
        <v>13880</v>
      </c>
    </row>
    <row r="13881" spans="4:4">
      <c r="D13881" s="3">
        <v>13881</v>
      </c>
    </row>
    <row r="13882" spans="4:4">
      <c r="D13882" s="3">
        <v>13882</v>
      </c>
    </row>
    <row r="13883" spans="4:4">
      <c r="D13883" s="3">
        <v>13883</v>
      </c>
    </row>
    <row r="13884" spans="4:4">
      <c r="D13884" s="3">
        <v>13884</v>
      </c>
    </row>
    <row r="13885" spans="4:4">
      <c r="D13885" s="3">
        <v>13885</v>
      </c>
    </row>
    <row r="13886" spans="4:4">
      <c r="D13886" s="3">
        <v>13886</v>
      </c>
    </row>
    <row r="13887" spans="4:4">
      <c r="D13887" s="3">
        <v>13887</v>
      </c>
    </row>
    <row r="13888" spans="4:4">
      <c r="D13888" s="3">
        <v>13888</v>
      </c>
    </row>
    <row r="13889" spans="4:4">
      <c r="D13889" s="3">
        <v>13889</v>
      </c>
    </row>
    <row r="13890" spans="4:4">
      <c r="D13890" s="3">
        <v>13890</v>
      </c>
    </row>
    <row r="13891" spans="4:4">
      <c r="D13891" s="3">
        <v>13891</v>
      </c>
    </row>
    <row r="13892" spans="4:4">
      <c r="D13892" s="3">
        <v>13892</v>
      </c>
    </row>
    <row r="13893" spans="4:4">
      <c r="D13893" s="3">
        <v>13893</v>
      </c>
    </row>
    <row r="13894" spans="4:4">
      <c r="D13894" s="3">
        <v>13894</v>
      </c>
    </row>
    <row r="13895" spans="4:4">
      <c r="D13895" s="3">
        <v>13895</v>
      </c>
    </row>
    <row r="13896" spans="4:4">
      <c r="D13896" s="3">
        <v>13896</v>
      </c>
    </row>
    <row r="13897" spans="4:4">
      <c r="D13897" s="3">
        <v>13897</v>
      </c>
    </row>
    <row r="13898" spans="4:4">
      <c r="D13898" s="3">
        <v>13898</v>
      </c>
    </row>
    <row r="13899" spans="4:4">
      <c r="D13899" s="3">
        <v>13899</v>
      </c>
    </row>
    <row r="13900" spans="4:4">
      <c r="D13900" s="3">
        <v>13900</v>
      </c>
    </row>
    <row r="13901" spans="4:4">
      <c r="D13901" s="3">
        <v>13901</v>
      </c>
    </row>
    <row r="13902" spans="4:4">
      <c r="D13902" s="3">
        <v>13902</v>
      </c>
    </row>
    <row r="13903" spans="4:4">
      <c r="D13903" s="3">
        <v>13903</v>
      </c>
    </row>
    <row r="13904" spans="4:4">
      <c r="D13904" s="3">
        <v>13904</v>
      </c>
    </row>
    <row r="13905" spans="4:4">
      <c r="D13905" s="3">
        <v>13905</v>
      </c>
    </row>
    <row r="13906" spans="4:4">
      <c r="D13906" s="3">
        <v>13906</v>
      </c>
    </row>
    <row r="13907" spans="4:4">
      <c r="D13907" s="3">
        <v>13907</v>
      </c>
    </row>
    <row r="13908" spans="4:4">
      <c r="D13908" s="3">
        <v>13908</v>
      </c>
    </row>
    <row r="13909" spans="4:4">
      <c r="D13909" s="3">
        <v>13909</v>
      </c>
    </row>
    <row r="13910" spans="4:4">
      <c r="D13910" s="3">
        <v>13910</v>
      </c>
    </row>
    <row r="13911" spans="4:4">
      <c r="D13911" s="3">
        <v>13911</v>
      </c>
    </row>
    <row r="13912" spans="4:4">
      <c r="D13912" s="3">
        <v>13912</v>
      </c>
    </row>
    <row r="13913" spans="4:4">
      <c r="D13913" s="3">
        <v>13913</v>
      </c>
    </row>
    <row r="13914" spans="4:4">
      <c r="D13914" s="3">
        <v>13914</v>
      </c>
    </row>
    <row r="13915" spans="4:4">
      <c r="D13915" s="3">
        <v>13915</v>
      </c>
    </row>
    <row r="13916" spans="4:4">
      <c r="D13916" s="3">
        <v>13916</v>
      </c>
    </row>
    <row r="13917" spans="4:4">
      <c r="D13917" s="3">
        <v>13917</v>
      </c>
    </row>
    <row r="13918" spans="4:4">
      <c r="D13918" s="3">
        <v>13918</v>
      </c>
    </row>
    <row r="13919" spans="4:4">
      <c r="D13919" s="3">
        <v>13919</v>
      </c>
    </row>
    <row r="13920" spans="4:4">
      <c r="D13920" s="3">
        <v>13920</v>
      </c>
    </row>
    <row r="13921" spans="4:4">
      <c r="D13921" s="3">
        <v>13921</v>
      </c>
    </row>
    <row r="13922" spans="4:4">
      <c r="D13922" s="3">
        <v>13922</v>
      </c>
    </row>
    <row r="13923" spans="4:4">
      <c r="D13923" s="3">
        <v>13923</v>
      </c>
    </row>
    <row r="13924" spans="4:4">
      <c r="D13924" s="3">
        <v>13924</v>
      </c>
    </row>
    <row r="13925" spans="4:4">
      <c r="D13925" s="3">
        <v>13925</v>
      </c>
    </row>
    <row r="13926" spans="4:4">
      <c r="D13926" s="3">
        <v>13926</v>
      </c>
    </row>
    <row r="13927" spans="4:4">
      <c r="D13927" s="3">
        <v>13927</v>
      </c>
    </row>
    <row r="13928" spans="4:4">
      <c r="D13928" s="3">
        <v>13928</v>
      </c>
    </row>
    <row r="13929" spans="4:4">
      <c r="D13929" s="3">
        <v>13929</v>
      </c>
    </row>
    <row r="13930" spans="4:4">
      <c r="D13930" s="3">
        <v>13930</v>
      </c>
    </row>
    <row r="13931" spans="4:4">
      <c r="D13931" s="3">
        <v>13931</v>
      </c>
    </row>
    <row r="13932" spans="4:4">
      <c r="D13932" s="3">
        <v>13932</v>
      </c>
    </row>
    <row r="13933" spans="4:4">
      <c r="D13933" s="3">
        <v>13933</v>
      </c>
    </row>
    <row r="13934" spans="4:4">
      <c r="D13934" s="3">
        <v>13934</v>
      </c>
    </row>
    <row r="13935" spans="4:4">
      <c r="D13935" s="3">
        <v>13935</v>
      </c>
    </row>
    <row r="13936" spans="4:4">
      <c r="D13936" s="3">
        <v>13936</v>
      </c>
    </row>
    <row r="13937" spans="4:4">
      <c r="D13937" s="3">
        <v>13937</v>
      </c>
    </row>
    <row r="13938" spans="4:4">
      <c r="D13938" s="3">
        <v>13938</v>
      </c>
    </row>
    <row r="13939" spans="4:4">
      <c r="D13939" s="3">
        <v>13939</v>
      </c>
    </row>
    <row r="13940" spans="4:4">
      <c r="D13940" s="3">
        <v>13940</v>
      </c>
    </row>
    <row r="13941" spans="4:4">
      <c r="D13941" s="3">
        <v>13941</v>
      </c>
    </row>
    <row r="13942" spans="4:4">
      <c r="D13942" s="3">
        <v>13942</v>
      </c>
    </row>
    <row r="13943" spans="4:4">
      <c r="D13943" s="3">
        <v>13943</v>
      </c>
    </row>
    <row r="13944" spans="4:4">
      <c r="D13944" s="3">
        <v>13944</v>
      </c>
    </row>
    <row r="13945" spans="4:4">
      <c r="D13945" s="3">
        <v>13945</v>
      </c>
    </row>
    <row r="13946" spans="4:4">
      <c r="D13946" s="3">
        <v>13946</v>
      </c>
    </row>
    <row r="13947" spans="4:4">
      <c r="D13947" s="3">
        <v>13947</v>
      </c>
    </row>
    <row r="13948" spans="4:4">
      <c r="D13948" s="3">
        <v>13948</v>
      </c>
    </row>
    <row r="13949" spans="4:4">
      <c r="D13949" s="3">
        <v>13949</v>
      </c>
    </row>
    <row r="13950" spans="4:4">
      <c r="D13950" s="3">
        <v>13950</v>
      </c>
    </row>
    <row r="13951" spans="4:4">
      <c r="D13951" s="3">
        <v>13951</v>
      </c>
    </row>
    <row r="13952" spans="4:4">
      <c r="D13952" s="3">
        <v>13952</v>
      </c>
    </row>
    <row r="13953" spans="4:4">
      <c r="D13953" s="3">
        <v>13953</v>
      </c>
    </row>
    <row r="13954" spans="4:4">
      <c r="D13954" s="3">
        <v>13954</v>
      </c>
    </row>
    <row r="13955" spans="4:4">
      <c r="D13955" s="3">
        <v>13955</v>
      </c>
    </row>
    <row r="13956" spans="4:4">
      <c r="D13956" s="3">
        <v>13956</v>
      </c>
    </row>
    <row r="13957" spans="4:4">
      <c r="D13957" s="3">
        <v>13957</v>
      </c>
    </row>
    <row r="13958" spans="4:4">
      <c r="D13958" s="3">
        <v>13958</v>
      </c>
    </row>
    <row r="13959" spans="4:4">
      <c r="D13959" s="3">
        <v>13959</v>
      </c>
    </row>
    <row r="13960" spans="4:4">
      <c r="D13960" s="3">
        <v>13960</v>
      </c>
    </row>
    <row r="13961" spans="4:4">
      <c r="D13961" s="3">
        <v>13961</v>
      </c>
    </row>
    <row r="13962" spans="4:4">
      <c r="D13962" s="3">
        <v>13962</v>
      </c>
    </row>
    <row r="13963" spans="4:4">
      <c r="D13963" s="3">
        <v>13963</v>
      </c>
    </row>
    <row r="13964" spans="4:4">
      <c r="D13964" s="3">
        <v>13964</v>
      </c>
    </row>
    <row r="13965" spans="4:4">
      <c r="D13965" s="3">
        <v>13965</v>
      </c>
    </row>
    <row r="13966" spans="4:4">
      <c r="D13966" s="3">
        <v>13966</v>
      </c>
    </row>
    <row r="13967" spans="4:4">
      <c r="D13967" s="3">
        <v>13967</v>
      </c>
    </row>
    <row r="13968" spans="4:4">
      <c r="D13968" s="3">
        <v>13968</v>
      </c>
    </row>
    <row r="13969" spans="4:4">
      <c r="D13969" s="3">
        <v>13969</v>
      </c>
    </row>
    <row r="13970" spans="4:4">
      <c r="D13970" s="3">
        <v>13970</v>
      </c>
    </row>
    <row r="13971" spans="4:4">
      <c r="D13971" s="3">
        <v>13971</v>
      </c>
    </row>
    <row r="13972" spans="4:4">
      <c r="D13972" s="3">
        <v>13972</v>
      </c>
    </row>
    <row r="13973" spans="4:4">
      <c r="D13973" s="3">
        <v>13973</v>
      </c>
    </row>
    <row r="13974" spans="4:4">
      <c r="D13974" s="3">
        <v>13974</v>
      </c>
    </row>
    <row r="13975" spans="4:4">
      <c r="D13975" s="3">
        <v>13975</v>
      </c>
    </row>
    <row r="13976" spans="4:4">
      <c r="D13976" s="3">
        <v>13976</v>
      </c>
    </row>
    <row r="13977" spans="4:4">
      <c r="D13977" s="3">
        <v>13977</v>
      </c>
    </row>
    <row r="13978" spans="4:4">
      <c r="D13978" s="3">
        <v>13978</v>
      </c>
    </row>
    <row r="13979" spans="4:4">
      <c r="D13979" s="3">
        <v>13979</v>
      </c>
    </row>
    <row r="13980" spans="4:4">
      <c r="D13980" s="3">
        <v>13980</v>
      </c>
    </row>
    <row r="13981" spans="4:4">
      <c r="D13981" s="3">
        <v>13981</v>
      </c>
    </row>
    <row r="13982" spans="4:4">
      <c r="D13982" s="3">
        <v>13982</v>
      </c>
    </row>
    <row r="13983" spans="4:4">
      <c r="D13983" s="3">
        <v>13983</v>
      </c>
    </row>
    <row r="13984" spans="4:4">
      <c r="D13984" s="3">
        <v>13984</v>
      </c>
    </row>
    <row r="13985" spans="4:4">
      <c r="D13985" s="3">
        <v>13985</v>
      </c>
    </row>
    <row r="13986" spans="4:4">
      <c r="D13986" s="3">
        <v>13986</v>
      </c>
    </row>
    <row r="13987" spans="4:4">
      <c r="D13987" s="3">
        <v>13987</v>
      </c>
    </row>
    <row r="13988" spans="4:4">
      <c r="D13988" s="3">
        <v>13988</v>
      </c>
    </row>
    <row r="13989" spans="4:4">
      <c r="D13989" s="3">
        <v>13989</v>
      </c>
    </row>
    <row r="13990" spans="4:4">
      <c r="D13990" s="3">
        <v>13990</v>
      </c>
    </row>
    <row r="13991" spans="4:4">
      <c r="D13991" s="3">
        <v>13991</v>
      </c>
    </row>
    <row r="13992" spans="4:4">
      <c r="D13992" s="3">
        <v>13992</v>
      </c>
    </row>
    <row r="13993" spans="4:4">
      <c r="D13993" s="3">
        <v>13993</v>
      </c>
    </row>
    <row r="13994" spans="4:4">
      <c r="D13994" s="3">
        <v>13994</v>
      </c>
    </row>
    <row r="13995" spans="4:4">
      <c r="D13995" s="3">
        <v>13995</v>
      </c>
    </row>
    <row r="13996" spans="4:4">
      <c r="D13996" s="3">
        <v>13996</v>
      </c>
    </row>
    <row r="13997" spans="4:4">
      <c r="D13997" s="3">
        <v>13997</v>
      </c>
    </row>
    <row r="13998" spans="4:4">
      <c r="D13998" s="3">
        <v>13998</v>
      </c>
    </row>
    <row r="13999" spans="4:4">
      <c r="D13999" s="3">
        <v>13999</v>
      </c>
    </row>
    <row r="14000" spans="4:4">
      <c r="D14000" s="3">
        <v>14000</v>
      </c>
    </row>
    <row r="14001" spans="4:4">
      <c r="D14001" s="3">
        <v>14001</v>
      </c>
    </row>
    <row r="14002" spans="4:4">
      <c r="D14002" s="3">
        <v>14002</v>
      </c>
    </row>
    <row r="14003" spans="4:4">
      <c r="D14003" s="3">
        <v>14003</v>
      </c>
    </row>
    <row r="14004" spans="4:4">
      <c r="D14004" s="3">
        <v>14004</v>
      </c>
    </row>
    <row r="14005" spans="4:4">
      <c r="D14005" s="3">
        <v>14005</v>
      </c>
    </row>
    <row r="14006" spans="4:4">
      <c r="D14006" s="3">
        <v>14006</v>
      </c>
    </row>
    <row r="14007" spans="4:4">
      <c r="D14007" s="3">
        <v>14007</v>
      </c>
    </row>
    <row r="14008" spans="4:4">
      <c r="D14008" s="3">
        <v>14008</v>
      </c>
    </row>
    <row r="14009" spans="4:4">
      <c r="D14009" s="3">
        <v>14009</v>
      </c>
    </row>
    <row r="14010" spans="4:4">
      <c r="D14010" s="3">
        <v>14010</v>
      </c>
    </row>
    <row r="14011" spans="4:4">
      <c r="D14011" s="3">
        <v>14011</v>
      </c>
    </row>
    <row r="14012" spans="4:4">
      <c r="D14012" s="3">
        <v>14012</v>
      </c>
    </row>
    <row r="14013" spans="4:4">
      <c r="D14013" s="3">
        <v>14013</v>
      </c>
    </row>
    <row r="14014" spans="4:4">
      <c r="D14014" s="3">
        <v>14014</v>
      </c>
    </row>
    <row r="14015" spans="4:4">
      <c r="D14015" s="3">
        <v>14015</v>
      </c>
    </row>
    <row r="14016" spans="4:4">
      <c r="D14016" s="3">
        <v>14016</v>
      </c>
    </row>
    <row r="14017" spans="4:4">
      <c r="D14017" s="3">
        <v>14017</v>
      </c>
    </row>
    <row r="14018" spans="4:4">
      <c r="D14018" s="3">
        <v>14018</v>
      </c>
    </row>
    <row r="14019" spans="4:4">
      <c r="D14019" s="3">
        <v>14019</v>
      </c>
    </row>
    <row r="14020" spans="4:4">
      <c r="D14020" s="3">
        <v>14020</v>
      </c>
    </row>
    <row r="14021" spans="4:4">
      <c r="D14021" s="3">
        <v>14021</v>
      </c>
    </row>
    <row r="14022" spans="4:4">
      <c r="D14022" s="3">
        <v>14022</v>
      </c>
    </row>
    <row r="14023" spans="4:4">
      <c r="D14023" s="3">
        <v>14023</v>
      </c>
    </row>
    <row r="14024" spans="4:4">
      <c r="D14024" s="3">
        <v>14024</v>
      </c>
    </row>
    <row r="14025" spans="4:4">
      <c r="D14025" s="3">
        <v>14025</v>
      </c>
    </row>
    <row r="14026" spans="4:4">
      <c r="D14026" s="3">
        <v>14026</v>
      </c>
    </row>
    <row r="14027" spans="4:4">
      <c r="D14027" s="3">
        <v>14027</v>
      </c>
    </row>
    <row r="14028" spans="4:4">
      <c r="D14028" s="3">
        <v>14028</v>
      </c>
    </row>
    <row r="14029" spans="4:4">
      <c r="D14029" s="3">
        <v>14029</v>
      </c>
    </row>
    <row r="14030" spans="4:4">
      <c r="D14030" s="3">
        <v>14030</v>
      </c>
    </row>
    <row r="14031" spans="4:4">
      <c r="D14031" s="3">
        <v>14031</v>
      </c>
    </row>
    <row r="14032" spans="4:4">
      <c r="D14032" s="3">
        <v>14032</v>
      </c>
    </row>
    <row r="14033" spans="4:4">
      <c r="D14033" s="3">
        <v>14033</v>
      </c>
    </row>
    <row r="14034" spans="4:4">
      <c r="D14034" s="3">
        <v>14034</v>
      </c>
    </row>
    <row r="14035" spans="4:4">
      <c r="D14035" s="3">
        <v>14035</v>
      </c>
    </row>
    <row r="14036" spans="4:4">
      <c r="D14036" s="3">
        <v>14036</v>
      </c>
    </row>
    <row r="14037" spans="4:4">
      <c r="D14037" s="3">
        <v>14037</v>
      </c>
    </row>
    <row r="14038" spans="4:4">
      <c r="D14038" s="3">
        <v>14038</v>
      </c>
    </row>
    <row r="14039" spans="4:4">
      <c r="D14039" s="3">
        <v>14039</v>
      </c>
    </row>
    <row r="14040" spans="4:4">
      <c r="D14040" s="3">
        <v>14040</v>
      </c>
    </row>
    <row r="14041" spans="4:4">
      <c r="D14041" s="3">
        <v>14041</v>
      </c>
    </row>
    <row r="14042" spans="4:4">
      <c r="D14042" s="3">
        <v>14042</v>
      </c>
    </row>
    <row r="14043" spans="4:4">
      <c r="D14043" s="3">
        <v>14043</v>
      </c>
    </row>
    <row r="14044" spans="4:4">
      <c r="D14044" s="3">
        <v>14044</v>
      </c>
    </row>
    <row r="14045" spans="4:4">
      <c r="D14045" s="3">
        <v>14045</v>
      </c>
    </row>
    <row r="14046" spans="4:4">
      <c r="D14046" s="3">
        <v>14046</v>
      </c>
    </row>
    <row r="14047" spans="4:4">
      <c r="D14047" s="3">
        <v>14047</v>
      </c>
    </row>
    <row r="14048" spans="4:4">
      <c r="D14048" s="3">
        <v>14048</v>
      </c>
    </row>
    <row r="14049" spans="4:4">
      <c r="D14049" s="3">
        <v>14049</v>
      </c>
    </row>
    <row r="14050" spans="4:4">
      <c r="D14050" s="3">
        <v>14050</v>
      </c>
    </row>
    <row r="14051" spans="4:4">
      <c r="D14051" s="3">
        <v>14051</v>
      </c>
    </row>
    <row r="14052" spans="4:4">
      <c r="D14052" s="3">
        <v>14052</v>
      </c>
    </row>
    <row r="14053" spans="4:4">
      <c r="D14053" s="3">
        <v>14053</v>
      </c>
    </row>
    <row r="14054" spans="4:4">
      <c r="D14054" s="3">
        <v>14054</v>
      </c>
    </row>
    <row r="14055" spans="4:4">
      <c r="D14055" s="3">
        <v>14055</v>
      </c>
    </row>
    <row r="14056" spans="4:4">
      <c r="D14056" s="3">
        <v>14056</v>
      </c>
    </row>
    <row r="14057" spans="4:4">
      <c r="D14057" s="3">
        <v>14057</v>
      </c>
    </row>
    <row r="14058" spans="4:4">
      <c r="D14058" s="3">
        <v>14058</v>
      </c>
    </row>
    <row r="14059" spans="4:4">
      <c r="D14059" s="3">
        <v>14059</v>
      </c>
    </row>
    <row r="14060" spans="4:4">
      <c r="D14060" s="3">
        <v>14060</v>
      </c>
    </row>
    <row r="14061" spans="4:4">
      <c r="D14061" s="3">
        <v>14061</v>
      </c>
    </row>
    <row r="14062" spans="4:4">
      <c r="D14062" s="3">
        <v>14062</v>
      </c>
    </row>
    <row r="14063" spans="4:4">
      <c r="D14063" s="3">
        <v>14063</v>
      </c>
    </row>
    <row r="14064" spans="4:4">
      <c r="D14064" s="3">
        <v>14064</v>
      </c>
    </row>
    <row r="14065" spans="4:4">
      <c r="D14065" s="3">
        <v>14065</v>
      </c>
    </row>
    <row r="14066" spans="4:4">
      <c r="D14066" s="3">
        <v>14066</v>
      </c>
    </row>
    <row r="14067" spans="4:4">
      <c r="D14067" s="3">
        <v>14067</v>
      </c>
    </row>
    <row r="14068" spans="4:4">
      <c r="D14068" s="3">
        <v>14068</v>
      </c>
    </row>
    <row r="14069" spans="4:4">
      <c r="D14069" s="3">
        <v>14069</v>
      </c>
    </row>
    <row r="14070" spans="4:4">
      <c r="D14070" s="3">
        <v>14070</v>
      </c>
    </row>
    <row r="14071" spans="4:4">
      <c r="D14071" s="3">
        <v>14071</v>
      </c>
    </row>
    <row r="14072" spans="4:4">
      <c r="D14072" s="3">
        <v>14072</v>
      </c>
    </row>
    <row r="14073" spans="4:4">
      <c r="D14073" s="3">
        <v>14073</v>
      </c>
    </row>
    <row r="14074" spans="4:4">
      <c r="D14074" s="3">
        <v>14074</v>
      </c>
    </row>
    <row r="14075" spans="4:4">
      <c r="D14075" s="3">
        <v>14075</v>
      </c>
    </row>
    <row r="14076" spans="4:4">
      <c r="D14076" s="3">
        <v>14076</v>
      </c>
    </row>
    <row r="14077" spans="4:4">
      <c r="D14077" s="3">
        <v>14077</v>
      </c>
    </row>
    <row r="14078" spans="4:4">
      <c r="D14078" s="3">
        <v>14078</v>
      </c>
    </row>
    <row r="14079" spans="4:4">
      <c r="D14079" s="3">
        <v>14079</v>
      </c>
    </row>
    <row r="14080" spans="4:4">
      <c r="D14080" s="3">
        <v>14080</v>
      </c>
    </row>
    <row r="14081" spans="4:4">
      <c r="D14081" s="3">
        <v>14081</v>
      </c>
    </row>
    <row r="14082" spans="4:4">
      <c r="D14082" s="3">
        <v>14082</v>
      </c>
    </row>
    <row r="14083" spans="4:4">
      <c r="D14083" s="3">
        <v>14083</v>
      </c>
    </row>
    <row r="14084" spans="4:4">
      <c r="D14084" s="3">
        <v>14084</v>
      </c>
    </row>
    <row r="14085" spans="4:4">
      <c r="D14085" s="3">
        <v>14085</v>
      </c>
    </row>
    <row r="14086" spans="4:4">
      <c r="D14086" s="3">
        <v>14086</v>
      </c>
    </row>
    <row r="14087" spans="4:4">
      <c r="D14087" s="3">
        <v>14087</v>
      </c>
    </row>
    <row r="14088" spans="4:4">
      <c r="D14088" s="3">
        <v>14088</v>
      </c>
    </row>
    <row r="14089" spans="4:4">
      <c r="D14089" s="3">
        <v>14089</v>
      </c>
    </row>
    <row r="14090" spans="4:4">
      <c r="D14090" s="3">
        <v>14090</v>
      </c>
    </row>
    <row r="14091" spans="4:4">
      <c r="D14091" s="3">
        <v>14091</v>
      </c>
    </row>
    <row r="14092" spans="4:4">
      <c r="D14092" s="3">
        <v>14092</v>
      </c>
    </row>
    <row r="14093" spans="4:4">
      <c r="D14093" s="3">
        <v>14093</v>
      </c>
    </row>
    <row r="14094" spans="4:4">
      <c r="D14094" s="3">
        <v>14094</v>
      </c>
    </row>
    <row r="14095" spans="4:4">
      <c r="D14095" s="3">
        <v>14095</v>
      </c>
    </row>
    <row r="14096" spans="4:4">
      <c r="D14096" s="3">
        <v>14096</v>
      </c>
    </row>
    <row r="14097" spans="4:4">
      <c r="D14097" s="3">
        <v>14097</v>
      </c>
    </row>
    <row r="14098" spans="4:4">
      <c r="D14098" s="3">
        <v>14098</v>
      </c>
    </row>
    <row r="14099" spans="4:4">
      <c r="D14099" s="3">
        <v>14099</v>
      </c>
    </row>
    <row r="14100" spans="4:4">
      <c r="D14100" s="3">
        <v>14100</v>
      </c>
    </row>
    <row r="14101" spans="4:4">
      <c r="D14101" s="3">
        <v>14101</v>
      </c>
    </row>
    <row r="14102" spans="4:4">
      <c r="D14102" s="3">
        <v>14102</v>
      </c>
    </row>
    <row r="14103" spans="4:4">
      <c r="D14103" s="3">
        <v>14103</v>
      </c>
    </row>
    <row r="14104" spans="4:4">
      <c r="D14104" s="3">
        <v>14104</v>
      </c>
    </row>
    <row r="14105" spans="4:4">
      <c r="D14105" s="3">
        <v>14105</v>
      </c>
    </row>
    <row r="14106" spans="4:4">
      <c r="D14106" s="3">
        <v>14106</v>
      </c>
    </row>
    <row r="14107" spans="4:4">
      <c r="D14107" s="3">
        <v>14107</v>
      </c>
    </row>
    <row r="14108" spans="4:4">
      <c r="D14108" s="3">
        <v>14108</v>
      </c>
    </row>
    <row r="14109" spans="4:4">
      <c r="D14109" s="3">
        <v>14109</v>
      </c>
    </row>
    <row r="14110" spans="4:4">
      <c r="D14110" s="3">
        <v>14110</v>
      </c>
    </row>
    <row r="14111" spans="4:4">
      <c r="D14111" s="3">
        <v>14111</v>
      </c>
    </row>
    <row r="14112" spans="4:4">
      <c r="D14112" s="3">
        <v>14112</v>
      </c>
    </row>
    <row r="14113" spans="4:4">
      <c r="D14113" s="3">
        <v>14113</v>
      </c>
    </row>
    <row r="14114" spans="4:4">
      <c r="D14114" s="3">
        <v>14114</v>
      </c>
    </row>
    <row r="14115" spans="4:4">
      <c r="D14115" s="3">
        <v>14115</v>
      </c>
    </row>
    <row r="14116" spans="4:4">
      <c r="D14116" s="3">
        <v>14116</v>
      </c>
    </row>
    <row r="14117" spans="4:4">
      <c r="D14117" s="3">
        <v>14117</v>
      </c>
    </row>
    <row r="14118" spans="4:4">
      <c r="D14118" s="3">
        <v>14118</v>
      </c>
    </row>
    <row r="14119" spans="4:4">
      <c r="D14119" s="3">
        <v>14119</v>
      </c>
    </row>
    <row r="14120" spans="4:4">
      <c r="D14120" s="3">
        <v>14120</v>
      </c>
    </row>
    <row r="14121" spans="4:4">
      <c r="D14121" s="3">
        <v>14121</v>
      </c>
    </row>
    <row r="14122" spans="4:4">
      <c r="D14122" s="3">
        <v>14122</v>
      </c>
    </row>
    <row r="14123" spans="4:4">
      <c r="D14123" s="3">
        <v>14123</v>
      </c>
    </row>
    <row r="14124" spans="4:4">
      <c r="D14124" s="3">
        <v>14124</v>
      </c>
    </row>
    <row r="14125" spans="4:4">
      <c r="D14125" s="3">
        <v>14125</v>
      </c>
    </row>
    <row r="14126" spans="4:4">
      <c r="D14126" s="3">
        <v>14126</v>
      </c>
    </row>
    <row r="14127" spans="4:4">
      <c r="D14127" s="3">
        <v>14127</v>
      </c>
    </row>
    <row r="14128" spans="4:4">
      <c r="D14128" s="3">
        <v>14128</v>
      </c>
    </row>
    <row r="14129" spans="4:4">
      <c r="D14129" s="3">
        <v>14129</v>
      </c>
    </row>
    <row r="14130" spans="4:4">
      <c r="D14130" s="3">
        <v>14130</v>
      </c>
    </row>
    <row r="14131" spans="4:4">
      <c r="D14131" s="3">
        <v>14131</v>
      </c>
    </row>
    <row r="14132" spans="4:4">
      <c r="D14132" s="3">
        <v>14132</v>
      </c>
    </row>
    <row r="14133" spans="4:4">
      <c r="D14133" s="3">
        <v>14133</v>
      </c>
    </row>
    <row r="14134" spans="4:4">
      <c r="D14134" s="3">
        <v>14134</v>
      </c>
    </row>
    <row r="14135" spans="4:4">
      <c r="D14135" s="3">
        <v>14135</v>
      </c>
    </row>
    <row r="14136" spans="4:4">
      <c r="D14136" s="3">
        <v>14136</v>
      </c>
    </row>
    <row r="14137" spans="4:4">
      <c r="D14137" s="3">
        <v>14137</v>
      </c>
    </row>
    <row r="14138" spans="4:4">
      <c r="D14138" s="3">
        <v>14138</v>
      </c>
    </row>
    <row r="14139" spans="4:4">
      <c r="D14139" s="3">
        <v>14139</v>
      </c>
    </row>
    <row r="14140" spans="4:4">
      <c r="D14140" s="3">
        <v>14140</v>
      </c>
    </row>
    <row r="14141" spans="4:4">
      <c r="D14141" s="3">
        <v>14141</v>
      </c>
    </row>
    <row r="14142" spans="4:4">
      <c r="D14142" s="3">
        <v>14142</v>
      </c>
    </row>
    <row r="14143" spans="4:4">
      <c r="D14143" s="3">
        <v>14143</v>
      </c>
    </row>
    <row r="14144" spans="4:4">
      <c r="D14144" s="3">
        <v>14144</v>
      </c>
    </row>
    <row r="14145" spans="4:4">
      <c r="D14145" s="3">
        <v>14145</v>
      </c>
    </row>
    <row r="14146" spans="4:4">
      <c r="D14146" s="3">
        <v>14146</v>
      </c>
    </row>
    <row r="14147" spans="4:4">
      <c r="D14147" s="3">
        <v>14147</v>
      </c>
    </row>
    <row r="14148" spans="4:4">
      <c r="D14148" s="3">
        <v>14148</v>
      </c>
    </row>
    <row r="14149" spans="4:4">
      <c r="D14149" s="3">
        <v>14149</v>
      </c>
    </row>
    <row r="14150" spans="4:4">
      <c r="D14150" s="3">
        <v>14150</v>
      </c>
    </row>
    <row r="14151" spans="4:4">
      <c r="D14151" s="3">
        <v>14151</v>
      </c>
    </row>
    <row r="14152" spans="4:4">
      <c r="D14152" s="3">
        <v>14152</v>
      </c>
    </row>
    <row r="14153" spans="4:4">
      <c r="D14153" s="3">
        <v>14153</v>
      </c>
    </row>
    <row r="14154" spans="4:4">
      <c r="D14154" s="3">
        <v>14154</v>
      </c>
    </row>
    <row r="14155" spans="4:4">
      <c r="D14155" s="3">
        <v>14155</v>
      </c>
    </row>
    <row r="14156" spans="4:4">
      <c r="D14156" s="3">
        <v>14156</v>
      </c>
    </row>
    <row r="14157" spans="4:4">
      <c r="D14157" s="3">
        <v>14157</v>
      </c>
    </row>
    <row r="14158" spans="4:4">
      <c r="D14158" s="3">
        <v>14158</v>
      </c>
    </row>
    <row r="14159" spans="4:4">
      <c r="D14159" s="3">
        <v>14159</v>
      </c>
    </row>
    <row r="14160" spans="4:4">
      <c r="D14160" s="3">
        <v>14160</v>
      </c>
    </row>
    <row r="14161" spans="4:4">
      <c r="D14161" s="3">
        <v>14161</v>
      </c>
    </row>
    <row r="14162" spans="4:4">
      <c r="D14162" s="3">
        <v>14162</v>
      </c>
    </row>
    <row r="14163" spans="4:4">
      <c r="D14163" s="3">
        <v>14163</v>
      </c>
    </row>
    <row r="14164" spans="4:4">
      <c r="D14164" s="3">
        <v>14164</v>
      </c>
    </row>
    <row r="14165" spans="4:4">
      <c r="D14165" s="3">
        <v>14165</v>
      </c>
    </row>
    <row r="14166" spans="4:4">
      <c r="D14166" s="3">
        <v>14166</v>
      </c>
    </row>
    <row r="14167" spans="4:4">
      <c r="D14167" s="3">
        <v>14167</v>
      </c>
    </row>
    <row r="14168" spans="4:4">
      <c r="D14168" s="3">
        <v>14168</v>
      </c>
    </row>
    <row r="14169" spans="4:4">
      <c r="D14169" s="3">
        <v>14169</v>
      </c>
    </row>
    <row r="14170" spans="4:4">
      <c r="D14170" s="3">
        <v>14170</v>
      </c>
    </row>
    <row r="14171" spans="4:4">
      <c r="D14171" s="3">
        <v>14171</v>
      </c>
    </row>
    <row r="14172" spans="4:4">
      <c r="D14172" s="3">
        <v>14172</v>
      </c>
    </row>
    <row r="14173" spans="4:4">
      <c r="D14173" s="3">
        <v>14173</v>
      </c>
    </row>
    <row r="14174" spans="4:4">
      <c r="D14174" s="3">
        <v>14174</v>
      </c>
    </row>
    <row r="14175" spans="4:4">
      <c r="D14175" s="3">
        <v>14175</v>
      </c>
    </row>
    <row r="14176" spans="4:4">
      <c r="D14176" s="3">
        <v>14176</v>
      </c>
    </row>
    <row r="14177" spans="4:4">
      <c r="D14177" s="3">
        <v>14177</v>
      </c>
    </row>
    <row r="14178" spans="4:4">
      <c r="D14178" s="3">
        <v>14178</v>
      </c>
    </row>
    <row r="14179" spans="4:4">
      <c r="D14179" s="3">
        <v>14179</v>
      </c>
    </row>
    <row r="14180" spans="4:4">
      <c r="D14180" s="3">
        <v>14180</v>
      </c>
    </row>
    <row r="14181" spans="4:4">
      <c r="D14181" s="3">
        <v>14181</v>
      </c>
    </row>
    <row r="14182" spans="4:4">
      <c r="D14182" s="3">
        <v>14182</v>
      </c>
    </row>
    <row r="14183" spans="4:4">
      <c r="D14183" s="3">
        <v>14183</v>
      </c>
    </row>
    <row r="14184" spans="4:4">
      <c r="D14184" s="3">
        <v>14184</v>
      </c>
    </row>
    <row r="14185" spans="4:4">
      <c r="D14185" s="3">
        <v>14185</v>
      </c>
    </row>
    <row r="14186" spans="4:4">
      <c r="D14186" s="3">
        <v>14186</v>
      </c>
    </row>
    <row r="14187" spans="4:4">
      <c r="D14187" s="3">
        <v>14187</v>
      </c>
    </row>
    <row r="14188" spans="4:4">
      <c r="D14188" s="3">
        <v>14188</v>
      </c>
    </row>
    <row r="14189" spans="4:4">
      <c r="D14189" s="3">
        <v>14189</v>
      </c>
    </row>
    <row r="14190" spans="4:4">
      <c r="D14190" s="3">
        <v>14190</v>
      </c>
    </row>
    <row r="14191" spans="4:4">
      <c r="D14191" s="3">
        <v>14191</v>
      </c>
    </row>
    <row r="14192" spans="4:4">
      <c r="D14192" s="3">
        <v>14192</v>
      </c>
    </row>
    <row r="14193" spans="4:4">
      <c r="D14193" s="3">
        <v>14193</v>
      </c>
    </row>
    <row r="14194" spans="4:4">
      <c r="D14194" s="3">
        <v>14194</v>
      </c>
    </row>
    <row r="14195" spans="4:4">
      <c r="D14195" s="3">
        <v>14195</v>
      </c>
    </row>
    <row r="14196" spans="4:4">
      <c r="D14196" s="3">
        <v>14196</v>
      </c>
    </row>
    <row r="14197" spans="4:4">
      <c r="D14197" s="3">
        <v>14197</v>
      </c>
    </row>
    <row r="14198" spans="4:4">
      <c r="D14198" s="3">
        <v>14198</v>
      </c>
    </row>
    <row r="14199" spans="4:4">
      <c r="D14199" s="3">
        <v>14199</v>
      </c>
    </row>
    <row r="14200" spans="4:4">
      <c r="D14200" s="3">
        <v>14200</v>
      </c>
    </row>
    <row r="14201" spans="4:4">
      <c r="D14201" s="3">
        <v>14201</v>
      </c>
    </row>
    <row r="14202" spans="4:4">
      <c r="D14202" s="3">
        <v>14202</v>
      </c>
    </row>
    <row r="14203" spans="4:4">
      <c r="D14203" s="3">
        <v>14203</v>
      </c>
    </row>
    <row r="14204" spans="4:4">
      <c r="D14204" s="3">
        <v>14204</v>
      </c>
    </row>
    <row r="14205" spans="4:4">
      <c r="D14205" s="3">
        <v>14205</v>
      </c>
    </row>
    <row r="14206" spans="4:4">
      <c r="D14206" s="3">
        <v>14206</v>
      </c>
    </row>
    <row r="14207" spans="4:4">
      <c r="D14207" s="3">
        <v>14207</v>
      </c>
    </row>
    <row r="14208" spans="4:4">
      <c r="D14208" s="3">
        <v>14208</v>
      </c>
    </row>
    <row r="14209" spans="4:4">
      <c r="D14209" s="3">
        <v>14209</v>
      </c>
    </row>
    <row r="14210" spans="4:4">
      <c r="D14210" s="3">
        <v>14210</v>
      </c>
    </row>
    <row r="14211" spans="4:4">
      <c r="D14211" s="3">
        <v>14211</v>
      </c>
    </row>
    <row r="14212" spans="4:4">
      <c r="D14212" s="3">
        <v>14212</v>
      </c>
    </row>
    <row r="14213" spans="4:4">
      <c r="D14213" s="3">
        <v>14213</v>
      </c>
    </row>
    <row r="14214" spans="4:4">
      <c r="D14214" s="3">
        <v>14214</v>
      </c>
    </row>
    <row r="14215" spans="4:4">
      <c r="D14215" s="3">
        <v>14215</v>
      </c>
    </row>
    <row r="14216" spans="4:4">
      <c r="D14216" s="3">
        <v>14216</v>
      </c>
    </row>
    <row r="14217" spans="4:4">
      <c r="D14217" s="3">
        <v>14217</v>
      </c>
    </row>
    <row r="14218" spans="4:4">
      <c r="D14218" s="3">
        <v>14218</v>
      </c>
    </row>
    <row r="14219" spans="4:4">
      <c r="D14219" s="3">
        <v>14219</v>
      </c>
    </row>
    <row r="14220" spans="4:4">
      <c r="D14220" s="3">
        <v>14220</v>
      </c>
    </row>
    <row r="14221" spans="4:4">
      <c r="D14221" s="3">
        <v>14221</v>
      </c>
    </row>
    <row r="14222" spans="4:4">
      <c r="D14222" s="3">
        <v>14222</v>
      </c>
    </row>
    <row r="14223" spans="4:4">
      <c r="D14223" s="3">
        <v>14223</v>
      </c>
    </row>
    <row r="14224" spans="4:4">
      <c r="D14224" s="3">
        <v>14224</v>
      </c>
    </row>
    <row r="14225" spans="4:4">
      <c r="D14225" s="3">
        <v>14225</v>
      </c>
    </row>
    <row r="14226" spans="4:4">
      <c r="D14226" s="3">
        <v>14226</v>
      </c>
    </row>
    <row r="14227" spans="4:4">
      <c r="D14227" s="3">
        <v>14227</v>
      </c>
    </row>
    <row r="14228" spans="4:4">
      <c r="D14228" s="3">
        <v>14228</v>
      </c>
    </row>
    <row r="14229" spans="4:4">
      <c r="D14229" s="3">
        <v>14229</v>
      </c>
    </row>
    <row r="14230" spans="4:4">
      <c r="D14230" s="3">
        <v>14230</v>
      </c>
    </row>
    <row r="14231" spans="4:4">
      <c r="D14231" s="3">
        <v>14231</v>
      </c>
    </row>
    <row r="14232" spans="4:4">
      <c r="D14232" s="3">
        <v>14232</v>
      </c>
    </row>
    <row r="14233" spans="4:4">
      <c r="D14233" s="3">
        <v>14233</v>
      </c>
    </row>
    <row r="14234" spans="4:4">
      <c r="D14234" s="3">
        <v>14234</v>
      </c>
    </row>
    <row r="14235" spans="4:4">
      <c r="D14235" s="3">
        <v>14235</v>
      </c>
    </row>
    <row r="14236" spans="4:4">
      <c r="D14236" s="3">
        <v>14236</v>
      </c>
    </row>
    <row r="14237" spans="4:4">
      <c r="D14237" s="3">
        <v>14237</v>
      </c>
    </row>
    <row r="14238" spans="4:4">
      <c r="D14238" s="3">
        <v>14238</v>
      </c>
    </row>
    <row r="14239" spans="4:4">
      <c r="D14239" s="3">
        <v>14239</v>
      </c>
    </row>
    <row r="14240" spans="4:4">
      <c r="D14240" s="3">
        <v>14240</v>
      </c>
    </row>
    <row r="14241" spans="4:4">
      <c r="D14241" s="3">
        <v>14241</v>
      </c>
    </row>
    <row r="14242" spans="4:4">
      <c r="D14242" s="3">
        <v>14242</v>
      </c>
    </row>
    <row r="14243" spans="4:4">
      <c r="D14243" s="3">
        <v>14243</v>
      </c>
    </row>
    <row r="14244" spans="4:4">
      <c r="D14244" s="3">
        <v>14244</v>
      </c>
    </row>
    <row r="14245" spans="4:4">
      <c r="D14245" s="3">
        <v>14245</v>
      </c>
    </row>
    <row r="14246" spans="4:4">
      <c r="D14246" s="3">
        <v>14246</v>
      </c>
    </row>
    <row r="14247" spans="4:4">
      <c r="D14247" s="3">
        <v>14247</v>
      </c>
    </row>
    <row r="14248" spans="4:4">
      <c r="D14248" s="3">
        <v>14248</v>
      </c>
    </row>
    <row r="14249" spans="4:4">
      <c r="D14249" s="3">
        <v>14249</v>
      </c>
    </row>
    <row r="14250" spans="4:4">
      <c r="D14250" s="3">
        <v>14250</v>
      </c>
    </row>
    <row r="14251" spans="4:4">
      <c r="D14251" s="3">
        <v>14251</v>
      </c>
    </row>
    <row r="14252" spans="4:4">
      <c r="D14252" s="3">
        <v>14252</v>
      </c>
    </row>
    <row r="14253" spans="4:4">
      <c r="D14253" s="3">
        <v>14253</v>
      </c>
    </row>
    <row r="14254" spans="4:4">
      <c r="D14254" s="3">
        <v>14254</v>
      </c>
    </row>
    <row r="14255" spans="4:4">
      <c r="D14255" s="3">
        <v>14255</v>
      </c>
    </row>
    <row r="14256" spans="4:4">
      <c r="D14256" s="3">
        <v>14256</v>
      </c>
    </row>
    <row r="14257" spans="4:4">
      <c r="D14257" s="3">
        <v>14257</v>
      </c>
    </row>
    <row r="14258" spans="4:4">
      <c r="D14258" s="3">
        <v>14258</v>
      </c>
    </row>
    <row r="14259" spans="4:4">
      <c r="D14259" s="3">
        <v>14259</v>
      </c>
    </row>
    <row r="14260" spans="4:4">
      <c r="D14260" s="3">
        <v>14260</v>
      </c>
    </row>
    <row r="14261" spans="4:4">
      <c r="D14261" s="3">
        <v>14261</v>
      </c>
    </row>
    <row r="14262" spans="4:4">
      <c r="D14262" s="3">
        <v>14262</v>
      </c>
    </row>
    <row r="14263" spans="4:4">
      <c r="D14263" s="3">
        <v>14263</v>
      </c>
    </row>
    <row r="14264" spans="4:4">
      <c r="D14264" s="3">
        <v>14264</v>
      </c>
    </row>
    <row r="14265" spans="4:4">
      <c r="D14265" s="3">
        <v>14265</v>
      </c>
    </row>
    <row r="14266" spans="4:4">
      <c r="D14266" s="3">
        <v>14266</v>
      </c>
    </row>
    <row r="14267" spans="4:4">
      <c r="D14267" s="3">
        <v>14267</v>
      </c>
    </row>
    <row r="14268" spans="4:4">
      <c r="D14268" s="3">
        <v>14268</v>
      </c>
    </row>
    <row r="14269" spans="4:4">
      <c r="D14269" s="3">
        <v>14269</v>
      </c>
    </row>
    <row r="14270" spans="4:4">
      <c r="D14270" s="3">
        <v>14270</v>
      </c>
    </row>
    <row r="14271" spans="4:4">
      <c r="D14271" s="3">
        <v>14271</v>
      </c>
    </row>
    <row r="14272" spans="4:4">
      <c r="D14272" s="3">
        <v>14272</v>
      </c>
    </row>
    <row r="14273" spans="4:4">
      <c r="D14273" s="3">
        <v>14273</v>
      </c>
    </row>
    <row r="14274" spans="4:4">
      <c r="D14274" s="3">
        <v>14274</v>
      </c>
    </row>
    <row r="14275" spans="4:4">
      <c r="D14275" s="3">
        <v>14275</v>
      </c>
    </row>
    <row r="14276" spans="4:4">
      <c r="D14276" s="3">
        <v>14276</v>
      </c>
    </row>
    <row r="14277" spans="4:4">
      <c r="D14277" s="3">
        <v>14277</v>
      </c>
    </row>
    <row r="14278" spans="4:4">
      <c r="D14278" s="3">
        <v>14278</v>
      </c>
    </row>
    <row r="14279" spans="4:4">
      <c r="D14279" s="3">
        <v>14279</v>
      </c>
    </row>
    <row r="14280" spans="4:4">
      <c r="D14280" s="3">
        <v>14280</v>
      </c>
    </row>
    <row r="14281" spans="4:4">
      <c r="D14281" s="3">
        <v>14281</v>
      </c>
    </row>
    <row r="14282" spans="4:4">
      <c r="D14282" s="3">
        <v>14282</v>
      </c>
    </row>
    <row r="14283" spans="4:4">
      <c r="D14283" s="3">
        <v>14283</v>
      </c>
    </row>
    <row r="14284" spans="4:4">
      <c r="D14284" s="3">
        <v>14284</v>
      </c>
    </row>
    <row r="14285" spans="4:4">
      <c r="D14285" s="3">
        <v>14285</v>
      </c>
    </row>
    <row r="14286" spans="4:4">
      <c r="D14286" s="3">
        <v>14286</v>
      </c>
    </row>
    <row r="14287" spans="4:4">
      <c r="D14287" s="3">
        <v>14287</v>
      </c>
    </row>
    <row r="14288" spans="4:4">
      <c r="D14288" s="3">
        <v>14288</v>
      </c>
    </row>
    <row r="14289" spans="4:4">
      <c r="D14289" s="3">
        <v>14289</v>
      </c>
    </row>
    <row r="14290" spans="4:4">
      <c r="D14290" s="3">
        <v>14290</v>
      </c>
    </row>
    <row r="14291" spans="4:4">
      <c r="D14291" s="3">
        <v>14291</v>
      </c>
    </row>
    <row r="14292" spans="4:4">
      <c r="D14292" s="3">
        <v>14292</v>
      </c>
    </row>
    <row r="14293" spans="4:4">
      <c r="D14293" s="3">
        <v>14293</v>
      </c>
    </row>
    <row r="14294" spans="4:4">
      <c r="D14294" s="3">
        <v>14294</v>
      </c>
    </row>
    <row r="14295" spans="4:4">
      <c r="D14295" s="3">
        <v>14295</v>
      </c>
    </row>
    <row r="14296" spans="4:4">
      <c r="D14296" s="3">
        <v>14296</v>
      </c>
    </row>
    <row r="14297" spans="4:4">
      <c r="D14297" s="3">
        <v>14297</v>
      </c>
    </row>
    <row r="14298" spans="4:4">
      <c r="D14298" s="3">
        <v>14298</v>
      </c>
    </row>
    <row r="14299" spans="4:4">
      <c r="D14299" s="3">
        <v>14299</v>
      </c>
    </row>
    <row r="14300" spans="4:4">
      <c r="D14300" s="3">
        <v>14300</v>
      </c>
    </row>
    <row r="14301" spans="4:4">
      <c r="D14301" s="3">
        <v>14301</v>
      </c>
    </row>
    <row r="14302" spans="4:4">
      <c r="D14302" s="3">
        <v>14302</v>
      </c>
    </row>
    <row r="14303" spans="4:4">
      <c r="D14303" s="3">
        <v>14303</v>
      </c>
    </row>
    <row r="14304" spans="4:4">
      <c r="D14304" s="3">
        <v>14304</v>
      </c>
    </row>
    <row r="14305" spans="4:4">
      <c r="D14305" s="3">
        <v>14305</v>
      </c>
    </row>
    <row r="14306" spans="4:4">
      <c r="D14306" s="3">
        <v>14306</v>
      </c>
    </row>
    <row r="14307" spans="4:4">
      <c r="D14307" s="3">
        <v>14307</v>
      </c>
    </row>
    <row r="14308" spans="4:4">
      <c r="D14308" s="3">
        <v>14308</v>
      </c>
    </row>
    <row r="14309" spans="4:4">
      <c r="D14309" s="3">
        <v>14309</v>
      </c>
    </row>
    <row r="14310" spans="4:4">
      <c r="D14310" s="3">
        <v>14310</v>
      </c>
    </row>
    <row r="14311" spans="4:4">
      <c r="D14311" s="3">
        <v>14311</v>
      </c>
    </row>
    <row r="14312" spans="4:4">
      <c r="D14312" s="3">
        <v>14312</v>
      </c>
    </row>
    <row r="14313" spans="4:4">
      <c r="D14313" s="3">
        <v>14313</v>
      </c>
    </row>
    <row r="14314" spans="4:4">
      <c r="D14314" s="3">
        <v>14314</v>
      </c>
    </row>
    <row r="14315" spans="4:4">
      <c r="D14315" s="3">
        <v>14315</v>
      </c>
    </row>
    <row r="14316" spans="4:4">
      <c r="D14316" s="3">
        <v>14316</v>
      </c>
    </row>
    <row r="14317" spans="4:4">
      <c r="D14317" s="3">
        <v>14317</v>
      </c>
    </row>
    <row r="14318" spans="4:4">
      <c r="D14318" s="3">
        <v>14318</v>
      </c>
    </row>
    <row r="14319" spans="4:4">
      <c r="D14319" s="3">
        <v>14319</v>
      </c>
    </row>
    <row r="14320" spans="4:4">
      <c r="D14320" s="3">
        <v>14320</v>
      </c>
    </row>
    <row r="14321" spans="4:4">
      <c r="D14321" s="3">
        <v>14321</v>
      </c>
    </row>
    <row r="14322" spans="4:4">
      <c r="D14322" s="3">
        <v>14322</v>
      </c>
    </row>
    <row r="14323" spans="4:4">
      <c r="D14323" s="3">
        <v>14323</v>
      </c>
    </row>
    <row r="14324" spans="4:4">
      <c r="D14324" s="3">
        <v>14324</v>
      </c>
    </row>
    <row r="14325" spans="4:4">
      <c r="D14325" s="3">
        <v>14325</v>
      </c>
    </row>
    <row r="14326" spans="4:4">
      <c r="D14326" s="3">
        <v>14326</v>
      </c>
    </row>
    <row r="14327" spans="4:4">
      <c r="D14327" s="3">
        <v>14327</v>
      </c>
    </row>
    <row r="14328" spans="4:4">
      <c r="D14328" s="3">
        <v>14328</v>
      </c>
    </row>
    <row r="14329" spans="4:4">
      <c r="D14329" s="3">
        <v>14329</v>
      </c>
    </row>
    <row r="14330" spans="4:4">
      <c r="D14330" s="3">
        <v>14330</v>
      </c>
    </row>
    <row r="14331" spans="4:4">
      <c r="D14331" s="3">
        <v>14331</v>
      </c>
    </row>
    <row r="14332" spans="4:4">
      <c r="D14332" s="3">
        <v>14332</v>
      </c>
    </row>
    <row r="14333" spans="4:4">
      <c r="D14333" s="3">
        <v>14333</v>
      </c>
    </row>
    <row r="14334" spans="4:4">
      <c r="D14334" s="3">
        <v>14334</v>
      </c>
    </row>
    <row r="14335" spans="4:4">
      <c r="D14335" s="3">
        <v>14335</v>
      </c>
    </row>
    <row r="14336" spans="4:4">
      <c r="D14336" s="3">
        <v>14336</v>
      </c>
    </row>
    <row r="14337" spans="4:4">
      <c r="D14337" s="3">
        <v>14337</v>
      </c>
    </row>
    <row r="14338" spans="4:4">
      <c r="D14338" s="3">
        <v>14338</v>
      </c>
    </row>
    <row r="14339" spans="4:4">
      <c r="D14339" s="3">
        <v>14339</v>
      </c>
    </row>
    <row r="14340" spans="4:4">
      <c r="D14340" s="3">
        <v>14340</v>
      </c>
    </row>
    <row r="14341" spans="4:4">
      <c r="D14341" s="3">
        <v>14341</v>
      </c>
    </row>
    <row r="14342" spans="4:4">
      <c r="D14342" s="3">
        <v>14342</v>
      </c>
    </row>
    <row r="14343" spans="4:4">
      <c r="D14343" s="3">
        <v>14343</v>
      </c>
    </row>
    <row r="14344" spans="4:4">
      <c r="D14344" s="3">
        <v>14344</v>
      </c>
    </row>
    <row r="14345" spans="4:4">
      <c r="D14345" s="3">
        <v>14345</v>
      </c>
    </row>
    <row r="14346" spans="4:4">
      <c r="D14346" s="3">
        <v>14346</v>
      </c>
    </row>
    <row r="14347" spans="4:4">
      <c r="D14347" s="3">
        <v>14347</v>
      </c>
    </row>
    <row r="14348" spans="4:4">
      <c r="D14348" s="3">
        <v>14348</v>
      </c>
    </row>
    <row r="14349" spans="4:4">
      <c r="D14349" s="3">
        <v>14349</v>
      </c>
    </row>
    <row r="14350" spans="4:4">
      <c r="D14350" s="3">
        <v>14350</v>
      </c>
    </row>
    <row r="14351" spans="4:4">
      <c r="D14351" s="3">
        <v>14351</v>
      </c>
    </row>
    <row r="14352" spans="4:4">
      <c r="D14352" s="3">
        <v>14352</v>
      </c>
    </row>
    <row r="14353" spans="4:4">
      <c r="D14353" s="3">
        <v>14353</v>
      </c>
    </row>
    <row r="14354" spans="4:4">
      <c r="D14354" s="3">
        <v>14354</v>
      </c>
    </row>
    <row r="14355" spans="4:4">
      <c r="D14355" s="3">
        <v>14355</v>
      </c>
    </row>
    <row r="14356" spans="4:4">
      <c r="D14356" s="3">
        <v>14356</v>
      </c>
    </row>
    <row r="14357" spans="4:4">
      <c r="D14357" s="3">
        <v>14357</v>
      </c>
    </row>
    <row r="14358" spans="4:4">
      <c r="D14358" s="3">
        <v>14358</v>
      </c>
    </row>
    <row r="14359" spans="4:4">
      <c r="D14359" s="3">
        <v>14359</v>
      </c>
    </row>
    <row r="14360" spans="4:4">
      <c r="D14360" s="3">
        <v>14360</v>
      </c>
    </row>
    <row r="14361" spans="4:4">
      <c r="D14361" s="3">
        <v>14361</v>
      </c>
    </row>
    <row r="14362" spans="4:4">
      <c r="D14362" s="3">
        <v>14362</v>
      </c>
    </row>
    <row r="14363" spans="4:4">
      <c r="D14363" s="3">
        <v>14363</v>
      </c>
    </row>
    <row r="14364" spans="4:4">
      <c r="D14364" s="3">
        <v>14364</v>
      </c>
    </row>
    <row r="14365" spans="4:4">
      <c r="D14365" s="3">
        <v>14365</v>
      </c>
    </row>
    <row r="14366" spans="4:4">
      <c r="D14366" s="3">
        <v>14366</v>
      </c>
    </row>
    <row r="14367" spans="4:4">
      <c r="D14367" s="3">
        <v>14367</v>
      </c>
    </row>
    <row r="14368" spans="4:4">
      <c r="D14368" s="3">
        <v>14368</v>
      </c>
    </row>
    <row r="14369" spans="4:4">
      <c r="D14369" s="3">
        <v>14369</v>
      </c>
    </row>
    <row r="14370" spans="4:4">
      <c r="D14370" s="3">
        <v>14370</v>
      </c>
    </row>
    <row r="14371" spans="4:4">
      <c r="D14371" s="3">
        <v>14371</v>
      </c>
    </row>
    <row r="14372" spans="4:4">
      <c r="D14372" s="3">
        <v>14372</v>
      </c>
    </row>
    <row r="14373" spans="4:4">
      <c r="D14373" s="3">
        <v>14373</v>
      </c>
    </row>
    <row r="14374" spans="4:4">
      <c r="D14374" s="3">
        <v>14374</v>
      </c>
    </row>
    <row r="14375" spans="4:4">
      <c r="D14375" s="3">
        <v>14375</v>
      </c>
    </row>
    <row r="14376" spans="4:4">
      <c r="D14376" s="3">
        <v>14376</v>
      </c>
    </row>
    <row r="14377" spans="4:4">
      <c r="D14377" s="3">
        <v>14377</v>
      </c>
    </row>
    <row r="14378" spans="4:4">
      <c r="D14378" s="3">
        <v>14378</v>
      </c>
    </row>
    <row r="14379" spans="4:4">
      <c r="D14379" s="3">
        <v>14379</v>
      </c>
    </row>
    <row r="14380" spans="4:4">
      <c r="D14380" s="3">
        <v>14380</v>
      </c>
    </row>
    <row r="14381" spans="4:4">
      <c r="D14381" s="3">
        <v>14381</v>
      </c>
    </row>
    <row r="14382" spans="4:4">
      <c r="D14382" s="3">
        <v>14382</v>
      </c>
    </row>
    <row r="14383" spans="4:4">
      <c r="D14383" s="3">
        <v>14383</v>
      </c>
    </row>
    <row r="14384" spans="4:4">
      <c r="D14384" s="3">
        <v>14384</v>
      </c>
    </row>
    <row r="14385" spans="4:4">
      <c r="D14385" s="3">
        <v>14385</v>
      </c>
    </row>
    <row r="14386" spans="4:4">
      <c r="D14386" s="3">
        <v>14386</v>
      </c>
    </row>
    <row r="14387" spans="4:4">
      <c r="D14387" s="3">
        <v>14387</v>
      </c>
    </row>
    <row r="14388" spans="4:4">
      <c r="D14388" s="3">
        <v>14388</v>
      </c>
    </row>
    <row r="14389" spans="4:4">
      <c r="D14389" s="3">
        <v>14389</v>
      </c>
    </row>
    <row r="14390" spans="4:4">
      <c r="D14390" s="3">
        <v>14390</v>
      </c>
    </row>
    <row r="14391" spans="4:4">
      <c r="D14391" s="3">
        <v>14391</v>
      </c>
    </row>
    <row r="14392" spans="4:4">
      <c r="D14392" s="3">
        <v>14392</v>
      </c>
    </row>
    <row r="14393" spans="4:4">
      <c r="D14393" s="3">
        <v>14393</v>
      </c>
    </row>
    <row r="14394" spans="4:4">
      <c r="D14394" s="3">
        <v>14394</v>
      </c>
    </row>
    <row r="14395" spans="4:4">
      <c r="D14395" s="3">
        <v>14395</v>
      </c>
    </row>
    <row r="14396" spans="4:4">
      <c r="D14396" s="3">
        <v>14396</v>
      </c>
    </row>
    <row r="14397" spans="4:4">
      <c r="D14397" s="3">
        <v>14397</v>
      </c>
    </row>
    <row r="14398" spans="4:4">
      <c r="D14398" s="3">
        <v>14398</v>
      </c>
    </row>
    <row r="14399" spans="4:4">
      <c r="D14399" s="3">
        <v>14399</v>
      </c>
    </row>
    <row r="14400" spans="4:4">
      <c r="D14400" s="3">
        <v>14400</v>
      </c>
    </row>
    <row r="14401" spans="4:4">
      <c r="D14401" s="3">
        <v>14401</v>
      </c>
    </row>
    <row r="14402" spans="4:4">
      <c r="D14402" s="3">
        <v>14402</v>
      </c>
    </row>
    <row r="14403" spans="4:4">
      <c r="D14403" s="3">
        <v>14403</v>
      </c>
    </row>
    <row r="14404" spans="4:4">
      <c r="D14404" s="3">
        <v>14404</v>
      </c>
    </row>
    <row r="14405" spans="4:4">
      <c r="D14405" s="3">
        <v>14405</v>
      </c>
    </row>
    <row r="14406" spans="4:4">
      <c r="D14406" s="3">
        <v>14406</v>
      </c>
    </row>
    <row r="14407" spans="4:4">
      <c r="D14407" s="3">
        <v>14407</v>
      </c>
    </row>
    <row r="14408" spans="4:4">
      <c r="D14408" s="3">
        <v>14408</v>
      </c>
    </row>
    <row r="14409" spans="4:4">
      <c r="D14409" s="3">
        <v>14409</v>
      </c>
    </row>
    <row r="14410" spans="4:4">
      <c r="D14410" s="3">
        <v>14410</v>
      </c>
    </row>
    <row r="14411" spans="4:4">
      <c r="D14411" s="3">
        <v>14411</v>
      </c>
    </row>
    <row r="14412" spans="4:4">
      <c r="D14412" s="3">
        <v>14412</v>
      </c>
    </row>
    <row r="14413" spans="4:4">
      <c r="D14413" s="3">
        <v>14413</v>
      </c>
    </row>
    <row r="14414" spans="4:4">
      <c r="D14414" s="3">
        <v>14414</v>
      </c>
    </row>
    <row r="14415" spans="4:4">
      <c r="D14415" s="3">
        <v>14415</v>
      </c>
    </row>
    <row r="14416" spans="4:4">
      <c r="D14416" s="3">
        <v>14416</v>
      </c>
    </row>
    <row r="14417" spans="4:4">
      <c r="D14417" s="3">
        <v>14417</v>
      </c>
    </row>
    <row r="14418" spans="4:4">
      <c r="D14418" s="3">
        <v>14418</v>
      </c>
    </row>
    <row r="14419" spans="4:4">
      <c r="D14419" s="3">
        <v>14419</v>
      </c>
    </row>
    <row r="14420" spans="4:4">
      <c r="D14420" s="3">
        <v>14420</v>
      </c>
    </row>
    <row r="14421" spans="4:4">
      <c r="D14421" s="3">
        <v>14421</v>
      </c>
    </row>
    <row r="14422" spans="4:4">
      <c r="D14422" s="3">
        <v>14422</v>
      </c>
    </row>
    <row r="14423" spans="4:4">
      <c r="D14423" s="3">
        <v>14423</v>
      </c>
    </row>
    <row r="14424" spans="4:4">
      <c r="D14424" s="3">
        <v>14424</v>
      </c>
    </row>
    <row r="14425" spans="4:4">
      <c r="D14425" s="3">
        <v>14425</v>
      </c>
    </row>
    <row r="14426" spans="4:4">
      <c r="D14426" s="3">
        <v>14426</v>
      </c>
    </row>
    <row r="14427" spans="4:4">
      <c r="D14427" s="3">
        <v>14427</v>
      </c>
    </row>
    <row r="14428" spans="4:4">
      <c r="D14428" s="3">
        <v>14428</v>
      </c>
    </row>
    <row r="14429" spans="4:4">
      <c r="D14429" s="3">
        <v>14429</v>
      </c>
    </row>
    <row r="14430" spans="4:4">
      <c r="D14430" s="3">
        <v>14430</v>
      </c>
    </row>
    <row r="14431" spans="4:4">
      <c r="D14431" s="3">
        <v>14431</v>
      </c>
    </row>
    <row r="14432" spans="4:4">
      <c r="D14432" s="3">
        <v>14432</v>
      </c>
    </row>
    <row r="14433" spans="4:4">
      <c r="D14433" s="3">
        <v>14433</v>
      </c>
    </row>
    <row r="14434" spans="4:4">
      <c r="D14434" s="3">
        <v>14434</v>
      </c>
    </row>
    <row r="14435" spans="4:4">
      <c r="D14435" s="3">
        <v>14435</v>
      </c>
    </row>
    <row r="14436" spans="4:4">
      <c r="D14436" s="3">
        <v>14436</v>
      </c>
    </row>
    <row r="14437" spans="4:4">
      <c r="D14437" s="3">
        <v>14437</v>
      </c>
    </row>
    <row r="14438" spans="4:4">
      <c r="D14438" s="3">
        <v>14438</v>
      </c>
    </row>
    <row r="14439" spans="4:4">
      <c r="D14439" s="3">
        <v>14439</v>
      </c>
    </row>
    <row r="14440" spans="4:4">
      <c r="D14440" s="3">
        <v>14440</v>
      </c>
    </row>
    <row r="14441" spans="4:4">
      <c r="D14441" s="3">
        <v>14441</v>
      </c>
    </row>
    <row r="14442" spans="4:4">
      <c r="D14442" s="3">
        <v>14442</v>
      </c>
    </row>
    <row r="14443" spans="4:4">
      <c r="D14443" s="3">
        <v>14443</v>
      </c>
    </row>
    <row r="14444" spans="4:4">
      <c r="D14444" s="3">
        <v>14444</v>
      </c>
    </row>
    <row r="14445" spans="4:4">
      <c r="D14445" s="3">
        <v>14445</v>
      </c>
    </row>
    <row r="14446" spans="4:4">
      <c r="D14446" s="3">
        <v>14446</v>
      </c>
    </row>
    <row r="14447" spans="4:4">
      <c r="D14447" s="3">
        <v>14447</v>
      </c>
    </row>
    <row r="14448" spans="4:4">
      <c r="D14448" s="3">
        <v>14448</v>
      </c>
    </row>
    <row r="14449" spans="4:4">
      <c r="D14449" s="3">
        <v>14449</v>
      </c>
    </row>
    <row r="14450" spans="4:4">
      <c r="D14450" s="3">
        <v>14450</v>
      </c>
    </row>
    <row r="14451" spans="4:4">
      <c r="D14451" s="3">
        <v>14451</v>
      </c>
    </row>
    <row r="14452" spans="4:4">
      <c r="D14452" s="3">
        <v>14452</v>
      </c>
    </row>
    <row r="14453" spans="4:4">
      <c r="D14453" s="3">
        <v>14453</v>
      </c>
    </row>
    <row r="14454" spans="4:4">
      <c r="D14454" s="3">
        <v>14454</v>
      </c>
    </row>
    <row r="14455" spans="4:4">
      <c r="D14455" s="3">
        <v>14455</v>
      </c>
    </row>
    <row r="14456" spans="4:4">
      <c r="D14456" s="3">
        <v>14456</v>
      </c>
    </row>
    <row r="14457" spans="4:4">
      <c r="D14457" s="3">
        <v>14457</v>
      </c>
    </row>
    <row r="14458" spans="4:4">
      <c r="D14458" s="3">
        <v>14458</v>
      </c>
    </row>
    <row r="14459" spans="4:4">
      <c r="D14459" s="3">
        <v>14459</v>
      </c>
    </row>
    <row r="14460" spans="4:4">
      <c r="D14460" s="3">
        <v>14460</v>
      </c>
    </row>
    <row r="14461" spans="4:4">
      <c r="D14461" s="3">
        <v>14461</v>
      </c>
    </row>
    <row r="14462" spans="4:4">
      <c r="D14462" s="3">
        <v>14462</v>
      </c>
    </row>
    <row r="14463" spans="4:4">
      <c r="D14463" s="3">
        <v>14463</v>
      </c>
    </row>
    <row r="14464" spans="4:4">
      <c r="D14464" s="3">
        <v>14464</v>
      </c>
    </row>
    <row r="14465" spans="4:4">
      <c r="D14465" s="3">
        <v>14465</v>
      </c>
    </row>
    <row r="14466" spans="4:4">
      <c r="D14466" s="3">
        <v>14466</v>
      </c>
    </row>
    <row r="14467" spans="4:4">
      <c r="D14467" s="3">
        <v>14467</v>
      </c>
    </row>
    <row r="14468" spans="4:4">
      <c r="D14468" s="3">
        <v>14468</v>
      </c>
    </row>
    <row r="14469" spans="4:4">
      <c r="D14469" s="3">
        <v>14469</v>
      </c>
    </row>
    <row r="14470" spans="4:4">
      <c r="D14470" s="3">
        <v>14470</v>
      </c>
    </row>
    <row r="14471" spans="4:4">
      <c r="D14471" s="3">
        <v>14471</v>
      </c>
    </row>
    <row r="14472" spans="4:4">
      <c r="D14472" s="3">
        <v>14472</v>
      </c>
    </row>
    <row r="14473" spans="4:4">
      <c r="D14473" s="3">
        <v>14473</v>
      </c>
    </row>
    <row r="14474" spans="4:4">
      <c r="D14474" s="3">
        <v>14474</v>
      </c>
    </row>
    <row r="14475" spans="4:4">
      <c r="D14475" s="3">
        <v>14475</v>
      </c>
    </row>
    <row r="14476" spans="4:4">
      <c r="D14476" s="3">
        <v>14476</v>
      </c>
    </row>
    <row r="14477" spans="4:4">
      <c r="D14477" s="3">
        <v>14477</v>
      </c>
    </row>
    <row r="14478" spans="4:4">
      <c r="D14478" s="3">
        <v>14478</v>
      </c>
    </row>
    <row r="14479" spans="4:4">
      <c r="D14479" s="3">
        <v>14479</v>
      </c>
    </row>
    <row r="14480" spans="4:4">
      <c r="D14480" s="3">
        <v>14480</v>
      </c>
    </row>
    <row r="14481" spans="4:4">
      <c r="D14481" s="3">
        <v>14481</v>
      </c>
    </row>
    <row r="14482" spans="4:4">
      <c r="D14482" s="3">
        <v>14482</v>
      </c>
    </row>
    <row r="14483" spans="4:4">
      <c r="D14483" s="3">
        <v>14483</v>
      </c>
    </row>
    <row r="14484" spans="4:4">
      <c r="D14484" s="3">
        <v>14484</v>
      </c>
    </row>
    <row r="14485" spans="4:4">
      <c r="D14485" s="3">
        <v>14485</v>
      </c>
    </row>
    <row r="14486" spans="4:4">
      <c r="D14486" s="3">
        <v>14486</v>
      </c>
    </row>
    <row r="14487" spans="4:4">
      <c r="D14487" s="3">
        <v>14487</v>
      </c>
    </row>
    <row r="14488" spans="4:4">
      <c r="D14488" s="3">
        <v>14488</v>
      </c>
    </row>
    <row r="14489" spans="4:4">
      <c r="D14489" s="3">
        <v>14489</v>
      </c>
    </row>
    <row r="14490" spans="4:4">
      <c r="D14490" s="3">
        <v>14490</v>
      </c>
    </row>
    <row r="14491" spans="4:4">
      <c r="D14491" s="3">
        <v>14491</v>
      </c>
    </row>
    <row r="14492" spans="4:4">
      <c r="D14492" s="3">
        <v>14492</v>
      </c>
    </row>
    <row r="14493" spans="4:4">
      <c r="D14493" s="3">
        <v>14493</v>
      </c>
    </row>
    <row r="14494" spans="4:4">
      <c r="D14494" s="3">
        <v>14494</v>
      </c>
    </row>
    <row r="14495" spans="4:4">
      <c r="D14495" s="3">
        <v>14495</v>
      </c>
    </row>
    <row r="14496" spans="4:4">
      <c r="D14496" s="3">
        <v>14496</v>
      </c>
    </row>
    <row r="14497" spans="4:4">
      <c r="D14497" s="3">
        <v>14497</v>
      </c>
    </row>
    <row r="14498" spans="4:4">
      <c r="D14498" s="3">
        <v>14498</v>
      </c>
    </row>
    <row r="14499" spans="4:4">
      <c r="D14499" s="3">
        <v>14499</v>
      </c>
    </row>
    <row r="14500" spans="4:4">
      <c r="D14500" s="3">
        <v>14500</v>
      </c>
    </row>
    <row r="14501" spans="4:4">
      <c r="D14501" s="3">
        <v>14501</v>
      </c>
    </row>
    <row r="14502" spans="4:4">
      <c r="D14502" s="3">
        <v>14502</v>
      </c>
    </row>
    <row r="14503" spans="4:4">
      <c r="D14503" s="3">
        <v>14503</v>
      </c>
    </row>
    <row r="14504" spans="4:4">
      <c r="D14504" s="3">
        <v>14504</v>
      </c>
    </row>
    <row r="14505" spans="4:4">
      <c r="D14505" s="3">
        <v>14505</v>
      </c>
    </row>
    <row r="14506" spans="4:4">
      <c r="D14506" s="3">
        <v>14506</v>
      </c>
    </row>
    <row r="14507" spans="4:4">
      <c r="D14507" s="3">
        <v>14507</v>
      </c>
    </row>
    <row r="14508" spans="4:4">
      <c r="D14508" s="3">
        <v>14508</v>
      </c>
    </row>
    <row r="14509" spans="4:4">
      <c r="D14509" s="3">
        <v>14509</v>
      </c>
    </row>
    <row r="14510" spans="4:4">
      <c r="D14510" s="3">
        <v>14510</v>
      </c>
    </row>
    <row r="14511" spans="4:4">
      <c r="D14511" s="3">
        <v>14511</v>
      </c>
    </row>
    <row r="14512" spans="4:4">
      <c r="D14512" s="3">
        <v>14512</v>
      </c>
    </row>
    <row r="14513" spans="4:4">
      <c r="D14513" s="3">
        <v>14513</v>
      </c>
    </row>
    <row r="14514" spans="4:4">
      <c r="D14514" s="3">
        <v>14514</v>
      </c>
    </row>
    <row r="14515" spans="4:4">
      <c r="D14515" s="3">
        <v>14515</v>
      </c>
    </row>
    <row r="14516" spans="4:4">
      <c r="D14516" s="3">
        <v>14516</v>
      </c>
    </row>
    <row r="14517" spans="4:4">
      <c r="D14517" s="3">
        <v>14517</v>
      </c>
    </row>
    <row r="14518" spans="4:4">
      <c r="D14518" s="3">
        <v>14518</v>
      </c>
    </row>
    <row r="14519" spans="4:4">
      <c r="D14519" s="3">
        <v>14519</v>
      </c>
    </row>
    <row r="14520" spans="4:4">
      <c r="D14520" s="3">
        <v>14520</v>
      </c>
    </row>
    <row r="14521" spans="4:4">
      <c r="D14521" s="3">
        <v>14521</v>
      </c>
    </row>
    <row r="14522" spans="4:4">
      <c r="D14522" s="3">
        <v>14522</v>
      </c>
    </row>
    <row r="14523" spans="4:4">
      <c r="D14523" s="3">
        <v>14523</v>
      </c>
    </row>
    <row r="14524" spans="4:4">
      <c r="D14524" s="3">
        <v>14524</v>
      </c>
    </row>
    <row r="14525" spans="4:4">
      <c r="D14525" s="3">
        <v>14525</v>
      </c>
    </row>
    <row r="14526" spans="4:4">
      <c r="D14526" s="3">
        <v>14526</v>
      </c>
    </row>
    <row r="14527" spans="4:4">
      <c r="D14527" s="3">
        <v>14527</v>
      </c>
    </row>
    <row r="14528" spans="4:4">
      <c r="D14528" s="3">
        <v>14528</v>
      </c>
    </row>
    <row r="14529" spans="4:4">
      <c r="D14529" s="3">
        <v>14529</v>
      </c>
    </row>
    <row r="14530" spans="4:4">
      <c r="D14530" s="3">
        <v>14530</v>
      </c>
    </row>
    <row r="14531" spans="4:4">
      <c r="D14531" s="3">
        <v>14531</v>
      </c>
    </row>
    <row r="14532" spans="4:4">
      <c r="D14532" s="3">
        <v>14532</v>
      </c>
    </row>
    <row r="14533" spans="4:4">
      <c r="D14533" s="3">
        <v>14533</v>
      </c>
    </row>
    <row r="14534" spans="4:4">
      <c r="D14534" s="3">
        <v>14534</v>
      </c>
    </row>
    <row r="14535" spans="4:4">
      <c r="D14535" s="3">
        <v>14535</v>
      </c>
    </row>
    <row r="14536" spans="4:4">
      <c r="D14536" s="3">
        <v>14536</v>
      </c>
    </row>
    <row r="14537" spans="4:4">
      <c r="D14537" s="3">
        <v>14537</v>
      </c>
    </row>
    <row r="14538" spans="4:4">
      <c r="D14538" s="3">
        <v>14538</v>
      </c>
    </row>
    <row r="14539" spans="4:4">
      <c r="D14539" s="3">
        <v>14539</v>
      </c>
    </row>
    <row r="14540" spans="4:4">
      <c r="D14540" s="3">
        <v>14540</v>
      </c>
    </row>
    <row r="14541" spans="4:4">
      <c r="D14541" s="3">
        <v>14541</v>
      </c>
    </row>
    <row r="14542" spans="4:4">
      <c r="D14542" s="3">
        <v>14542</v>
      </c>
    </row>
    <row r="14543" spans="4:4">
      <c r="D14543" s="3">
        <v>14543</v>
      </c>
    </row>
    <row r="14544" spans="4:4">
      <c r="D14544" s="3">
        <v>14544</v>
      </c>
    </row>
    <row r="14545" spans="4:4">
      <c r="D14545" s="3">
        <v>14545</v>
      </c>
    </row>
    <row r="14546" spans="4:4">
      <c r="D14546" s="3">
        <v>14546</v>
      </c>
    </row>
    <row r="14547" spans="4:4">
      <c r="D14547" s="3">
        <v>14547</v>
      </c>
    </row>
    <row r="14548" spans="4:4">
      <c r="D14548" s="3">
        <v>14548</v>
      </c>
    </row>
    <row r="14549" spans="4:4">
      <c r="D14549" s="3">
        <v>14549</v>
      </c>
    </row>
    <row r="14550" spans="4:4">
      <c r="D14550" s="3">
        <v>14550</v>
      </c>
    </row>
    <row r="14551" spans="4:4">
      <c r="D14551" s="3">
        <v>14551</v>
      </c>
    </row>
    <row r="14552" spans="4:4">
      <c r="D14552" s="3">
        <v>14552</v>
      </c>
    </row>
    <row r="14553" spans="4:4">
      <c r="D14553" s="3">
        <v>14553</v>
      </c>
    </row>
    <row r="14554" spans="4:4">
      <c r="D14554" s="3">
        <v>14554</v>
      </c>
    </row>
    <row r="14555" spans="4:4">
      <c r="D14555" s="3">
        <v>14555</v>
      </c>
    </row>
    <row r="14556" spans="4:4">
      <c r="D14556" s="3">
        <v>14556</v>
      </c>
    </row>
    <row r="14557" spans="4:4">
      <c r="D14557" s="3">
        <v>14557</v>
      </c>
    </row>
    <row r="14558" spans="4:4">
      <c r="D14558" s="3">
        <v>14558</v>
      </c>
    </row>
    <row r="14559" spans="4:4">
      <c r="D14559" s="3">
        <v>14559</v>
      </c>
    </row>
    <row r="14560" spans="4:4">
      <c r="D14560" s="3">
        <v>14560</v>
      </c>
    </row>
    <row r="14561" spans="4:4">
      <c r="D14561" s="3">
        <v>14561</v>
      </c>
    </row>
    <row r="14562" spans="4:4">
      <c r="D14562" s="3">
        <v>14562</v>
      </c>
    </row>
    <row r="14563" spans="4:4">
      <c r="D14563" s="3">
        <v>14563</v>
      </c>
    </row>
    <row r="14564" spans="4:4">
      <c r="D14564" s="3">
        <v>14564</v>
      </c>
    </row>
    <row r="14565" spans="4:4">
      <c r="D14565" s="3">
        <v>14565</v>
      </c>
    </row>
    <row r="14566" spans="4:4">
      <c r="D14566" s="3">
        <v>14566</v>
      </c>
    </row>
    <row r="14567" spans="4:4">
      <c r="D14567" s="3">
        <v>14567</v>
      </c>
    </row>
    <row r="14568" spans="4:4">
      <c r="D14568" s="3">
        <v>14568</v>
      </c>
    </row>
    <row r="14569" spans="4:4">
      <c r="D14569" s="3">
        <v>14569</v>
      </c>
    </row>
    <row r="14570" spans="4:4">
      <c r="D14570" s="3">
        <v>14570</v>
      </c>
    </row>
    <row r="14571" spans="4:4">
      <c r="D14571" s="3">
        <v>14571</v>
      </c>
    </row>
    <row r="14572" spans="4:4">
      <c r="D14572" s="3">
        <v>14572</v>
      </c>
    </row>
    <row r="14573" spans="4:4">
      <c r="D14573" s="3">
        <v>14573</v>
      </c>
    </row>
    <row r="14574" spans="4:4">
      <c r="D14574" s="3">
        <v>14574</v>
      </c>
    </row>
    <row r="14575" spans="4:4">
      <c r="D14575" s="3">
        <v>14575</v>
      </c>
    </row>
    <row r="14576" spans="4:4">
      <c r="D14576" s="3">
        <v>14576</v>
      </c>
    </row>
    <row r="14577" spans="4:4">
      <c r="D14577" s="3">
        <v>14577</v>
      </c>
    </row>
    <row r="14578" spans="4:4">
      <c r="D14578" s="3">
        <v>14578</v>
      </c>
    </row>
    <row r="14579" spans="4:4">
      <c r="D14579" s="3">
        <v>14579</v>
      </c>
    </row>
    <row r="14580" spans="4:4">
      <c r="D14580" s="3">
        <v>14580</v>
      </c>
    </row>
    <row r="14581" spans="4:4">
      <c r="D14581" s="3">
        <v>14581</v>
      </c>
    </row>
    <row r="14582" spans="4:4">
      <c r="D14582" s="3">
        <v>14582</v>
      </c>
    </row>
    <row r="14583" spans="4:4">
      <c r="D14583" s="3">
        <v>14583</v>
      </c>
    </row>
    <row r="14584" spans="4:4">
      <c r="D14584" s="3">
        <v>14584</v>
      </c>
    </row>
    <row r="14585" spans="4:4">
      <c r="D14585" s="3">
        <v>14585</v>
      </c>
    </row>
    <row r="14586" spans="4:4">
      <c r="D14586" s="3">
        <v>14586</v>
      </c>
    </row>
    <row r="14587" spans="4:4">
      <c r="D14587" s="3">
        <v>14587</v>
      </c>
    </row>
    <row r="14588" spans="4:4">
      <c r="D14588" s="3">
        <v>14588</v>
      </c>
    </row>
    <row r="14589" spans="4:4">
      <c r="D14589" s="3">
        <v>14589</v>
      </c>
    </row>
    <row r="14590" spans="4:4">
      <c r="D14590" s="3">
        <v>14590</v>
      </c>
    </row>
    <row r="14591" spans="4:4">
      <c r="D14591" s="3">
        <v>14591</v>
      </c>
    </row>
    <row r="14592" spans="4:4">
      <c r="D14592" s="3">
        <v>14592</v>
      </c>
    </row>
    <row r="14593" spans="4:4">
      <c r="D14593" s="3">
        <v>14593</v>
      </c>
    </row>
    <row r="14594" spans="4:4">
      <c r="D14594" s="3">
        <v>14594</v>
      </c>
    </row>
    <row r="14595" spans="4:4">
      <c r="D14595" s="3">
        <v>14595</v>
      </c>
    </row>
    <row r="14596" spans="4:4">
      <c r="D14596" s="3">
        <v>14596</v>
      </c>
    </row>
    <row r="14597" spans="4:4">
      <c r="D14597" s="3">
        <v>14597</v>
      </c>
    </row>
    <row r="14598" spans="4:4">
      <c r="D14598" s="3">
        <v>14598</v>
      </c>
    </row>
    <row r="14599" spans="4:4">
      <c r="D14599" s="3">
        <v>14599</v>
      </c>
    </row>
    <row r="14600" spans="4:4">
      <c r="D14600" s="3">
        <v>14600</v>
      </c>
    </row>
    <row r="14601" spans="4:4">
      <c r="D14601" s="3">
        <v>14601</v>
      </c>
    </row>
    <row r="14602" spans="4:4">
      <c r="D14602" s="3">
        <v>14602</v>
      </c>
    </row>
    <row r="14603" spans="4:4">
      <c r="D14603" s="3">
        <v>14603</v>
      </c>
    </row>
    <row r="14604" spans="4:4">
      <c r="D14604" s="3">
        <v>14604</v>
      </c>
    </row>
    <row r="14605" spans="4:4">
      <c r="D14605" s="3">
        <v>14605</v>
      </c>
    </row>
    <row r="14606" spans="4:4">
      <c r="D14606" s="3">
        <v>14606</v>
      </c>
    </row>
    <row r="14607" spans="4:4">
      <c r="D14607" s="3">
        <v>14607</v>
      </c>
    </row>
    <row r="14608" spans="4:4">
      <c r="D14608" s="3">
        <v>14608</v>
      </c>
    </row>
    <row r="14609" spans="4:4">
      <c r="D14609" s="3">
        <v>14609</v>
      </c>
    </row>
    <row r="14610" spans="4:4">
      <c r="D14610" s="3">
        <v>14610</v>
      </c>
    </row>
    <row r="14611" spans="4:4">
      <c r="D14611" s="3">
        <v>14611</v>
      </c>
    </row>
    <row r="14612" spans="4:4">
      <c r="D14612" s="3">
        <v>14612</v>
      </c>
    </row>
    <row r="14613" spans="4:4">
      <c r="D14613" s="3">
        <v>14613</v>
      </c>
    </row>
    <row r="14614" spans="4:4">
      <c r="D14614" s="3">
        <v>14614</v>
      </c>
    </row>
    <row r="14615" spans="4:4">
      <c r="D14615" s="3">
        <v>14615</v>
      </c>
    </row>
    <row r="14616" spans="4:4">
      <c r="D14616" s="3">
        <v>14616</v>
      </c>
    </row>
    <row r="14617" spans="4:4">
      <c r="D14617" s="3">
        <v>14617</v>
      </c>
    </row>
    <row r="14618" spans="4:4">
      <c r="D14618" s="3">
        <v>14618</v>
      </c>
    </row>
    <row r="14619" spans="4:4">
      <c r="D14619" s="3">
        <v>14619</v>
      </c>
    </row>
    <row r="14620" spans="4:4">
      <c r="D14620" s="3">
        <v>14620</v>
      </c>
    </row>
    <row r="14621" spans="4:4">
      <c r="D14621" s="3">
        <v>14621</v>
      </c>
    </row>
    <row r="14622" spans="4:4">
      <c r="D14622" s="3">
        <v>14622</v>
      </c>
    </row>
    <row r="14623" spans="4:4">
      <c r="D14623" s="3">
        <v>14623</v>
      </c>
    </row>
    <row r="14624" spans="4:4">
      <c r="D14624" s="3">
        <v>14624</v>
      </c>
    </row>
    <row r="14625" spans="4:4">
      <c r="D14625" s="3">
        <v>14625</v>
      </c>
    </row>
    <row r="14626" spans="4:4">
      <c r="D14626" s="3">
        <v>14626</v>
      </c>
    </row>
    <row r="14627" spans="4:4">
      <c r="D14627" s="3">
        <v>14627</v>
      </c>
    </row>
    <row r="14628" spans="4:4">
      <c r="D14628" s="3">
        <v>14628</v>
      </c>
    </row>
    <row r="14629" spans="4:4">
      <c r="D14629" s="3">
        <v>14629</v>
      </c>
    </row>
    <row r="14630" spans="4:4">
      <c r="D14630" s="3">
        <v>14630</v>
      </c>
    </row>
    <row r="14631" spans="4:4">
      <c r="D14631" s="3">
        <v>14631</v>
      </c>
    </row>
    <row r="14632" spans="4:4">
      <c r="D14632" s="3">
        <v>14632</v>
      </c>
    </row>
    <row r="14633" spans="4:4">
      <c r="D14633" s="3">
        <v>14633</v>
      </c>
    </row>
    <row r="14634" spans="4:4">
      <c r="D14634" s="3">
        <v>14634</v>
      </c>
    </row>
    <row r="14635" spans="4:4">
      <c r="D14635" s="3">
        <v>14635</v>
      </c>
    </row>
    <row r="14636" spans="4:4">
      <c r="D14636" s="3">
        <v>14636</v>
      </c>
    </row>
    <row r="14637" spans="4:4">
      <c r="D14637" s="3">
        <v>14637</v>
      </c>
    </row>
    <row r="14638" spans="4:4">
      <c r="D14638" s="3">
        <v>14638</v>
      </c>
    </row>
    <row r="14639" spans="4:4">
      <c r="D14639" s="3">
        <v>14639</v>
      </c>
    </row>
    <row r="14640" spans="4:4">
      <c r="D14640" s="3">
        <v>14640</v>
      </c>
    </row>
    <row r="14641" spans="4:4">
      <c r="D14641" s="3">
        <v>14641</v>
      </c>
    </row>
    <row r="14642" spans="4:4">
      <c r="D14642" s="3">
        <v>14642</v>
      </c>
    </row>
    <row r="14643" spans="4:4">
      <c r="D14643" s="3">
        <v>14643</v>
      </c>
    </row>
    <row r="14644" spans="4:4">
      <c r="D14644" s="3">
        <v>14644</v>
      </c>
    </row>
    <row r="14645" spans="4:4">
      <c r="D14645" s="3">
        <v>14645</v>
      </c>
    </row>
    <row r="14646" spans="4:4">
      <c r="D14646" s="3">
        <v>14646</v>
      </c>
    </row>
    <row r="14647" spans="4:4">
      <c r="D14647" s="3">
        <v>14647</v>
      </c>
    </row>
    <row r="14648" spans="4:4">
      <c r="D14648" s="3">
        <v>14648</v>
      </c>
    </row>
    <row r="14649" spans="4:4">
      <c r="D14649" s="3">
        <v>14649</v>
      </c>
    </row>
    <row r="14650" spans="4:4">
      <c r="D14650" s="3">
        <v>14650</v>
      </c>
    </row>
    <row r="14651" spans="4:4">
      <c r="D14651" s="3">
        <v>14651</v>
      </c>
    </row>
    <row r="14652" spans="4:4">
      <c r="D14652" s="3">
        <v>14652</v>
      </c>
    </row>
    <row r="14653" spans="4:4">
      <c r="D14653" s="3">
        <v>14653</v>
      </c>
    </row>
    <row r="14654" spans="4:4">
      <c r="D14654" s="3">
        <v>14654</v>
      </c>
    </row>
    <row r="14655" spans="4:4">
      <c r="D14655" s="3">
        <v>14655</v>
      </c>
    </row>
    <row r="14656" spans="4:4">
      <c r="D14656" s="3">
        <v>14656</v>
      </c>
    </row>
    <row r="14657" spans="4:4">
      <c r="D14657" s="3">
        <v>14657</v>
      </c>
    </row>
    <row r="14658" spans="4:4">
      <c r="D14658" s="3">
        <v>14658</v>
      </c>
    </row>
    <row r="14659" spans="4:4">
      <c r="D14659" s="3">
        <v>14659</v>
      </c>
    </row>
    <row r="14660" spans="4:4">
      <c r="D14660" s="3">
        <v>14660</v>
      </c>
    </row>
    <row r="14661" spans="4:4">
      <c r="D14661" s="3">
        <v>14661</v>
      </c>
    </row>
    <row r="14662" spans="4:4">
      <c r="D14662" s="3">
        <v>14662</v>
      </c>
    </row>
    <row r="14663" spans="4:4">
      <c r="D14663" s="3">
        <v>14663</v>
      </c>
    </row>
    <row r="14664" spans="4:4">
      <c r="D14664" s="3">
        <v>14664</v>
      </c>
    </row>
    <row r="14665" spans="4:4">
      <c r="D14665" s="3">
        <v>14665</v>
      </c>
    </row>
    <row r="14666" spans="4:4">
      <c r="D14666" s="3">
        <v>14666</v>
      </c>
    </row>
    <row r="14667" spans="4:4">
      <c r="D14667" s="3">
        <v>14667</v>
      </c>
    </row>
    <row r="14668" spans="4:4">
      <c r="D14668" s="3">
        <v>14668</v>
      </c>
    </row>
    <row r="14669" spans="4:4">
      <c r="D14669" s="3">
        <v>14669</v>
      </c>
    </row>
    <row r="14670" spans="4:4">
      <c r="D14670" s="3">
        <v>14670</v>
      </c>
    </row>
    <row r="14671" spans="4:4">
      <c r="D14671" s="3">
        <v>14671</v>
      </c>
    </row>
    <row r="14672" spans="4:4">
      <c r="D14672" s="3">
        <v>14672</v>
      </c>
    </row>
    <row r="14673" spans="4:4">
      <c r="D14673" s="3">
        <v>14673</v>
      </c>
    </row>
    <row r="14674" spans="4:4">
      <c r="D14674" s="3">
        <v>14674</v>
      </c>
    </row>
    <row r="14675" spans="4:4">
      <c r="D14675" s="3">
        <v>14675</v>
      </c>
    </row>
    <row r="14676" spans="4:4">
      <c r="D14676" s="3">
        <v>14676</v>
      </c>
    </row>
    <row r="14677" spans="4:4">
      <c r="D14677" s="3">
        <v>14677</v>
      </c>
    </row>
    <row r="14678" spans="4:4">
      <c r="D14678" s="3">
        <v>14678</v>
      </c>
    </row>
    <row r="14679" spans="4:4">
      <c r="D14679" s="3">
        <v>14679</v>
      </c>
    </row>
    <row r="14680" spans="4:4">
      <c r="D14680" s="3">
        <v>14680</v>
      </c>
    </row>
    <row r="14681" spans="4:4">
      <c r="D14681" s="3">
        <v>14681</v>
      </c>
    </row>
    <row r="14682" spans="4:4">
      <c r="D14682" s="3">
        <v>14682</v>
      </c>
    </row>
    <row r="14683" spans="4:4">
      <c r="D14683" s="3">
        <v>14683</v>
      </c>
    </row>
    <row r="14684" spans="4:4">
      <c r="D14684" s="3">
        <v>14684</v>
      </c>
    </row>
    <row r="14685" spans="4:4">
      <c r="D14685" s="3">
        <v>14685</v>
      </c>
    </row>
    <row r="14686" spans="4:4">
      <c r="D14686" s="3">
        <v>14686</v>
      </c>
    </row>
    <row r="14687" spans="4:4">
      <c r="D14687" s="3">
        <v>14687</v>
      </c>
    </row>
    <row r="14688" spans="4:4">
      <c r="D14688" s="3">
        <v>14688</v>
      </c>
    </row>
    <row r="14689" spans="4:4">
      <c r="D14689" s="3">
        <v>14689</v>
      </c>
    </row>
    <row r="14690" spans="4:4">
      <c r="D14690" s="3">
        <v>14690</v>
      </c>
    </row>
    <row r="14691" spans="4:4">
      <c r="D14691" s="3">
        <v>14691</v>
      </c>
    </row>
    <row r="14692" spans="4:4">
      <c r="D14692" s="3">
        <v>14692</v>
      </c>
    </row>
    <row r="14693" spans="4:4">
      <c r="D14693" s="3">
        <v>14693</v>
      </c>
    </row>
    <row r="14694" spans="4:4">
      <c r="D14694" s="3">
        <v>14694</v>
      </c>
    </row>
    <row r="14695" spans="4:4">
      <c r="D14695" s="3">
        <v>14695</v>
      </c>
    </row>
    <row r="14696" spans="4:4">
      <c r="D14696" s="3">
        <v>14696</v>
      </c>
    </row>
    <row r="14697" spans="4:4">
      <c r="D14697" s="3">
        <v>14697</v>
      </c>
    </row>
    <row r="14698" spans="4:4">
      <c r="D14698" s="3">
        <v>14698</v>
      </c>
    </row>
    <row r="14699" spans="4:4">
      <c r="D14699" s="3">
        <v>14699</v>
      </c>
    </row>
    <row r="14700" spans="4:4">
      <c r="D14700" s="3">
        <v>14700</v>
      </c>
    </row>
    <row r="14701" spans="4:4">
      <c r="D14701" s="3">
        <v>14701</v>
      </c>
    </row>
    <row r="14702" spans="4:4">
      <c r="D14702" s="3">
        <v>14702</v>
      </c>
    </row>
    <row r="14703" spans="4:4">
      <c r="D14703" s="3">
        <v>14703</v>
      </c>
    </row>
    <row r="14704" spans="4:4">
      <c r="D14704" s="3">
        <v>14704</v>
      </c>
    </row>
    <row r="14705" spans="4:4">
      <c r="D14705" s="3">
        <v>14705</v>
      </c>
    </row>
    <row r="14706" spans="4:4">
      <c r="D14706" s="3">
        <v>14706</v>
      </c>
    </row>
    <row r="14707" spans="4:4">
      <c r="D14707" s="3">
        <v>14707</v>
      </c>
    </row>
    <row r="14708" spans="4:4">
      <c r="D14708" s="3">
        <v>14708</v>
      </c>
    </row>
    <row r="14709" spans="4:4">
      <c r="D14709" s="3">
        <v>14709</v>
      </c>
    </row>
    <row r="14710" spans="4:4">
      <c r="D14710" s="3">
        <v>14710</v>
      </c>
    </row>
    <row r="14711" spans="4:4">
      <c r="D14711" s="3">
        <v>14711</v>
      </c>
    </row>
    <row r="14712" spans="4:4">
      <c r="D14712" s="3">
        <v>14712</v>
      </c>
    </row>
    <row r="14713" spans="4:4">
      <c r="D14713" s="3">
        <v>14713</v>
      </c>
    </row>
    <row r="14714" spans="4:4">
      <c r="D14714" s="3">
        <v>14714</v>
      </c>
    </row>
    <row r="14715" spans="4:4">
      <c r="D14715" s="3">
        <v>14715</v>
      </c>
    </row>
    <row r="14716" spans="4:4">
      <c r="D14716" s="3">
        <v>14716</v>
      </c>
    </row>
    <row r="14717" spans="4:4">
      <c r="D14717" s="3">
        <v>14717</v>
      </c>
    </row>
    <row r="14718" spans="4:4">
      <c r="D14718" s="3">
        <v>14718</v>
      </c>
    </row>
    <row r="14719" spans="4:4">
      <c r="D14719" s="3">
        <v>14719</v>
      </c>
    </row>
    <row r="14720" spans="4:4">
      <c r="D14720" s="3">
        <v>14720</v>
      </c>
    </row>
    <row r="14721" spans="4:4">
      <c r="D14721" s="3">
        <v>14721</v>
      </c>
    </row>
    <row r="14722" spans="4:4">
      <c r="D14722" s="3">
        <v>14722</v>
      </c>
    </row>
    <row r="14723" spans="4:4">
      <c r="D14723" s="3">
        <v>14723</v>
      </c>
    </row>
    <row r="14724" spans="4:4">
      <c r="D14724" s="3">
        <v>14724</v>
      </c>
    </row>
    <row r="14725" spans="4:4">
      <c r="D14725" s="3">
        <v>14725</v>
      </c>
    </row>
    <row r="14726" spans="4:4">
      <c r="D14726" s="3">
        <v>14726</v>
      </c>
    </row>
    <row r="14727" spans="4:4">
      <c r="D14727" s="3">
        <v>14727</v>
      </c>
    </row>
    <row r="14728" spans="4:4">
      <c r="D14728" s="3">
        <v>14728</v>
      </c>
    </row>
    <row r="14729" spans="4:4">
      <c r="D14729" s="3">
        <v>14729</v>
      </c>
    </row>
    <row r="14730" spans="4:4">
      <c r="D14730" s="3">
        <v>14730</v>
      </c>
    </row>
    <row r="14731" spans="4:4">
      <c r="D14731" s="3">
        <v>14731</v>
      </c>
    </row>
    <row r="14732" spans="4:4">
      <c r="D14732" s="3">
        <v>14732</v>
      </c>
    </row>
    <row r="14733" spans="4:4">
      <c r="D14733" s="3">
        <v>14733</v>
      </c>
    </row>
    <row r="14734" spans="4:4">
      <c r="D14734" s="3">
        <v>14734</v>
      </c>
    </row>
    <row r="14735" spans="4:4">
      <c r="D14735" s="3">
        <v>14735</v>
      </c>
    </row>
    <row r="14736" spans="4:4">
      <c r="D14736" s="3">
        <v>14736</v>
      </c>
    </row>
    <row r="14737" spans="4:4">
      <c r="D14737" s="3">
        <v>14737</v>
      </c>
    </row>
    <row r="14738" spans="4:4">
      <c r="D14738" s="3">
        <v>14738</v>
      </c>
    </row>
    <row r="14739" spans="4:4">
      <c r="D14739" s="3">
        <v>14739</v>
      </c>
    </row>
    <row r="14740" spans="4:4">
      <c r="D14740" s="3">
        <v>14740</v>
      </c>
    </row>
    <row r="14741" spans="4:4">
      <c r="D14741" s="3">
        <v>14741</v>
      </c>
    </row>
    <row r="14742" spans="4:4">
      <c r="D14742" s="3">
        <v>14742</v>
      </c>
    </row>
    <row r="14743" spans="4:4">
      <c r="D14743" s="3">
        <v>14743</v>
      </c>
    </row>
    <row r="14744" spans="4:4">
      <c r="D14744" s="3">
        <v>14744</v>
      </c>
    </row>
    <row r="14745" spans="4:4">
      <c r="D14745" s="3">
        <v>14745</v>
      </c>
    </row>
    <row r="14746" spans="4:4">
      <c r="D14746" s="3">
        <v>14746</v>
      </c>
    </row>
    <row r="14747" spans="4:4">
      <c r="D14747" s="3">
        <v>14747</v>
      </c>
    </row>
    <row r="14748" spans="4:4">
      <c r="D14748" s="3">
        <v>14748</v>
      </c>
    </row>
    <row r="14749" spans="4:4">
      <c r="D14749" s="3">
        <v>14749</v>
      </c>
    </row>
    <row r="14750" spans="4:4">
      <c r="D14750" s="3">
        <v>14750</v>
      </c>
    </row>
    <row r="14751" spans="4:4">
      <c r="D14751" s="3">
        <v>14751</v>
      </c>
    </row>
    <row r="14752" spans="4:4">
      <c r="D14752" s="3">
        <v>14752</v>
      </c>
    </row>
    <row r="14753" spans="4:4">
      <c r="D14753" s="3">
        <v>14753</v>
      </c>
    </row>
    <row r="14754" spans="4:4">
      <c r="D14754" s="3">
        <v>14754</v>
      </c>
    </row>
    <row r="14755" spans="4:4">
      <c r="D14755" s="3">
        <v>14755</v>
      </c>
    </row>
    <row r="14756" spans="4:4">
      <c r="D14756" s="3">
        <v>14756</v>
      </c>
    </row>
    <row r="14757" spans="4:4">
      <c r="D14757" s="3">
        <v>14757</v>
      </c>
    </row>
    <row r="14758" spans="4:4">
      <c r="D14758" s="3">
        <v>14758</v>
      </c>
    </row>
    <row r="14759" spans="4:4">
      <c r="D14759" s="3">
        <v>14759</v>
      </c>
    </row>
    <row r="14760" spans="4:4">
      <c r="D14760" s="3">
        <v>14760</v>
      </c>
    </row>
    <row r="14761" spans="4:4">
      <c r="D14761" s="3">
        <v>14761</v>
      </c>
    </row>
    <row r="14762" spans="4:4">
      <c r="D14762" s="3">
        <v>14762</v>
      </c>
    </row>
    <row r="14763" spans="4:4">
      <c r="D14763" s="3">
        <v>14763</v>
      </c>
    </row>
    <row r="14764" spans="4:4">
      <c r="D14764" s="3">
        <v>14764</v>
      </c>
    </row>
    <row r="14765" spans="4:4">
      <c r="D14765" s="3">
        <v>14765</v>
      </c>
    </row>
    <row r="14766" spans="4:4">
      <c r="D14766" s="3">
        <v>14766</v>
      </c>
    </row>
    <row r="14767" spans="4:4">
      <c r="D14767" s="3">
        <v>14767</v>
      </c>
    </row>
    <row r="14768" spans="4:4">
      <c r="D14768" s="3">
        <v>14768</v>
      </c>
    </row>
    <row r="14769" spans="4:4">
      <c r="D14769" s="3">
        <v>14769</v>
      </c>
    </row>
    <row r="14770" spans="4:4">
      <c r="D14770" s="3">
        <v>14770</v>
      </c>
    </row>
    <row r="14771" spans="4:4">
      <c r="D14771" s="3">
        <v>14771</v>
      </c>
    </row>
    <row r="14772" spans="4:4">
      <c r="D14772" s="3">
        <v>14772</v>
      </c>
    </row>
    <row r="14773" spans="4:4">
      <c r="D14773" s="3">
        <v>14773</v>
      </c>
    </row>
    <row r="14774" spans="4:4">
      <c r="D14774" s="3">
        <v>14774</v>
      </c>
    </row>
    <row r="14775" spans="4:4">
      <c r="D14775" s="3">
        <v>14775</v>
      </c>
    </row>
    <row r="14776" spans="4:4">
      <c r="D14776" s="3">
        <v>14776</v>
      </c>
    </row>
    <row r="14777" spans="4:4">
      <c r="D14777" s="3">
        <v>14777</v>
      </c>
    </row>
    <row r="14778" spans="4:4">
      <c r="D14778" s="3">
        <v>14778</v>
      </c>
    </row>
    <row r="14779" spans="4:4">
      <c r="D14779" s="3">
        <v>14779</v>
      </c>
    </row>
    <row r="14780" spans="4:4">
      <c r="D14780" s="3">
        <v>14780</v>
      </c>
    </row>
    <row r="14781" spans="4:4">
      <c r="D14781" s="3">
        <v>14781</v>
      </c>
    </row>
    <row r="14782" spans="4:4">
      <c r="D14782" s="3">
        <v>14782</v>
      </c>
    </row>
    <row r="14783" spans="4:4">
      <c r="D14783" s="3">
        <v>14783</v>
      </c>
    </row>
    <row r="14784" spans="4:4">
      <c r="D14784" s="3">
        <v>14784</v>
      </c>
    </row>
    <row r="14785" spans="4:4">
      <c r="D14785" s="3">
        <v>14785</v>
      </c>
    </row>
    <row r="14786" spans="4:4">
      <c r="D14786" s="3">
        <v>14786</v>
      </c>
    </row>
    <row r="14787" spans="4:4">
      <c r="D14787" s="3">
        <v>14787</v>
      </c>
    </row>
    <row r="14788" spans="4:4">
      <c r="D14788" s="3">
        <v>14788</v>
      </c>
    </row>
    <row r="14789" spans="4:4">
      <c r="D14789" s="3">
        <v>14789</v>
      </c>
    </row>
    <row r="14790" spans="4:4">
      <c r="D14790" s="3">
        <v>14790</v>
      </c>
    </row>
    <row r="14791" spans="4:4">
      <c r="D14791" s="3">
        <v>14791</v>
      </c>
    </row>
    <row r="14792" spans="4:4">
      <c r="D14792" s="3">
        <v>14792</v>
      </c>
    </row>
    <row r="14793" spans="4:4">
      <c r="D14793" s="3">
        <v>14793</v>
      </c>
    </row>
    <row r="14794" spans="4:4">
      <c r="D14794" s="3">
        <v>14794</v>
      </c>
    </row>
    <row r="14795" spans="4:4">
      <c r="D14795" s="3">
        <v>14795</v>
      </c>
    </row>
    <row r="14796" spans="4:4">
      <c r="D14796" s="3">
        <v>14796</v>
      </c>
    </row>
    <row r="14797" spans="4:4">
      <c r="D14797" s="3">
        <v>14797</v>
      </c>
    </row>
    <row r="14798" spans="4:4">
      <c r="D14798" s="3">
        <v>14798</v>
      </c>
    </row>
    <row r="14799" spans="4:4">
      <c r="D14799" s="3">
        <v>14799</v>
      </c>
    </row>
    <row r="14800" spans="4:4">
      <c r="D14800" s="3">
        <v>14800</v>
      </c>
    </row>
    <row r="14801" spans="4:4">
      <c r="D14801" s="3">
        <v>14801</v>
      </c>
    </row>
    <row r="14802" spans="4:4">
      <c r="D14802" s="3">
        <v>14802</v>
      </c>
    </row>
    <row r="14803" spans="4:4">
      <c r="D14803" s="3">
        <v>14803</v>
      </c>
    </row>
    <row r="14804" spans="4:4">
      <c r="D14804" s="3">
        <v>14804</v>
      </c>
    </row>
    <row r="14805" spans="4:4">
      <c r="D14805" s="3">
        <v>14805</v>
      </c>
    </row>
    <row r="14806" spans="4:4">
      <c r="D14806" s="3">
        <v>14806</v>
      </c>
    </row>
    <row r="14807" spans="4:4">
      <c r="D14807" s="3">
        <v>14807</v>
      </c>
    </row>
    <row r="14808" spans="4:4">
      <c r="D14808" s="3">
        <v>14808</v>
      </c>
    </row>
    <row r="14809" spans="4:4">
      <c r="D14809" s="3">
        <v>14809</v>
      </c>
    </row>
    <row r="14810" spans="4:4">
      <c r="D14810" s="3">
        <v>14810</v>
      </c>
    </row>
    <row r="14811" spans="4:4">
      <c r="D14811" s="3">
        <v>14811</v>
      </c>
    </row>
    <row r="14812" spans="4:4">
      <c r="D14812" s="3">
        <v>14812</v>
      </c>
    </row>
    <row r="14813" spans="4:4">
      <c r="D14813" s="3">
        <v>14813</v>
      </c>
    </row>
    <row r="14814" spans="4:4">
      <c r="D14814" s="3">
        <v>14814</v>
      </c>
    </row>
    <row r="14815" spans="4:4">
      <c r="D14815" s="3">
        <v>14815</v>
      </c>
    </row>
    <row r="14816" spans="4:4">
      <c r="D14816" s="3">
        <v>14816</v>
      </c>
    </row>
    <row r="14817" spans="4:4">
      <c r="D14817" s="3">
        <v>14817</v>
      </c>
    </row>
    <row r="14818" spans="4:4">
      <c r="D14818" s="3">
        <v>14818</v>
      </c>
    </row>
    <row r="14819" spans="4:4">
      <c r="D14819" s="3">
        <v>14819</v>
      </c>
    </row>
    <row r="14820" spans="4:4">
      <c r="D14820" s="3">
        <v>14820</v>
      </c>
    </row>
    <row r="14821" spans="4:4">
      <c r="D14821" s="3">
        <v>14821</v>
      </c>
    </row>
    <row r="14822" spans="4:4">
      <c r="D14822" s="3">
        <v>14822</v>
      </c>
    </row>
    <row r="14823" spans="4:4">
      <c r="D14823" s="3">
        <v>14823</v>
      </c>
    </row>
    <row r="14824" spans="4:4">
      <c r="D14824" s="3">
        <v>14824</v>
      </c>
    </row>
    <row r="14825" spans="4:4">
      <c r="D14825" s="3">
        <v>14825</v>
      </c>
    </row>
    <row r="14826" spans="4:4">
      <c r="D14826" s="3">
        <v>14826</v>
      </c>
    </row>
    <row r="14827" spans="4:4">
      <c r="D14827" s="3">
        <v>14827</v>
      </c>
    </row>
    <row r="14828" spans="4:4">
      <c r="D14828" s="3">
        <v>14828</v>
      </c>
    </row>
    <row r="14829" spans="4:4">
      <c r="D14829" s="3">
        <v>14829</v>
      </c>
    </row>
    <row r="14830" spans="4:4">
      <c r="D14830" s="3">
        <v>14830</v>
      </c>
    </row>
    <row r="14831" spans="4:4">
      <c r="D14831" s="3">
        <v>14831</v>
      </c>
    </row>
    <row r="14832" spans="4:4">
      <c r="D14832" s="3">
        <v>14832</v>
      </c>
    </row>
    <row r="14833" spans="4:4">
      <c r="D14833" s="3">
        <v>14833</v>
      </c>
    </row>
    <row r="14834" spans="4:4">
      <c r="D14834" s="3">
        <v>14834</v>
      </c>
    </row>
    <row r="14835" spans="4:4">
      <c r="D14835" s="3">
        <v>14835</v>
      </c>
    </row>
    <row r="14836" spans="4:4">
      <c r="D14836" s="3">
        <v>14836</v>
      </c>
    </row>
    <row r="14837" spans="4:4">
      <c r="D14837" s="3">
        <v>14837</v>
      </c>
    </row>
    <row r="14838" spans="4:4">
      <c r="D14838" s="3">
        <v>14838</v>
      </c>
    </row>
    <row r="14839" spans="4:4">
      <c r="D14839" s="3">
        <v>14839</v>
      </c>
    </row>
    <row r="14840" spans="4:4">
      <c r="D14840" s="3">
        <v>14840</v>
      </c>
    </row>
    <row r="14841" spans="4:4">
      <c r="D14841" s="3">
        <v>14841</v>
      </c>
    </row>
    <row r="14842" spans="4:4">
      <c r="D14842" s="3">
        <v>14842</v>
      </c>
    </row>
    <row r="14843" spans="4:4">
      <c r="D14843" s="3">
        <v>14843</v>
      </c>
    </row>
    <row r="14844" spans="4:4">
      <c r="D14844" s="3">
        <v>14844</v>
      </c>
    </row>
    <row r="14845" spans="4:4">
      <c r="D14845" s="3">
        <v>14845</v>
      </c>
    </row>
    <row r="14846" spans="4:4">
      <c r="D14846" s="3">
        <v>14846</v>
      </c>
    </row>
    <row r="14847" spans="4:4">
      <c r="D14847" s="3">
        <v>14847</v>
      </c>
    </row>
    <row r="14848" spans="4:4">
      <c r="D14848" s="3">
        <v>14848</v>
      </c>
    </row>
    <row r="14849" spans="4:4">
      <c r="D14849" s="3">
        <v>14849</v>
      </c>
    </row>
    <row r="14850" spans="4:4">
      <c r="D14850" s="3">
        <v>14850</v>
      </c>
    </row>
    <row r="14851" spans="4:4">
      <c r="D14851" s="3">
        <v>14851</v>
      </c>
    </row>
    <row r="14852" spans="4:4">
      <c r="D14852" s="3">
        <v>14852</v>
      </c>
    </row>
    <row r="14853" spans="4:4">
      <c r="D14853" s="3">
        <v>14853</v>
      </c>
    </row>
    <row r="14854" spans="4:4">
      <c r="D14854" s="3">
        <v>14854</v>
      </c>
    </row>
    <row r="14855" spans="4:4">
      <c r="D14855" s="3">
        <v>14855</v>
      </c>
    </row>
    <row r="14856" spans="4:4">
      <c r="D14856" s="3">
        <v>14856</v>
      </c>
    </row>
    <row r="14857" spans="4:4">
      <c r="D14857" s="3">
        <v>14857</v>
      </c>
    </row>
    <row r="14858" spans="4:4">
      <c r="D14858" s="3">
        <v>14858</v>
      </c>
    </row>
    <row r="14859" spans="4:4">
      <c r="D14859" s="3">
        <v>14859</v>
      </c>
    </row>
    <row r="14860" spans="4:4">
      <c r="D14860" s="3">
        <v>14860</v>
      </c>
    </row>
    <row r="14861" spans="4:4">
      <c r="D14861" s="3">
        <v>14861</v>
      </c>
    </row>
    <row r="14862" spans="4:4">
      <c r="D14862" s="3">
        <v>14862</v>
      </c>
    </row>
    <row r="14863" spans="4:4">
      <c r="D14863" s="3">
        <v>14863</v>
      </c>
    </row>
    <row r="14864" spans="4:4">
      <c r="D14864" s="3">
        <v>14864</v>
      </c>
    </row>
    <row r="14865" spans="4:4">
      <c r="D14865" s="3">
        <v>14865</v>
      </c>
    </row>
    <row r="14866" spans="4:4">
      <c r="D14866" s="3">
        <v>14866</v>
      </c>
    </row>
    <row r="14867" spans="4:4">
      <c r="D14867" s="3">
        <v>14867</v>
      </c>
    </row>
    <row r="14868" spans="4:4">
      <c r="D14868" s="3">
        <v>14868</v>
      </c>
    </row>
    <row r="14869" spans="4:4">
      <c r="D14869" s="3">
        <v>14869</v>
      </c>
    </row>
    <row r="14870" spans="4:4">
      <c r="D14870" s="3">
        <v>14870</v>
      </c>
    </row>
    <row r="14871" spans="4:4">
      <c r="D14871" s="3">
        <v>14871</v>
      </c>
    </row>
    <row r="14872" spans="4:4">
      <c r="D14872" s="3">
        <v>14872</v>
      </c>
    </row>
    <row r="14873" spans="4:4">
      <c r="D14873" s="3">
        <v>14873</v>
      </c>
    </row>
    <row r="14874" spans="4:4">
      <c r="D14874" s="3">
        <v>14874</v>
      </c>
    </row>
    <row r="14875" spans="4:4">
      <c r="D14875" s="3">
        <v>14875</v>
      </c>
    </row>
    <row r="14876" spans="4:4">
      <c r="D14876" s="3">
        <v>14876</v>
      </c>
    </row>
    <row r="14877" spans="4:4">
      <c r="D14877" s="3">
        <v>14877</v>
      </c>
    </row>
    <row r="14878" spans="4:4">
      <c r="D14878" s="3">
        <v>14878</v>
      </c>
    </row>
    <row r="14879" spans="4:4">
      <c r="D14879" s="3">
        <v>14879</v>
      </c>
    </row>
    <row r="14880" spans="4:4">
      <c r="D14880" s="3">
        <v>14880</v>
      </c>
    </row>
    <row r="14881" spans="4:4">
      <c r="D14881" s="3">
        <v>14881</v>
      </c>
    </row>
    <row r="14882" spans="4:4">
      <c r="D14882" s="3">
        <v>14882</v>
      </c>
    </row>
    <row r="14883" spans="4:4">
      <c r="D14883" s="3">
        <v>14883</v>
      </c>
    </row>
    <row r="14884" spans="4:4">
      <c r="D14884" s="3">
        <v>14884</v>
      </c>
    </row>
    <row r="14885" spans="4:4">
      <c r="D14885" s="3">
        <v>14885</v>
      </c>
    </row>
    <row r="14886" spans="4:4">
      <c r="D14886" s="3">
        <v>14886</v>
      </c>
    </row>
    <row r="14887" spans="4:4">
      <c r="D14887" s="3">
        <v>14887</v>
      </c>
    </row>
    <row r="14888" spans="4:4">
      <c r="D14888" s="3">
        <v>14888</v>
      </c>
    </row>
    <row r="14889" spans="4:4">
      <c r="D14889" s="3">
        <v>14889</v>
      </c>
    </row>
    <row r="14890" spans="4:4">
      <c r="D14890" s="3">
        <v>14890</v>
      </c>
    </row>
    <row r="14891" spans="4:4">
      <c r="D14891" s="3">
        <v>14891</v>
      </c>
    </row>
    <row r="14892" spans="4:4">
      <c r="D14892" s="3">
        <v>14892</v>
      </c>
    </row>
    <row r="14893" spans="4:4">
      <c r="D14893" s="3">
        <v>14893</v>
      </c>
    </row>
    <row r="14894" spans="4:4">
      <c r="D14894" s="3">
        <v>14894</v>
      </c>
    </row>
    <row r="14895" spans="4:4">
      <c r="D14895" s="3">
        <v>14895</v>
      </c>
    </row>
    <row r="14896" spans="4:4">
      <c r="D14896" s="3">
        <v>14896</v>
      </c>
    </row>
    <row r="14897" spans="4:4">
      <c r="D14897" s="3">
        <v>14897</v>
      </c>
    </row>
    <row r="14898" spans="4:4">
      <c r="D14898" s="3">
        <v>14898</v>
      </c>
    </row>
    <row r="14899" spans="4:4">
      <c r="D14899" s="3">
        <v>14899</v>
      </c>
    </row>
    <row r="14900" spans="4:4">
      <c r="D14900" s="3">
        <v>14900</v>
      </c>
    </row>
    <row r="14901" spans="4:4">
      <c r="D14901" s="3">
        <v>14901</v>
      </c>
    </row>
    <row r="14902" spans="4:4">
      <c r="D14902" s="3">
        <v>14902</v>
      </c>
    </row>
    <row r="14903" spans="4:4">
      <c r="D14903" s="3">
        <v>14903</v>
      </c>
    </row>
    <row r="14904" spans="4:4">
      <c r="D14904" s="3">
        <v>14904</v>
      </c>
    </row>
    <row r="14905" spans="4:4">
      <c r="D14905" s="3">
        <v>14905</v>
      </c>
    </row>
    <row r="14906" spans="4:4">
      <c r="D14906" s="3">
        <v>14906</v>
      </c>
    </row>
    <row r="14907" spans="4:4">
      <c r="D14907" s="3">
        <v>14907</v>
      </c>
    </row>
    <row r="14908" spans="4:4">
      <c r="D14908" s="3">
        <v>14908</v>
      </c>
    </row>
    <row r="14909" spans="4:4">
      <c r="D14909" s="3">
        <v>14909</v>
      </c>
    </row>
    <row r="14910" spans="4:4">
      <c r="D14910" s="3">
        <v>14910</v>
      </c>
    </row>
    <row r="14911" spans="4:4">
      <c r="D14911" s="3">
        <v>14911</v>
      </c>
    </row>
    <row r="14912" spans="4:4">
      <c r="D14912" s="3">
        <v>14912</v>
      </c>
    </row>
    <row r="14913" spans="4:4">
      <c r="D14913" s="3">
        <v>14913</v>
      </c>
    </row>
    <row r="14914" spans="4:4">
      <c r="D14914" s="3">
        <v>14914</v>
      </c>
    </row>
    <row r="14915" spans="4:4">
      <c r="D14915" s="3">
        <v>14915</v>
      </c>
    </row>
    <row r="14916" spans="4:4">
      <c r="D14916" s="3">
        <v>14916</v>
      </c>
    </row>
    <row r="14917" spans="4:4">
      <c r="D14917" s="3">
        <v>14917</v>
      </c>
    </row>
    <row r="14918" spans="4:4">
      <c r="D14918" s="3">
        <v>14918</v>
      </c>
    </row>
    <row r="14919" spans="4:4">
      <c r="D14919" s="3">
        <v>14919</v>
      </c>
    </row>
    <row r="14920" spans="4:4">
      <c r="D14920" s="3">
        <v>14920</v>
      </c>
    </row>
    <row r="14921" spans="4:4">
      <c r="D14921" s="3">
        <v>14921</v>
      </c>
    </row>
    <row r="14922" spans="4:4">
      <c r="D14922" s="3">
        <v>14922</v>
      </c>
    </row>
    <row r="14923" spans="4:4">
      <c r="D14923" s="3">
        <v>14923</v>
      </c>
    </row>
    <row r="14924" spans="4:4">
      <c r="D14924" s="3">
        <v>14924</v>
      </c>
    </row>
    <row r="14925" spans="4:4">
      <c r="D14925" s="3">
        <v>14925</v>
      </c>
    </row>
    <row r="14926" spans="4:4">
      <c r="D14926" s="3">
        <v>14926</v>
      </c>
    </row>
    <row r="14927" spans="4:4">
      <c r="D14927" s="3">
        <v>14927</v>
      </c>
    </row>
    <row r="14928" spans="4:4">
      <c r="D14928" s="3">
        <v>14928</v>
      </c>
    </row>
    <row r="14929" spans="4:4">
      <c r="D14929" s="3">
        <v>14929</v>
      </c>
    </row>
    <row r="14930" spans="4:4">
      <c r="D14930" s="3">
        <v>14930</v>
      </c>
    </row>
    <row r="14931" spans="4:4">
      <c r="D14931" s="3">
        <v>14931</v>
      </c>
    </row>
    <row r="14932" spans="4:4">
      <c r="D14932" s="3">
        <v>14932</v>
      </c>
    </row>
    <row r="14933" spans="4:4">
      <c r="D14933" s="3">
        <v>14933</v>
      </c>
    </row>
    <row r="14934" spans="4:4">
      <c r="D14934" s="3">
        <v>14934</v>
      </c>
    </row>
    <row r="14935" spans="4:4">
      <c r="D14935" s="3">
        <v>14935</v>
      </c>
    </row>
    <row r="14936" spans="4:4">
      <c r="D14936" s="3">
        <v>14936</v>
      </c>
    </row>
    <row r="14937" spans="4:4">
      <c r="D14937" s="3">
        <v>14937</v>
      </c>
    </row>
    <row r="14938" spans="4:4">
      <c r="D14938" s="3">
        <v>14938</v>
      </c>
    </row>
    <row r="14939" spans="4:4">
      <c r="D14939" s="3">
        <v>14939</v>
      </c>
    </row>
    <row r="14940" spans="4:4">
      <c r="D14940" s="3">
        <v>14940</v>
      </c>
    </row>
    <row r="14941" spans="4:4">
      <c r="D14941" s="3">
        <v>14941</v>
      </c>
    </row>
    <row r="14942" spans="4:4">
      <c r="D14942" s="3">
        <v>14942</v>
      </c>
    </row>
    <row r="14943" spans="4:4">
      <c r="D14943" s="3">
        <v>14943</v>
      </c>
    </row>
    <row r="14944" spans="4:4">
      <c r="D14944" s="3">
        <v>14944</v>
      </c>
    </row>
    <row r="14945" spans="4:4">
      <c r="D14945" s="3">
        <v>14945</v>
      </c>
    </row>
    <row r="14946" spans="4:4">
      <c r="D14946" s="3">
        <v>14946</v>
      </c>
    </row>
    <row r="14947" spans="4:4">
      <c r="D14947" s="3">
        <v>14947</v>
      </c>
    </row>
    <row r="14948" spans="4:4">
      <c r="D14948" s="3">
        <v>14948</v>
      </c>
    </row>
    <row r="14949" spans="4:4">
      <c r="D14949" s="3">
        <v>14949</v>
      </c>
    </row>
    <row r="14950" spans="4:4">
      <c r="D14950" s="3">
        <v>14950</v>
      </c>
    </row>
    <row r="14951" spans="4:4">
      <c r="D14951" s="3">
        <v>14951</v>
      </c>
    </row>
    <row r="14952" spans="4:4">
      <c r="D14952" s="3">
        <v>14952</v>
      </c>
    </row>
    <row r="14953" spans="4:4">
      <c r="D14953" s="3">
        <v>14953</v>
      </c>
    </row>
    <row r="14954" spans="4:4">
      <c r="D14954" s="3">
        <v>14954</v>
      </c>
    </row>
    <row r="14955" spans="4:4">
      <c r="D14955" s="3">
        <v>14955</v>
      </c>
    </row>
    <row r="14956" spans="4:4">
      <c r="D14956" s="3">
        <v>14956</v>
      </c>
    </row>
    <row r="14957" spans="4:4">
      <c r="D14957" s="3">
        <v>14957</v>
      </c>
    </row>
    <row r="14958" spans="4:4">
      <c r="D14958" s="3">
        <v>14958</v>
      </c>
    </row>
    <row r="14959" spans="4:4">
      <c r="D14959" s="3">
        <v>14959</v>
      </c>
    </row>
    <row r="14960" spans="4:4">
      <c r="D14960" s="3">
        <v>14960</v>
      </c>
    </row>
    <row r="14961" spans="4:4">
      <c r="D14961" s="3">
        <v>14961</v>
      </c>
    </row>
    <row r="14962" spans="4:4">
      <c r="D14962" s="3">
        <v>14962</v>
      </c>
    </row>
    <row r="14963" spans="4:4">
      <c r="D14963" s="3">
        <v>14963</v>
      </c>
    </row>
    <row r="14964" spans="4:4">
      <c r="D14964" s="3">
        <v>14964</v>
      </c>
    </row>
    <row r="14965" spans="4:4">
      <c r="D14965" s="3">
        <v>14965</v>
      </c>
    </row>
    <row r="14966" spans="4:4">
      <c r="D14966" s="3">
        <v>14966</v>
      </c>
    </row>
    <row r="14967" spans="4:4">
      <c r="D14967" s="3">
        <v>14967</v>
      </c>
    </row>
    <row r="14968" spans="4:4">
      <c r="D14968" s="3">
        <v>14968</v>
      </c>
    </row>
    <row r="14969" spans="4:4">
      <c r="D14969" s="3">
        <v>14969</v>
      </c>
    </row>
    <row r="14970" spans="4:4">
      <c r="D14970" s="3">
        <v>14970</v>
      </c>
    </row>
    <row r="14971" spans="4:4">
      <c r="D14971" s="3">
        <v>14971</v>
      </c>
    </row>
    <row r="14972" spans="4:4">
      <c r="D14972" s="3">
        <v>14972</v>
      </c>
    </row>
    <row r="14973" spans="4:4">
      <c r="D14973" s="3">
        <v>14973</v>
      </c>
    </row>
    <row r="14974" spans="4:4">
      <c r="D14974" s="3">
        <v>14974</v>
      </c>
    </row>
    <row r="14975" spans="4:4">
      <c r="D14975" s="3">
        <v>14975</v>
      </c>
    </row>
    <row r="14976" spans="4:4">
      <c r="D14976" s="3">
        <v>14976</v>
      </c>
    </row>
    <row r="14977" spans="4:4">
      <c r="D14977" s="3">
        <v>14977</v>
      </c>
    </row>
    <row r="14978" spans="4:4">
      <c r="D14978" s="3">
        <v>14978</v>
      </c>
    </row>
    <row r="14979" spans="4:4">
      <c r="D14979" s="3">
        <v>14979</v>
      </c>
    </row>
    <row r="14980" spans="4:4">
      <c r="D14980" s="3">
        <v>14980</v>
      </c>
    </row>
    <row r="14981" spans="4:4">
      <c r="D14981" s="3">
        <v>14981</v>
      </c>
    </row>
    <row r="14982" spans="4:4">
      <c r="D14982" s="3">
        <v>14982</v>
      </c>
    </row>
    <row r="14983" spans="4:4">
      <c r="D14983" s="3">
        <v>14983</v>
      </c>
    </row>
    <row r="14984" spans="4:4">
      <c r="D14984" s="3">
        <v>14984</v>
      </c>
    </row>
    <row r="14985" spans="4:4">
      <c r="D14985" s="3">
        <v>14985</v>
      </c>
    </row>
    <row r="14986" spans="4:4">
      <c r="D14986" s="3">
        <v>14986</v>
      </c>
    </row>
    <row r="14987" spans="4:4">
      <c r="D14987" s="3">
        <v>14987</v>
      </c>
    </row>
    <row r="14988" spans="4:4">
      <c r="D14988" s="3">
        <v>14988</v>
      </c>
    </row>
    <row r="14989" spans="4:4">
      <c r="D14989" s="3">
        <v>14989</v>
      </c>
    </row>
    <row r="14990" spans="4:4">
      <c r="D14990" s="3">
        <v>14990</v>
      </c>
    </row>
    <row r="14991" spans="4:4">
      <c r="D14991" s="3">
        <v>14991</v>
      </c>
    </row>
    <row r="14992" spans="4:4">
      <c r="D14992" s="3">
        <v>14992</v>
      </c>
    </row>
    <row r="14993" spans="4:4">
      <c r="D14993" s="3">
        <v>14993</v>
      </c>
    </row>
    <row r="14994" spans="4:4">
      <c r="D14994" s="3">
        <v>14994</v>
      </c>
    </row>
    <row r="14995" spans="4:4">
      <c r="D14995" s="3">
        <v>14995</v>
      </c>
    </row>
    <row r="14996" spans="4:4">
      <c r="D14996" s="3">
        <v>14996</v>
      </c>
    </row>
    <row r="14997" spans="4:4">
      <c r="D14997" s="3">
        <v>14997</v>
      </c>
    </row>
    <row r="14998" spans="4:4">
      <c r="D14998" s="3">
        <v>14998</v>
      </c>
    </row>
    <row r="14999" spans="4:4">
      <c r="D14999" s="3">
        <v>14999</v>
      </c>
    </row>
    <row r="15000" spans="4:4">
      <c r="D15000" s="3">
        <v>15000</v>
      </c>
    </row>
    <row r="15001" spans="4:4">
      <c r="D15001" s="3">
        <v>15001</v>
      </c>
    </row>
    <row r="15002" spans="4:4">
      <c r="D15002" s="3">
        <v>15002</v>
      </c>
    </row>
    <row r="15003" spans="4:4">
      <c r="D15003" s="3">
        <v>15003</v>
      </c>
    </row>
    <row r="15004" spans="4:4">
      <c r="D15004" s="3">
        <v>15004</v>
      </c>
    </row>
    <row r="15005" spans="4:4">
      <c r="D15005" s="3">
        <v>15005</v>
      </c>
    </row>
    <row r="15006" spans="4:4">
      <c r="D15006" s="3">
        <v>15006</v>
      </c>
    </row>
    <row r="15007" spans="4:4">
      <c r="D15007" s="3">
        <v>15007</v>
      </c>
    </row>
    <row r="15008" spans="4:4">
      <c r="D15008" s="3">
        <v>15008</v>
      </c>
    </row>
    <row r="15009" spans="4:4">
      <c r="D15009" s="3">
        <v>15009</v>
      </c>
    </row>
    <row r="15010" spans="4:4">
      <c r="D15010" s="3">
        <v>15010</v>
      </c>
    </row>
    <row r="15011" spans="4:4">
      <c r="D15011" s="3">
        <v>15011</v>
      </c>
    </row>
    <row r="15012" spans="4:4">
      <c r="D15012" s="3">
        <v>15012</v>
      </c>
    </row>
    <row r="15013" spans="4:4">
      <c r="D15013" s="3">
        <v>15013</v>
      </c>
    </row>
    <row r="15014" spans="4:4">
      <c r="D15014" s="3">
        <v>15014</v>
      </c>
    </row>
    <row r="15015" spans="4:4">
      <c r="D15015" s="3">
        <v>15015</v>
      </c>
    </row>
    <row r="15016" spans="4:4">
      <c r="D15016" s="3">
        <v>15016</v>
      </c>
    </row>
    <row r="15017" spans="4:4">
      <c r="D15017" s="3">
        <v>15017</v>
      </c>
    </row>
    <row r="15018" spans="4:4">
      <c r="D15018" s="3">
        <v>15018</v>
      </c>
    </row>
    <row r="15019" spans="4:4">
      <c r="D15019" s="3">
        <v>15019</v>
      </c>
    </row>
    <row r="15020" spans="4:4">
      <c r="D15020" s="3">
        <v>15020</v>
      </c>
    </row>
    <row r="15021" spans="4:4">
      <c r="D15021" s="3">
        <v>15021</v>
      </c>
    </row>
    <row r="15022" spans="4:4">
      <c r="D15022" s="3">
        <v>15022</v>
      </c>
    </row>
    <row r="15023" spans="4:4">
      <c r="D15023" s="3">
        <v>15023</v>
      </c>
    </row>
    <row r="15024" spans="4:4">
      <c r="D15024" s="3">
        <v>15024</v>
      </c>
    </row>
    <row r="15025" spans="4:4">
      <c r="D15025" s="3">
        <v>15025</v>
      </c>
    </row>
    <row r="15026" spans="4:4">
      <c r="D15026" s="3">
        <v>15026</v>
      </c>
    </row>
    <row r="15027" spans="4:4">
      <c r="D15027" s="3">
        <v>15027</v>
      </c>
    </row>
    <row r="15028" spans="4:4">
      <c r="D15028" s="3">
        <v>15028</v>
      </c>
    </row>
    <row r="15029" spans="4:4">
      <c r="D15029" s="3">
        <v>15029</v>
      </c>
    </row>
    <row r="15030" spans="4:4">
      <c r="D15030" s="3">
        <v>15030</v>
      </c>
    </row>
    <row r="15031" spans="4:4">
      <c r="D15031" s="3">
        <v>15031</v>
      </c>
    </row>
    <row r="15032" spans="4:4">
      <c r="D15032" s="3">
        <v>15032</v>
      </c>
    </row>
    <row r="15033" spans="4:4">
      <c r="D15033" s="3">
        <v>15033</v>
      </c>
    </row>
    <row r="15034" spans="4:4">
      <c r="D15034" s="3">
        <v>15034</v>
      </c>
    </row>
    <row r="15035" spans="4:4">
      <c r="D15035" s="3">
        <v>15035</v>
      </c>
    </row>
    <row r="15036" spans="4:4">
      <c r="D15036" s="3">
        <v>15036</v>
      </c>
    </row>
    <row r="15037" spans="4:4">
      <c r="D15037" s="3">
        <v>15037</v>
      </c>
    </row>
    <row r="15038" spans="4:4">
      <c r="D15038" s="3">
        <v>15038</v>
      </c>
    </row>
    <row r="15039" spans="4:4">
      <c r="D15039" s="3">
        <v>15039</v>
      </c>
    </row>
    <row r="15040" spans="4:4">
      <c r="D15040" s="3">
        <v>15040</v>
      </c>
    </row>
    <row r="15041" spans="4:4">
      <c r="D15041" s="3">
        <v>15041</v>
      </c>
    </row>
    <row r="15042" spans="4:4">
      <c r="D15042" s="3">
        <v>15042</v>
      </c>
    </row>
    <row r="15043" spans="4:4">
      <c r="D15043" s="3">
        <v>15043</v>
      </c>
    </row>
    <row r="15044" spans="4:4">
      <c r="D15044" s="3">
        <v>15044</v>
      </c>
    </row>
    <row r="15045" spans="4:4">
      <c r="D15045" s="3">
        <v>15045</v>
      </c>
    </row>
    <row r="15046" spans="4:4">
      <c r="D15046" s="3">
        <v>15046</v>
      </c>
    </row>
    <row r="15047" spans="4:4">
      <c r="D15047" s="3">
        <v>15047</v>
      </c>
    </row>
    <row r="15048" spans="4:4">
      <c r="D15048" s="3">
        <v>15048</v>
      </c>
    </row>
    <row r="15049" spans="4:4">
      <c r="D15049" s="3">
        <v>15049</v>
      </c>
    </row>
    <row r="15050" spans="4:4">
      <c r="D15050" s="3">
        <v>15050</v>
      </c>
    </row>
    <row r="15051" spans="4:4">
      <c r="D15051" s="3">
        <v>15051</v>
      </c>
    </row>
    <row r="15052" spans="4:4">
      <c r="D15052" s="3">
        <v>15052</v>
      </c>
    </row>
    <row r="15053" spans="4:4">
      <c r="D15053" s="3">
        <v>15053</v>
      </c>
    </row>
    <row r="15054" spans="4:4">
      <c r="D15054" s="3">
        <v>15054</v>
      </c>
    </row>
    <row r="15055" spans="4:4">
      <c r="D15055" s="3">
        <v>15055</v>
      </c>
    </row>
    <row r="15056" spans="4:4">
      <c r="D15056" s="3">
        <v>15056</v>
      </c>
    </row>
    <row r="15057" spans="4:4">
      <c r="D15057" s="3">
        <v>15057</v>
      </c>
    </row>
    <row r="15058" spans="4:4">
      <c r="D15058" s="3">
        <v>15058</v>
      </c>
    </row>
    <row r="15059" spans="4:4">
      <c r="D15059" s="3">
        <v>15059</v>
      </c>
    </row>
    <row r="15060" spans="4:4">
      <c r="D15060" s="3">
        <v>15060</v>
      </c>
    </row>
    <row r="15061" spans="4:4">
      <c r="D15061" s="3">
        <v>15061</v>
      </c>
    </row>
    <row r="15062" spans="4:4">
      <c r="D15062" s="3">
        <v>15062</v>
      </c>
    </row>
    <row r="15063" spans="4:4">
      <c r="D15063" s="3">
        <v>15063</v>
      </c>
    </row>
    <row r="15064" spans="4:4">
      <c r="D15064" s="3">
        <v>15064</v>
      </c>
    </row>
    <row r="15065" spans="4:4">
      <c r="D15065" s="3">
        <v>15065</v>
      </c>
    </row>
    <row r="15066" spans="4:4">
      <c r="D15066" s="3">
        <v>15066</v>
      </c>
    </row>
    <row r="15067" spans="4:4">
      <c r="D15067" s="3">
        <v>15067</v>
      </c>
    </row>
    <row r="15068" spans="4:4">
      <c r="D15068" s="3">
        <v>15068</v>
      </c>
    </row>
    <row r="15069" spans="4:4">
      <c r="D15069" s="3">
        <v>15069</v>
      </c>
    </row>
    <row r="15070" spans="4:4">
      <c r="D15070" s="3">
        <v>15070</v>
      </c>
    </row>
    <row r="15071" spans="4:4">
      <c r="D15071" s="3">
        <v>15071</v>
      </c>
    </row>
    <row r="15072" spans="4:4">
      <c r="D15072" s="3">
        <v>15072</v>
      </c>
    </row>
    <row r="15073" spans="4:4">
      <c r="D15073" s="3">
        <v>15073</v>
      </c>
    </row>
    <row r="15074" spans="4:4">
      <c r="D15074" s="3">
        <v>15074</v>
      </c>
    </row>
    <row r="15075" spans="4:4">
      <c r="D15075" s="3">
        <v>15075</v>
      </c>
    </row>
    <row r="15076" spans="4:4">
      <c r="D15076" s="3">
        <v>15076</v>
      </c>
    </row>
    <row r="15077" spans="4:4">
      <c r="D15077" s="3">
        <v>15077</v>
      </c>
    </row>
    <row r="15078" spans="4:4">
      <c r="D15078" s="3">
        <v>15078</v>
      </c>
    </row>
    <row r="15079" spans="4:4">
      <c r="D15079" s="3">
        <v>15079</v>
      </c>
    </row>
    <row r="15080" spans="4:4">
      <c r="D15080" s="3">
        <v>15080</v>
      </c>
    </row>
    <row r="15081" spans="4:4">
      <c r="D15081" s="3">
        <v>15081</v>
      </c>
    </row>
    <row r="15082" spans="4:4">
      <c r="D15082" s="3">
        <v>15082</v>
      </c>
    </row>
    <row r="15083" spans="4:4">
      <c r="D15083" s="3">
        <v>15083</v>
      </c>
    </row>
    <row r="15084" spans="4:4">
      <c r="D15084" s="3">
        <v>15084</v>
      </c>
    </row>
    <row r="15085" spans="4:4">
      <c r="D15085" s="3">
        <v>15085</v>
      </c>
    </row>
    <row r="15086" spans="4:4">
      <c r="D15086" s="3">
        <v>15086</v>
      </c>
    </row>
    <row r="15087" spans="4:4">
      <c r="D15087" s="3">
        <v>15087</v>
      </c>
    </row>
    <row r="15088" spans="4:4">
      <c r="D15088" s="3">
        <v>15088</v>
      </c>
    </row>
    <row r="15089" spans="4:4">
      <c r="D15089" s="3">
        <v>15089</v>
      </c>
    </row>
    <row r="15090" spans="4:4">
      <c r="D15090" s="3">
        <v>15090</v>
      </c>
    </row>
    <row r="15091" spans="4:4">
      <c r="D15091" s="3">
        <v>15091</v>
      </c>
    </row>
    <row r="15092" spans="4:4">
      <c r="D15092" s="3">
        <v>15092</v>
      </c>
    </row>
    <row r="15093" spans="4:4">
      <c r="D15093" s="3">
        <v>15093</v>
      </c>
    </row>
    <row r="15094" spans="4:4">
      <c r="D15094" s="3">
        <v>15094</v>
      </c>
    </row>
    <row r="15095" spans="4:4">
      <c r="D15095" s="3">
        <v>15095</v>
      </c>
    </row>
    <row r="15096" spans="4:4">
      <c r="D15096" s="3">
        <v>15096</v>
      </c>
    </row>
    <row r="15097" spans="4:4">
      <c r="D15097" s="3">
        <v>15097</v>
      </c>
    </row>
    <row r="15098" spans="4:4">
      <c r="D15098" s="3">
        <v>15098</v>
      </c>
    </row>
    <row r="15099" spans="4:4">
      <c r="D15099" s="3">
        <v>15099</v>
      </c>
    </row>
    <row r="15100" spans="4:4">
      <c r="D15100" s="3">
        <v>15100</v>
      </c>
    </row>
    <row r="15101" spans="4:4">
      <c r="D15101" s="3">
        <v>15101</v>
      </c>
    </row>
    <row r="15102" spans="4:4">
      <c r="D15102" s="3">
        <v>15102</v>
      </c>
    </row>
    <row r="15103" spans="4:4">
      <c r="D15103" s="3">
        <v>15103</v>
      </c>
    </row>
    <row r="15104" spans="4:4">
      <c r="D15104" s="3">
        <v>15104</v>
      </c>
    </row>
    <row r="15105" spans="4:4">
      <c r="D15105" s="3">
        <v>15105</v>
      </c>
    </row>
    <row r="15106" spans="4:4">
      <c r="D15106" s="3">
        <v>15106</v>
      </c>
    </row>
    <row r="15107" spans="4:4">
      <c r="D15107" s="3">
        <v>15107</v>
      </c>
    </row>
    <row r="15108" spans="4:4">
      <c r="D15108" s="3">
        <v>15108</v>
      </c>
    </row>
    <row r="15109" spans="4:4">
      <c r="D15109" s="3">
        <v>15109</v>
      </c>
    </row>
    <row r="15110" spans="4:4">
      <c r="D15110" s="3">
        <v>15110</v>
      </c>
    </row>
    <row r="15111" spans="4:4">
      <c r="D15111" s="3">
        <v>15111</v>
      </c>
    </row>
    <row r="15112" spans="4:4">
      <c r="D15112" s="3">
        <v>15112</v>
      </c>
    </row>
    <row r="15113" spans="4:4">
      <c r="D15113" s="3">
        <v>15113</v>
      </c>
    </row>
    <row r="15114" spans="4:4">
      <c r="D15114" s="3">
        <v>15114</v>
      </c>
    </row>
    <row r="15115" spans="4:4">
      <c r="D15115" s="3">
        <v>15115</v>
      </c>
    </row>
    <row r="15116" spans="4:4">
      <c r="D15116" s="3">
        <v>15116</v>
      </c>
    </row>
    <row r="15117" spans="4:4">
      <c r="D15117" s="3">
        <v>15117</v>
      </c>
    </row>
    <row r="15118" spans="4:4">
      <c r="D15118" s="3">
        <v>15118</v>
      </c>
    </row>
    <row r="15119" spans="4:4">
      <c r="D15119" s="3">
        <v>15119</v>
      </c>
    </row>
    <row r="15120" spans="4:4">
      <c r="D15120" s="3">
        <v>15120</v>
      </c>
    </row>
    <row r="15121" spans="4:4">
      <c r="D15121" s="3">
        <v>15121</v>
      </c>
    </row>
    <row r="15122" spans="4:4">
      <c r="D15122" s="3">
        <v>15122</v>
      </c>
    </row>
    <row r="15123" spans="4:4">
      <c r="D15123" s="3">
        <v>15123</v>
      </c>
    </row>
    <row r="15124" spans="4:4">
      <c r="D15124" s="3">
        <v>15124</v>
      </c>
    </row>
    <row r="15125" spans="4:4">
      <c r="D15125" s="3">
        <v>15125</v>
      </c>
    </row>
    <row r="15126" spans="4:4">
      <c r="D15126" s="3">
        <v>15126</v>
      </c>
    </row>
    <row r="15127" spans="4:4">
      <c r="D15127" s="3">
        <v>15127</v>
      </c>
    </row>
    <row r="15128" spans="4:4">
      <c r="D15128" s="3">
        <v>15128</v>
      </c>
    </row>
    <row r="15129" spans="4:4">
      <c r="D15129" s="3">
        <v>15129</v>
      </c>
    </row>
    <row r="15130" spans="4:4">
      <c r="D15130" s="3">
        <v>15130</v>
      </c>
    </row>
    <row r="15131" spans="4:4">
      <c r="D15131" s="3">
        <v>15131</v>
      </c>
    </row>
    <row r="15132" spans="4:4">
      <c r="D15132" s="3">
        <v>15132</v>
      </c>
    </row>
    <row r="15133" spans="4:4">
      <c r="D15133" s="3">
        <v>15133</v>
      </c>
    </row>
    <row r="15134" spans="4:4">
      <c r="D15134" s="3">
        <v>15134</v>
      </c>
    </row>
    <row r="15135" spans="4:4">
      <c r="D15135" s="3">
        <v>15135</v>
      </c>
    </row>
    <row r="15136" spans="4:4">
      <c r="D15136" s="3">
        <v>15136</v>
      </c>
    </row>
    <row r="15137" spans="4:4">
      <c r="D15137" s="3">
        <v>15137</v>
      </c>
    </row>
    <row r="15138" spans="4:4">
      <c r="D15138" s="3">
        <v>15138</v>
      </c>
    </row>
    <row r="15139" spans="4:4">
      <c r="D15139" s="3">
        <v>15139</v>
      </c>
    </row>
    <row r="15140" spans="4:4">
      <c r="D15140" s="3">
        <v>15140</v>
      </c>
    </row>
    <row r="15141" spans="4:4">
      <c r="D15141" s="3">
        <v>15141</v>
      </c>
    </row>
    <row r="15142" spans="4:4">
      <c r="D15142" s="3">
        <v>15142</v>
      </c>
    </row>
    <row r="15143" spans="4:4">
      <c r="D15143" s="3">
        <v>15143</v>
      </c>
    </row>
    <row r="15144" spans="4:4">
      <c r="D15144" s="3">
        <v>15144</v>
      </c>
    </row>
    <row r="15145" spans="4:4">
      <c r="D15145" s="3">
        <v>15145</v>
      </c>
    </row>
    <row r="15146" spans="4:4">
      <c r="D15146" s="3">
        <v>15146</v>
      </c>
    </row>
    <row r="15147" spans="4:4">
      <c r="D15147" s="3">
        <v>15147</v>
      </c>
    </row>
    <row r="15148" spans="4:4">
      <c r="D15148" s="3">
        <v>15148</v>
      </c>
    </row>
    <row r="15149" spans="4:4">
      <c r="D15149" s="3">
        <v>15149</v>
      </c>
    </row>
    <row r="15150" spans="4:4">
      <c r="D15150" s="3">
        <v>15150</v>
      </c>
    </row>
    <row r="15151" spans="4:4">
      <c r="D15151" s="3">
        <v>15151</v>
      </c>
    </row>
    <row r="15152" spans="4:4">
      <c r="D15152" s="3">
        <v>15152</v>
      </c>
    </row>
    <row r="15153" spans="4:4">
      <c r="D15153" s="3">
        <v>15153</v>
      </c>
    </row>
    <row r="15154" spans="4:4">
      <c r="D15154" s="3">
        <v>15154</v>
      </c>
    </row>
    <row r="15155" spans="4:4">
      <c r="D15155" s="3">
        <v>15155</v>
      </c>
    </row>
    <row r="15156" spans="4:4">
      <c r="D15156" s="3">
        <v>15156</v>
      </c>
    </row>
    <row r="15157" spans="4:4">
      <c r="D15157" s="3">
        <v>15157</v>
      </c>
    </row>
    <row r="15158" spans="4:4">
      <c r="D15158" s="3">
        <v>15158</v>
      </c>
    </row>
    <row r="15159" spans="4:4">
      <c r="D15159" s="3">
        <v>15159</v>
      </c>
    </row>
    <row r="15160" spans="4:4">
      <c r="D15160" s="3">
        <v>15160</v>
      </c>
    </row>
    <row r="15161" spans="4:4">
      <c r="D15161" s="3">
        <v>15161</v>
      </c>
    </row>
    <row r="15162" spans="4:4">
      <c r="D15162" s="3">
        <v>15162</v>
      </c>
    </row>
    <row r="15163" spans="4:4">
      <c r="D15163" s="3">
        <v>15163</v>
      </c>
    </row>
    <row r="15164" spans="4:4">
      <c r="D15164" s="3">
        <v>15164</v>
      </c>
    </row>
    <row r="15165" spans="4:4">
      <c r="D15165" s="3">
        <v>15165</v>
      </c>
    </row>
    <row r="15166" spans="4:4">
      <c r="D15166" s="3">
        <v>15166</v>
      </c>
    </row>
    <row r="15167" spans="4:4">
      <c r="D15167" s="3">
        <v>15167</v>
      </c>
    </row>
    <row r="15168" spans="4:4">
      <c r="D15168" s="3">
        <v>15168</v>
      </c>
    </row>
    <row r="15169" spans="4:4">
      <c r="D15169" s="3">
        <v>15169</v>
      </c>
    </row>
    <row r="15170" spans="4:4">
      <c r="D15170" s="3">
        <v>15170</v>
      </c>
    </row>
    <row r="15171" spans="4:4">
      <c r="D15171" s="3">
        <v>15171</v>
      </c>
    </row>
    <row r="15172" spans="4:4">
      <c r="D15172" s="3">
        <v>15172</v>
      </c>
    </row>
    <row r="15173" spans="4:4">
      <c r="D15173" s="3">
        <v>15173</v>
      </c>
    </row>
    <row r="15174" spans="4:4">
      <c r="D15174" s="3">
        <v>15174</v>
      </c>
    </row>
    <row r="15175" spans="4:4">
      <c r="D15175" s="3">
        <v>15175</v>
      </c>
    </row>
    <row r="15176" spans="4:4">
      <c r="D15176" s="3">
        <v>15176</v>
      </c>
    </row>
    <row r="15177" spans="4:4">
      <c r="D15177" s="3">
        <v>15177</v>
      </c>
    </row>
    <row r="15178" spans="4:4">
      <c r="D15178" s="3">
        <v>15178</v>
      </c>
    </row>
    <row r="15179" spans="4:4">
      <c r="D15179" s="3">
        <v>15179</v>
      </c>
    </row>
    <row r="15180" spans="4:4">
      <c r="D15180" s="3">
        <v>15180</v>
      </c>
    </row>
    <row r="15181" spans="4:4">
      <c r="D15181" s="3">
        <v>15181</v>
      </c>
    </row>
    <row r="15182" spans="4:4">
      <c r="D15182" s="3">
        <v>15182</v>
      </c>
    </row>
    <row r="15183" spans="4:4">
      <c r="D15183" s="3">
        <v>15183</v>
      </c>
    </row>
    <row r="15184" spans="4:4">
      <c r="D15184" s="3">
        <v>15184</v>
      </c>
    </row>
    <row r="15185" spans="4:4">
      <c r="D15185" s="3">
        <v>15185</v>
      </c>
    </row>
    <row r="15186" spans="4:4">
      <c r="D15186" s="3">
        <v>15186</v>
      </c>
    </row>
    <row r="15187" spans="4:4">
      <c r="D15187" s="3">
        <v>15187</v>
      </c>
    </row>
    <row r="15188" spans="4:4">
      <c r="D15188" s="3">
        <v>15188</v>
      </c>
    </row>
    <row r="15189" spans="4:4">
      <c r="D15189" s="3">
        <v>15189</v>
      </c>
    </row>
    <row r="15190" spans="4:4">
      <c r="D15190" s="3">
        <v>15190</v>
      </c>
    </row>
    <row r="15191" spans="4:4">
      <c r="D15191" s="3">
        <v>15191</v>
      </c>
    </row>
    <row r="15192" spans="4:4">
      <c r="D15192" s="3">
        <v>15192</v>
      </c>
    </row>
    <row r="15193" spans="4:4">
      <c r="D15193" s="3">
        <v>15193</v>
      </c>
    </row>
    <row r="15194" spans="4:4">
      <c r="D15194" s="3">
        <v>15194</v>
      </c>
    </row>
    <row r="15195" spans="4:4">
      <c r="D15195" s="3">
        <v>15195</v>
      </c>
    </row>
    <row r="15196" spans="4:4">
      <c r="D15196" s="3">
        <v>15196</v>
      </c>
    </row>
    <row r="15197" spans="4:4">
      <c r="D15197" s="3">
        <v>15197</v>
      </c>
    </row>
    <row r="15198" spans="4:4">
      <c r="D15198" s="3">
        <v>15198</v>
      </c>
    </row>
    <row r="15199" spans="4:4">
      <c r="D15199" s="3">
        <v>15199</v>
      </c>
    </row>
    <row r="15200" spans="4:4">
      <c r="D15200" s="3">
        <v>15200</v>
      </c>
    </row>
    <row r="15201" spans="4:4">
      <c r="D15201" s="3">
        <v>15201</v>
      </c>
    </row>
    <row r="15202" spans="4:4">
      <c r="D15202" s="3">
        <v>15202</v>
      </c>
    </row>
    <row r="15203" spans="4:4">
      <c r="D15203" s="3">
        <v>15203</v>
      </c>
    </row>
    <row r="15204" spans="4:4">
      <c r="D15204" s="3">
        <v>15204</v>
      </c>
    </row>
    <row r="15205" spans="4:4">
      <c r="D15205" s="3">
        <v>15205</v>
      </c>
    </row>
    <row r="15206" spans="4:4">
      <c r="D15206" s="3">
        <v>15206</v>
      </c>
    </row>
    <row r="15207" spans="4:4">
      <c r="D15207" s="3">
        <v>15207</v>
      </c>
    </row>
    <row r="15208" spans="4:4">
      <c r="D15208" s="3">
        <v>15208</v>
      </c>
    </row>
    <row r="15209" spans="4:4">
      <c r="D15209" s="3">
        <v>15209</v>
      </c>
    </row>
    <row r="15210" spans="4:4">
      <c r="D15210" s="3">
        <v>15210</v>
      </c>
    </row>
    <row r="15211" spans="4:4">
      <c r="D15211" s="3">
        <v>15211</v>
      </c>
    </row>
    <row r="15212" spans="4:4">
      <c r="D15212" s="3">
        <v>15212</v>
      </c>
    </row>
    <row r="15213" spans="4:4">
      <c r="D15213" s="3">
        <v>15213</v>
      </c>
    </row>
    <row r="15214" spans="4:4">
      <c r="D15214" s="3">
        <v>15214</v>
      </c>
    </row>
    <row r="15215" spans="4:4">
      <c r="D15215" s="3">
        <v>15215</v>
      </c>
    </row>
    <row r="15216" spans="4:4">
      <c r="D15216" s="3">
        <v>15216</v>
      </c>
    </row>
    <row r="15217" spans="4:4">
      <c r="D15217" s="3">
        <v>15217</v>
      </c>
    </row>
    <row r="15218" spans="4:4">
      <c r="D15218" s="3">
        <v>15218</v>
      </c>
    </row>
    <row r="15219" spans="4:4">
      <c r="D15219" s="3">
        <v>15219</v>
      </c>
    </row>
    <row r="15220" spans="4:4">
      <c r="D15220" s="3">
        <v>15220</v>
      </c>
    </row>
    <row r="15221" spans="4:4">
      <c r="D15221" s="3">
        <v>15221</v>
      </c>
    </row>
    <row r="15222" spans="4:4">
      <c r="D15222" s="3">
        <v>15222</v>
      </c>
    </row>
    <row r="15223" spans="4:4">
      <c r="D15223" s="3">
        <v>15223</v>
      </c>
    </row>
    <row r="15224" spans="4:4">
      <c r="D15224" s="3">
        <v>15224</v>
      </c>
    </row>
    <row r="15225" spans="4:4">
      <c r="D15225" s="3">
        <v>15225</v>
      </c>
    </row>
    <row r="15226" spans="4:4">
      <c r="D15226" s="3">
        <v>15226</v>
      </c>
    </row>
    <row r="15227" spans="4:4">
      <c r="D15227" s="3">
        <v>15227</v>
      </c>
    </row>
    <row r="15228" spans="4:4">
      <c r="D15228" s="3">
        <v>15228</v>
      </c>
    </row>
    <row r="15229" spans="4:4">
      <c r="D15229" s="3">
        <v>15229</v>
      </c>
    </row>
    <row r="15230" spans="4:4">
      <c r="D15230" s="3">
        <v>15230</v>
      </c>
    </row>
    <row r="15231" spans="4:4">
      <c r="D15231" s="3">
        <v>15231</v>
      </c>
    </row>
    <row r="15232" spans="4:4">
      <c r="D15232" s="3">
        <v>15232</v>
      </c>
    </row>
    <row r="15233" spans="4:4">
      <c r="D15233" s="3">
        <v>15233</v>
      </c>
    </row>
    <row r="15234" spans="4:4">
      <c r="D15234" s="3">
        <v>15234</v>
      </c>
    </row>
    <row r="15235" spans="4:4">
      <c r="D15235" s="3">
        <v>15235</v>
      </c>
    </row>
    <row r="15236" spans="4:4">
      <c r="D15236" s="3">
        <v>15236</v>
      </c>
    </row>
    <row r="15237" spans="4:4">
      <c r="D15237" s="3">
        <v>15237</v>
      </c>
    </row>
    <row r="15238" spans="4:4">
      <c r="D15238" s="3">
        <v>15238</v>
      </c>
    </row>
    <row r="15239" spans="4:4">
      <c r="D15239" s="3">
        <v>15239</v>
      </c>
    </row>
    <row r="15240" spans="4:4">
      <c r="D15240" s="3">
        <v>15240</v>
      </c>
    </row>
    <row r="15241" spans="4:4">
      <c r="D15241" s="3">
        <v>15241</v>
      </c>
    </row>
    <row r="15242" spans="4:4">
      <c r="D15242" s="3">
        <v>15242</v>
      </c>
    </row>
    <row r="15243" spans="4:4">
      <c r="D15243" s="3">
        <v>15243</v>
      </c>
    </row>
    <row r="15244" spans="4:4">
      <c r="D15244" s="3">
        <v>15244</v>
      </c>
    </row>
    <row r="15245" spans="4:4">
      <c r="D15245" s="3">
        <v>15245</v>
      </c>
    </row>
    <row r="15246" spans="4:4">
      <c r="D15246" s="3">
        <v>15246</v>
      </c>
    </row>
    <row r="15247" spans="4:4">
      <c r="D15247" s="3">
        <v>15247</v>
      </c>
    </row>
    <row r="15248" spans="4:4">
      <c r="D15248" s="3">
        <v>15248</v>
      </c>
    </row>
    <row r="15249" spans="4:4">
      <c r="D15249" s="3">
        <v>15249</v>
      </c>
    </row>
    <row r="15250" spans="4:4">
      <c r="D15250" s="3">
        <v>15250</v>
      </c>
    </row>
    <row r="15251" spans="4:4">
      <c r="D15251" s="3">
        <v>15251</v>
      </c>
    </row>
    <row r="15252" spans="4:4">
      <c r="D15252" s="3">
        <v>15252</v>
      </c>
    </row>
    <row r="15253" spans="4:4">
      <c r="D15253" s="3">
        <v>15253</v>
      </c>
    </row>
    <row r="15254" spans="4:4">
      <c r="D15254" s="3">
        <v>15254</v>
      </c>
    </row>
    <row r="15255" spans="4:4">
      <c r="D15255" s="3">
        <v>15255</v>
      </c>
    </row>
    <row r="15256" spans="4:4">
      <c r="D15256" s="3">
        <v>15256</v>
      </c>
    </row>
    <row r="15257" spans="4:4">
      <c r="D15257" s="3">
        <v>15257</v>
      </c>
    </row>
    <row r="15258" spans="4:4">
      <c r="D15258" s="3">
        <v>15258</v>
      </c>
    </row>
    <row r="15259" spans="4:4">
      <c r="D15259" s="3">
        <v>15259</v>
      </c>
    </row>
    <row r="15260" spans="4:4">
      <c r="D15260" s="3">
        <v>15260</v>
      </c>
    </row>
    <row r="15261" spans="4:4">
      <c r="D15261" s="3">
        <v>15261</v>
      </c>
    </row>
    <row r="15262" spans="4:4">
      <c r="D15262" s="3">
        <v>15262</v>
      </c>
    </row>
    <row r="15263" spans="4:4">
      <c r="D15263" s="3">
        <v>15263</v>
      </c>
    </row>
    <row r="15264" spans="4:4">
      <c r="D15264" s="3">
        <v>15264</v>
      </c>
    </row>
    <row r="15265" spans="4:4">
      <c r="D15265" s="3">
        <v>15265</v>
      </c>
    </row>
    <row r="15266" spans="4:4">
      <c r="D15266" s="3">
        <v>15266</v>
      </c>
    </row>
    <row r="15267" spans="4:4">
      <c r="D15267" s="3">
        <v>15267</v>
      </c>
    </row>
    <row r="15268" spans="4:4">
      <c r="D15268" s="3">
        <v>15268</v>
      </c>
    </row>
    <row r="15269" spans="4:4">
      <c r="D15269" s="3">
        <v>15269</v>
      </c>
    </row>
    <row r="15270" spans="4:4">
      <c r="D15270" s="3">
        <v>15270</v>
      </c>
    </row>
    <row r="15271" spans="4:4">
      <c r="D15271" s="3">
        <v>15271</v>
      </c>
    </row>
    <row r="15272" spans="4:4">
      <c r="D15272" s="3">
        <v>15272</v>
      </c>
    </row>
    <row r="15273" spans="4:4">
      <c r="D15273" s="3">
        <v>15273</v>
      </c>
    </row>
    <row r="15274" spans="4:4">
      <c r="D15274" s="3">
        <v>15274</v>
      </c>
    </row>
    <row r="15275" spans="4:4">
      <c r="D15275" s="3">
        <v>15275</v>
      </c>
    </row>
    <row r="15276" spans="4:4">
      <c r="D15276" s="3">
        <v>15276</v>
      </c>
    </row>
    <row r="15277" spans="4:4">
      <c r="D15277" s="3">
        <v>15277</v>
      </c>
    </row>
    <row r="15278" spans="4:4">
      <c r="D15278" s="3">
        <v>15278</v>
      </c>
    </row>
    <row r="15279" spans="4:4">
      <c r="D15279" s="3">
        <v>15279</v>
      </c>
    </row>
    <row r="15280" spans="4:4">
      <c r="D15280" s="3">
        <v>15280</v>
      </c>
    </row>
    <row r="15281" spans="4:4">
      <c r="D15281" s="3">
        <v>15281</v>
      </c>
    </row>
    <row r="15282" spans="4:4">
      <c r="D15282" s="3">
        <v>15282</v>
      </c>
    </row>
    <row r="15283" spans="4:4">
      <c r="D15283" s="3">
        <v>15283</v>
      </c>
    </row>
    <row r="15284" spans="4:4">
      <c r="D15284" s="3">
        <v>15284</v>
      </c>
    </row>
    <row r="15285" spans="4:4">
      <c r="D15285" s="3">
        <v>15285</v>
      </c>
    </row>
    <row r="15286" spans="4:4">
      <c r="D15286" s="3">
        <v>15286</v>
      </c>
    </row>
    <row r="15287" spans="4:4">
      <c r="D15287" s="3">
        <v>15287</v>
      </c>
    </row>
    <row r="15288" spans="4:4">
      <c r="D15288" s="3">
        <v>15288</v>
      </c>
    </row>
    <row r="15289" spans="4:4">
      <c r="D15289" s="3">
        <v>15289</v>
      </c>
    </row>
    <row r="15290" spans="4:4">
      <c r="D15290" s="3">
        <v>15290</v>
      </c>
    </row>
    <row r="15291" spans="4:4">
      <c r="D15291" s="3">
        <v>15291</v>
      </c>
    </row>
    <row r="15292" spans="4:4">
      <c r="D15292" s="3">
        <v>15292</v>
      </c>
    </row>
    <row r="15293" spans="4:4">
      <c r="D15293" s="3">
        <v>15293</v>
      </c>
    </row>
    <row r="15294" spans="4:4">
      <c r="D15294" s="3">
        <v>15294</v>
      </c>
    </row>
    <row r="15295" spans="4:4">
      <c r="D15295" s="3">
        <v>15295</v>
      </c>
    </row>
    <row r="15296" spans="4:4">
      <c r="D15296" s="3">
        <v>15296</v>
      </c>
    </row>
    <row r="15297" spans="4:4">
      <c r="D15297" s="3">
        <v>15297</v>
      </c>
    </row>
    <row r="15298" spans="4:4">
      <c r="D15298" s="3">
        <v>15298</v>
      </c>
    </row>
    <row r="15299" spans="4:4">
      <c r="D15299" s="3">
        <v>15299</v>
      </c>
    </row>
    <row r="15300" spans="4:4">
      <c r="D15300" s="3">
        <v>15300</v>
      </c>
    </row>
    <row r="15301" spans="4:4">
      <c r="D15301" s="3">
        <v>15301</v>
      </c>
    </row>
    <row r="15302" spans="4:4">
      <c r="D15302" s="3">
        <v>15302</v>
      </c>
    </row>
    <row r="15303" spans="4:4">
      <c r="D15303" s="3">
        <v>15303</v>
      </c>
    </row>
    <row r="15304" spans="4:4">
      <c r="D15304" s="3">
        <v>15304</v>
      </c>
    </row>
    <row r="15305" spans="4:4">
      <c r="D15305" s="3">
        <v>15305</v>
      </c>
    </row>
    <row r="15306" spans="4:4">
      <c r="D15306" s="3">
        <v>15306</v>
      </c>
    </row>
    <row r="15307" spans="4:4">
      <c r="D15307" s="3">
        <v>15307</v>
      </c>
    </row>
    <row r="15308" spans="4:4">
      <c r="D15308" s="3">
        <v>15308</v>
      </c>
    </row>
    <row r="15309" spans="4:4">
      <c r="D15309" s="3">
        <v>15309</v>
      </c>
    </row>
    <row r="15310" spans="4:4">
      <c r="D15310" s="3">
        <v>15310</v>
      </c>
    </row>
    <row r="15311" spans="4:4">
      <c r="D15311" s="3">
        <v>15311</v>
      </c>
    </row>
    <row r="15312" spans="4:4">
      <c r="D15312" s="3">
        <v>15312</v>
      </c>
    </row>
    <row r="15313" spans="4:4">
      <c r="D15313" s="3">
        <v>15313</v>
      </c>
    </row>
    <row r="15314" spans="4:4">
      <c r="D15314" s="3">
        <v>15314</v>
      </c>
    </row>
    <row r="15315" spans="4:4">
      <c r="D15315" s="3">
        <v>15315</v>
      </c>
    </row>
    <row r="15316" spans="4:4">
      <c r="D15316" s="3">
        <v>15316</v>
      </c>
    </row>
    <row r="15317" spans="4:4">
      <c r="D15317" s="3">
        <v>15317</v>
      </c>
    </row>
    <row r="15318" spans="4:4">
      <c r="D15318" s="3">
        <v>15318</v>
      </c>
    </row>
    <row r="15319" spans="4:4">
      <c r="D15319" s="3">
        <v>15319</v>
      </c>
    </row>
    <row r="15320" spans="4:4">
      <c r="D15320" s="3">
        <v>15320</v>
      </c>
    </row>
    <row r="15321" spans="4:4">
      <c r="D15321" s="3">
        <v>15321</v>
      </c>
    </row>
    <row r="15322" spans="4:4">
      <c r="D15322" s="3">
        <v>15322</v>
      </c>
    </row>
    <row r="15323" spans="4:4">
      <c r="D15323" s="3">
        <v>15323</v>
      </c>
    </row>
    <row r="15324" spans="4:4">
      <c r="D15324" s="3">
        <v>15324</v>
      </c>
    </row>
    <row r="15325" spans="4:4">
      <c r="D15325" s="3">
        <v>15325</v>
      </c>
    </row>
    <row r="15326" spans="4:4">
      <c r="D15326" s="3">
        <v>15326</v>
      </c>
    </row>
    <row r="15327" spans="4:4">
      <c r="D15327" s="3">
        <v>15327</v>
      </c>
    </row>
    <row r="15328" spans="4:4">
      <c r="D15328" s="3">
        <v>15328</v>
      </c>
    </row>
    <row r="15329" spans="4:4">
      <c r="D15329" s="3">
        <v>15329</v>
      </c>
    </row>
    <row r="15330" spans="4:4">
      <c r="D15330" s="3">
        <v>15330</v>
      </c>
    </row>
    <row r="15331" spans="4:4">
      <c r="D15331" s="3">
        <v>15331</v>
      </c>
    </row>
    <row r="15332" spans="4:4">
      <c r="D15332" s="3">
        <v>15332</v>
      </c>
    </row>
    <row r="15333" spans="4:4">
      <c r="D15333" s="3">
        <v>15333</v>
      </c>
    </row>
    <row r="15334" spans="4:4">
      <c r="D15334" s="3">
        <v>15334</v>
      </c>
    </row>
    <row r="15335" spans="4:4">
      <c r="D15335" s="3">
        <v>15335</v>
      </c>
    </row>
    <row r="15336" spans="4:4">
      <c r="D15336" s="3">
        <v>15336</v>
      </c>
    </row>
    <row r="15337" spans="4:4">
      <c r="D15337" s="3">
        <v>15337</v>
      </c>
    </row>
    <row r="15338" spans="4:4">
      <c r="D15338" s="3">
        <v>15338</v>
      </c>
    </row>
    <row r="15339" spans="4:4">
      <c r="D15339" s="3">
        <v>15339</v>
      </c>
    </row>
    <row r="15340" spans="4:4">
      <c r="D15340" s="3">
        <v>15340</v>
      </c>
    </row>
    <row r="15341" spans="4:4">
      <c r="D15341" s="3">
        <v>15341</v>
      </c>
    </row>
    <row r="15342" spans="4:4">
      <c r="D15342" s="3">
        <v>15342</v>
      </c>
    </row>
    <row r="15343" spans="4:4">
      <c r="D15343" s="3">
        <v>15343</v>
      </c>
    </row>
    <row r="15344" spans="4:4">
      <c r="D15344" s="3">
        <v>15344</v>
      </c>
    </row>
    <row r="15345" spans="4:4">
      <c r="D15345" s="3">
        <v>15345</v>
      </c>
    </row>
    <row r="15346" spans="4:4">
      <c r="D15346" s="3">
        <v>15346</v>
      </c>
    </row>
    <row r="15347" spans="4:4">
      <c r="D15347" s="3">
        <v>15347</v>
      </c>
    </row>
    <row r="15348" spans="4:4">
      <c r="D15348" s="3">
        <v>15348</v>
      </c>
    </row>
    <row r="15349" spans="4:4">
      <c r="D15349" s="3">
        <v>15349</v>
      </c>
    </row>
    <row r="15350" spans="4:4">
      <c r="D15350" s="3">
        <v>15350</v>
      </c>
    </row>
    <row r="15351" spans="4:4">
      <c r="D15351" s="3">
        <v>15351</v>
      </c>
    </row>
    <row r="15352" spans="4:4">
      <c r="D15352" s="3">
        <v>15352</v>
      </c>
    </row>
    <row r="15353" spans="4:4">
      <c r="D15353" s="3">
        <v>15353</v>
      </c>
    </row>
    <row r="15354" spans="4:4">
      <c r="D15354" s="3">
        <v>15354</v>
      </c>
    </row>
    <row r="15355" spans="4:4">
      <c r="D15355" s="3">
        <v>15355</v>
      </c>
    </row>
    <row r="15356" spans="4:4">
      <c r="D15356" s="3">
        <v>15356</v>
      </c>
    </row>
    <row r="15357" spans="4:4">
      <c r="D15357" s="3">
        <v>15357</v>
      </c>
    </row>
    <row r="15358" spans="4:4">
      <c r="D15358" s="3">
        <v>15358</v>
      </c>
    </row>
    <row r="15359" spans="4:4">
      <c r="D15359" s="3">
        <v>15359</v>
      </c>
    </row>
    <row r="15360" spans="4:4">
      <c r="D15360" s="3">
        <v>15360</v>
      </c>
    </row>
    <row r="15361" spans="4:4">
      <c r="D15361" s="3">
        <v>15361</v>
      </c>
    </row>
    <row r="15362" spans="4:4">
      <c r="D15362" s="3">
        <v>15362</v>
      </c>
    </row>
    <row r="15363" spans="4:4">
      <c r="D15363" s="3">
        <v>15363</v>
      </c>
    </row>
    <row r="15364" spans="4:4">
      <c r="D15364" s="3">
        <v>15364</v>
      </c>
    </row>
    <row r="15365" spans="4:4">
      <c r="D15365" s="3">
        <v>15365</v>
      </c>
    </row>
    <row r="15366" spans="4:4">
      <c r="D15366" s="3">
        <v>15366</v>
      </c>
    </row>
    <row r="15367" spans="4:4">
      <c r="D15367" s="3">
        <v>15367</v>
      </c>
    </row>
    <row r="15368" spans="4:4">
      <c r="D15368" s="3">
        <v>15368</v>
      </c>
    </row>
    <row r="15369" spans="4:4">
      <c r="D15369" s="3">
        <v>15369</v>
      </c>
    </row>
    <row r="15370" spans="4:4">
      <c r="D15370" s="3">
        <v>15370</v>
      </c>
    </row>
    <row r="15371" spans="4:4">
      <c r="D15371" s="3">
        <v>15371</v>
      </c>
    </row>
    <row r="15372" spans="4:4">
      <c r="D15372" s="3">
        <v>15372</v>
      </c>
    </row>
    <row r="15373" spans="4:4">
      <c r="D15373" s="3">
        <v>15373</v>
      </c>
    </row>
    <row r="15374" spans="4:4">
      <c r="D15374" s="3">
        <v>15374</v>
      </c>
    </row>
    <row r="15375" spans="4:4">
      <c r="D15375" s="3">
        <v>15375</v>
      </c>
    </row>
    <row r="15376" spans="4:4">
      <c r="D15376" s="3">
        <v>15376</v>
      </c>
    </row>
    <row r="15377" spans="4:4">
      <c r="D15377" s="3">
        <v>15377</v>
      </c>
    </row>
    <row r="15378" spans="4:4">
      <c r="D15378" s="3">
        <v>15378</v>
      </c>
    </row>
    <row r="15379" spans="4:4">
      <c r="D15379" s="3">
        <v>15379</v>
      </c>
    </row>
    <row r="15380" spans="4:4">
      <c r="D15380" s="3">
        <v>15380</v>
      </c>
    </row>
    <row r="15381" spans="4:4">
      <c r="D15381" s="3">
        <v>15381</v>
      </c>
    </row>
    <row r="15382" spans="4:4">
      <c r="D15382" s="3">
        <v>15382</v>
      </c>
    </row>
    <row r="15383" spans="4:4">
      <c r="D15383" s="3">
        <v>15383</v>
      </c>
    </row>
    <row r="15384" spans="4:4">
      <c r="D15384" s="3">
        <v>15384</v>
      </c>
    </row>
    <row r="15385" spans="4:4">
      <c r="D15385" s="3">
        <v>15385</v>
      </c>
    </row>
    <row r="15386" spans="4:4">
      <c r="D15386" s="3">
        <v>15386</v>
      </c>
    </row>
    <row r="15387" spans="4:4">
      <c r="D15387" s="3">
        <v>15387</v>
      </c>
    </row>
    <row r="15388" spans="4:4">
      <c r="D15388" s="3">
        <v>15388</v>
      </c>
    </row>
    <row r="15389" spans="4:4">
      <c r="D15389" s="3">
        <v>15389</v>
      </c>
    </row>
    <row r="15390" spans="4:4">
      <c r="D15390" s="3">
        <v>15390</v>
      </c>
    </row>
    <row r="15391" spans="4:4">
      <c r="D15391" s="3">
        <v>15391</v>
      </c>
    </row>
    <row r="15392" spans="4:4">
      <c r="D15392" s="3">
        <v>15392</v>
      </c>
    </row>
    <row r="15393" spans="4:4">
      <c r="D15393" s="3">
        <v>15393</v>
      </c>
    </row>
    <row r="15394" spans="4:4">
      <c r="D15394" s="3">
        <v>15394</v>
      </c>
    </row>
    <row r="15395" spans="4:4">
      <c r="D15395" s="3">
        <v>15395</v>
      </c>
    </row>
    <row r="15396" spans="4:4">
      <c r="D15396" s="3">
        <v>15396</v>
      </c>
    </row>
    <row r="15397" spans="4:4">
      <c r="D15397" s="3">
        <v>15397</v>
      </c>
    </row>
    <row r="15398" spans="4:4">
      <c r="D15398" s="3">
        <v>15398</v>
      </c>
    </row>
    <row r="15399" spans="4:4">
      <c r="D15399" s="3">
        <v>15399</v>
      </c>
    </row>
    <row r="15400" spans="4:4">
      <c r="D15400" s="3">
        <v>15400</v>
      </c>
    </row>
    <row r="15401" spans="4:4">
      <c r="D15401" s="3">
        <v>15401</v>
      </c>
    </row>
    <row r="15402" spans="4:4">
      <c r="D15402" s="3">
        <v>15402</v>
      </c>
    </row>
    <row r="15403" spans="4:4">
      <c r="D15403" s="3">
        <v>15403</v>
      </c>
    </row>
    <row r="15404" spans="4:4">
      <c r="D15404" s="3">
        <v>15404</v>
      </c>
    </row>
    <row r="15405" spans="4:4">
      <c r="D15405" s="3">
        <v>15405</v>
      </c>
    </row>
    <row r="15406" spans="4:4">
      <c r="D15406" s="3">
        <v>15406</v>
      </c>
    </row>
    <row r="15407" spans="4:4">
      <c r="D15407" s="3">
        <v>15407</v>
      </c>
    </row>
    <row r="15408" spans="4:4">
      <c r="D15408" s="3">
        <v>15408</v>
      </c>
    </row>
    <row r="15409" spans="4:4">
      <c r="D15409" s="3">
        <v>15409</v>
      </c>
    </row>
    <row r="15410" spans="4:4">
      <c r="D15410" s="3">
        <v>15410</v>
      </c>
    </row>
    <row r="15411" spans="4:4">
      <c r="D15411" s="3">
        <v>15411</v>
      </c>
    </row>
    <row r="15412" spans="4:4">
      <c r="D15412" s="3">
        <v>15412</v>
      </c>
    </row>
    <row r="15413" spans="4:4">
      <c r="D15413" s="3">
        <v>15413</v>
      </c>
    </row>
    <row r="15414" spans="4:4">
      <c r="D15414" s="3">
        <v>15414</v>
      </c>
    </row>
    <row r="15415" spans="4:4">
      <c r="D15415" s="3">
        <v>15415</v>
      </c>
    </row>
    <row r="15416" spans="4:4">
      <c r="D15416" s="3">
        <v>15416</v>
      </c>
    </row>
    <row r="15417" spans="4:4">
      <c r="D15417" s="3">
        <v>15417</v>
      </c>
    </row>
    <row r="15418" spans="4:4">
      <c r="D15418" s="3">
        <v>15418</v>
      </c>
    </row>
    <row r="15419" spans="4:4">
      <c r="D15419" s="3">
        <v>15419</v>
      </c>
    </row>
    <row r="15420" spans="4:4">
      <c r="D15420" s="3">
        <v>15420</v>
      </c>
    </row>
    <row r="15421" spans="4:4">
      <c r="D15421" s="3">
        <v>15421</v>
      </c>
    </row>
    <row r="15422" spans="4:4">
      <c r="D15422" s="3">
        <v>15422</v>
      </c>
    </row>
    <row r="15423" spans="4:4">
      <c r="D15423" s="3">
        <v>15423</v>
      </c>
    </row>
    <row r="15424" spans="4:4">
      <c r="D15424" s="3">
        <v>15424</v>
      </c>
    </row>
    <row r="15425" spans="4:4">
      <c r="D15425" s="3">
        <v>15425</v>
      </c>
    </row>
    <row r="15426" spans="4:4">
      <c r="D15426" s="3">
        <v>15426</v>
      </c>
    </row>
    <row r="15427" spans="4:4">
      <c r="D15427" s="3">
        <v>15427</v>
      </c>
    </row>
    <row r="15428" spans="4:4">
      <c r="D15428" s="3">
        <v>15428</v>
      </c>
    </row>
    <row r="15429" spans="4:4">
      <c r="D15429" s="3">
        <v>15429</v>
      </c>
    </row>
    <row r="15430" spans="4:4">
      <c r="D15430" s="3">
        <v>15430</v>
      </c>
    </row>
    <row r="15431" spans="4:4">
      <c r="D15431" s="3">
        <v>15431</v>
      </c>
    </row>
    <row r="15432" spans="4:4">
      <c r="D15432" s="3">
        <v>15432</v>
      </c>
    </row>
    <row r="15433" spans="4:4">
      <c r="D15433" s="3">
        <v>15433</v>
      </c>
    </row>
    <row r="15434" spans="4:4">
      <c r="D15434" s="3">
        <v>15434</v>
      </c>
    </row>
    <row r="15435" spans="4:4">
      <c r="D15435" s="3">
        <v>15435</v>
      </c>
    </row>
    <row r="15436" spans="4:4">
      <c r="D15436" s="3">
        <v>15436</v>
      </c>
    </row>
    <row r="15437" spans="4:4">
      <c r="D15437" s="3">
        <v>15437</v>
      </c>
    </row>
    <row r="15438" spans="4:4">
      <c r="D15438" s="3">
        <v>15438</v>
      </c>
    </row>
    <row r="15439" spans="4:4">
      <c r="D15439" s="3">
        <v>15439</v>
      </c>
    </row>
    <row r="15440" spans="4:4">
      <c r="D15440" s="3">
        <v>15440</v>
      </c>
    </row>
    <row r="15441" spans="4:4">
      <c r="D15441" s="3">
        <v>15441</v>
      </c>
    </row>
    <row r="15442" spans="4:4">
      <c r="D15442" s="3">
        <v>15442</v>
      </c>
    </row>
    <row r="15443" spans="4:4">
      <c r="D15443" s="3">
        <v>15443</v>
      </c>
    </row>
    <row r="15444" spans="4:4">
      <c r="D15444" s="3">
        <v>15444</v>
      </c>
    </row>
    <row r="15445" spans="4:4">
      <c r="D15445" s="3">
        <v>15445</v>
      </c>
    </row>
    <row r="15446" spans="4:4">
      <c r="D15446" s="3">
        <v>15446</v>
      </c>
    </row>
    <row r="15447" spans="4:4">
      <c r="D15447" s="3">
        <v>15447</v>
      </c>
    </row>
    <row r="15448" spans="4:4">
      <c r="D15448" s="3">
        <v>15448</v>
      </c>
    </row>
    <row r="15449" spans="4:4">
      <c r="D15449" s="3">
        <v>15449</v>
      </c>
    </row>
    <row r="15450" spans="4:4">
      <c r="D15450" s="3">
        <v>15450</v>
      </c>
    </row>
    <row r="15451" spans="4:4">
      <c r="D15451" s="3">
        <v>15451</v>
      </c>
    </row>
    <row r="15452" spans="4:4">
      <c r="D15452" s="3">
        <v>15452</v>
      </c>
    </row>
    <row r="15453" spans="4:4">
      <c r="D15453" s="3">
        <v>15453</v>
      </c>
    </row>
    <row r="15454" spans="4:4">
      <c r="D15454" s="3">
        <v>15454</v>
      </c>
    </row>
    <row r="15455" spans="4:4">
      <c r="D15455" s="3">
        <v>15455</v>
      </c>
    </row>
    <row r="15456" spans="4:4">
      <c r="D15456" s="3">
        <v>15456</v>
      </c>
    </row>
    <row r="15457" spans="4:4">
      <c r="D15457" s="3">
        <v>15457</v>
      </c>
    </row>
    <row r="15458" spans="4:4">
      <c r="D15458" s="3">
        <v>15458</v>
      </c>
    </row>
    <row r="15459" spans="4:4">
      <c r="D15459" s="3">
        <v>15459</v>
      </c>
    </row>
    <row r="15460" spans="4:4">
      <c r="D15460" s="3">
        <v>15460</v>
      </c>
    </row>
    <row r="15461" spans="4:4">
      <c r="D15461" s="3">
        <v>15461</v>
      </c>
    </row>
    <row r="15462" spans="4:4">
      <c r="D15462" s="3">
        <v>15462</v>
      </c>
    </row>
    <row r="15463" spans="4:4">
      <c r="D15463" s="3">
        <v>15463</v>
      </c>
    </row>
    <row r="15464" spans="4:4">
      <c r="D15464" s="3">
        <v>15464</v>
      </c>
    </row>
    <row r="15465" spans="4:4">
      <c r="D15465" s="3">
        <v>15465</v>
      </c>
    </row>
    <row r="15466" spans="4:4">
      <c r="D15466" s="3">
        <v>15466</v>
      </c>
    </row>
    <row r="15467" spans="4:4">
      <c r="D15467" s="3">
        <v>15467</v>
      </c>
    </row>
    <row r="15468" spans="4:4">
      <c r="D15468" s="3">
        <v>15468</v>
      </c>
    </row>
    <row r="15469" spans="4:4">
      <c r="D15469" s="3">
        <v>15469</v>
      </c>
    </row>
    <row r="15470" spans="4:4">
      <c r="D15470" s="3">
        <v>15470</v>
      </c>
    </row>
    <row r="15471" spans="4:4">
      <c r="D15471" s="3">
        <v>15471</v>
      </c>
    </row>
    <row r="15472" spans="4:4">
      <c r="D15472" s="3">
        <v>15472</v>
      </c>
    </row>
    <row r="15473" spans="4:4">
      <c r="D15473" s="3">
        <v>15473</v>
      </c>
    </row>
    <row r="15474" spans="4:4">
      <c r="D15474" s="3">
        <v>15474</v>
      </c>
    </row>
    <row r="15475" spans="4:4">
      <c r="D15475" s="3">
        <v>15475</v>
      </c>
    </row>
    <row r="15476" spans="4:4">
      <c r="D15476" s="3">
        <v>15476</v>
      </c>
    </row>
    <row r="15477" spans="4:4">
      <c r="D15477" s="3">
        <v>15477</v>
      </c>
    </row>
    <row r="15478" spans="4:4">
      <c r="D15478" s="3">
        <v>15478</v>
      </c>
    </row>
    <row r="15479" spans="4:4">
      <c r="D15479" s="3">
        <v>15479</v>
      </c>
    </row>
    <row r="15480" spans="4:4">
      <c r="D15480" s="3">
        <v>15480</v>
      </c>
    </row>
    <row r="15481" spans="4:4">
      <c r="D15481" s="3">
        <v>15481</v>
      </c>
    </row>
    <row r="15482" spans="4:4">
      <c r="D15482" s="3">
        <v>15482</v>
      </c>
    </row>
    <row r="15483" spans="4:4">
      <c r="D15483" s="3">
        <v>15483</v>
      </c>
    </row>
    <row r="15484" spans="4:4">
      <c r="D15484" s="3">
        <v>15484</v>
      </c>
    </row>
    <row r="15485" spans="4:4">
      <c r="D15485" s="3">
        <v>15485</v>
      </c>
    </row>
    <row r="15486" spans="4:4">
      <c r="D15486" s="3">
        <v>15486</v>
      </c>
    </row>
    <row r="15487" spans="4:4">
      <c r="D15487" s="3">
        <v>15487</v>
      </c>
    </row>
    <row r="15488" spans="4:4">
      <c r="D15488" s="3">
        <v>15488</v>
      </c>
    </row>
    <row r="15489" spans="4:4">
      <c r="D15489" s="3">
        <v>15489</v>
      </c>
    </row>
    <row r="15490" spans="4:4">
      <c r="D15490" s="3">
        <v>15490</v>
      </c>
    </row>
    <row r="15491" spans="4:4">
      <c r="D15491" s="3">
        <v>15491</v>
      </c>
    </row>
    <row r="15492" spans="4:4">
      <c r="D15492" s="3">
        <v>15492</v>
      </c>
    </row>
    <row r="15493" spans="4:4">
      <c r="D15493" s="3">
        <v>15493</v>
      </c>
    </row>
    <row r="15494" spans="4:4">
      <c r="D15494" s="3">
        <v>15494</v>
      </c>
    </row>
    <row r="15495" spans="4:4">
      <c r="D15495" s="3">
        <v>15495</v>
      </c>
    </row>
    <row r="15496" spans="4:4">
      <c r="D15496" s="3">
        <v>15496</v>
      </c>
    </row>
    <row r="15497" spans="4:4">
      <c r="D15497" s="3">
        <v>15497</v>
      </c>
    </row>
    <row r="15498" spans="4:4">
      <c r="D15498" s="3">
        <v>15498</v>
      </c>
    </row>
    <row r="15499" spans="4:4">
      <c r="D15499" s="3">
        <v>15499</v>
      </c>
    </row>
    <row r="15500" spans="4:4">
      <c r="D15500" s="3">
        <v>15500</v>
      </c>
    </row>
    <row r="15501" spans="4:4">
      <c r="D15501" s="3">
        <v>15501</v>
      </c>
    </row>
    <row r="15502" spans="4:4">
      <c r="D15502" s="3">
        <v>15502</v>
      </c>
    </row>
    <row r="15503" spans="4:4">
      <c r="D15503" s="3">
        <v>15503</v>
      </c>
    </row>
    <row r="15504" spans="4:4">
      <c r="D15504" s="3">
        <v>15504</v>
      </c>
    </row>
    <row r="15505" spans="4:4">
      <c r="D15505" s="3">
        <v>15505</v>
      </c>
    </row>
    <row r="15506" spans="4:4">
      <c r="D15506" s="3">
        <v>15506</v>
      </c>
    </row>
    <row r="15507" spans="4:4">
      <c r="D15507" s="3">
        <v>15507</v>
      </c>
    </row>
    <row r="15508" spans="4:4">
      <c r="D15508" s="3">
        <v>15508</v>
      </c>
    </row>
    <row r="15509" spans="4:4">
      <c r="D15509" s="3">
        <v>15509</v>
      </c>
    </row>
    <row r="15510" spans="4:4">
      <c r="D15510" s="3">
        <v>15510</v>
      </c>
    </row>
    <row r="15511" spans="4:4">
      <c r="D15511" s="3">
        <v>15511</v>
      </c>
    </row>
    <row r="15512" spans="4:4">
      <c r="D15512" s="3">
        <v>15512</v>
      </c>
    </row>
    <row r="15513" spans="4:4">
      <c r="D15513" s="3">
        <v>15513</v>
      </c>
    </row>
    <row r="15514" spans="4:4">
      <c r="D15514" s="3">
        <v>15514</v>
      </c>
    </row>
    <row r="15515" spans="4:4">
      <c r="D15515" s="3">
        <v>15515</v>
      </c>
    </row>
    <row r="15516" spans="4:4">
      <c r="D15516" s="3">
        <v>15516</v>
      </c>
    </row>
    <row r="15517" spans="4:4">
      <c r="D15517" s="3">
        <v>15517</v>
      </c>
    </row>
    <row r="15518" spans="4:4">
      <c r="D15518" s="3">
        <v>15518</v>
      </c>
    </row>
    <row r="15519" spans="4:4">
      <c r="D15519" s="3">
        <v>15519</v>
      </c>
    </row>
    <row r="15520" spans="4:4">
      <c r="D15520" s="3">
        <v>15520</v>
      </c>
    </row>
    <row r="15521" spans="4:4">
      <c r="D15521" s="3">
        <v>15521</v>
      </c>
    </row>
    <row r="15522" spans="4:4">
      <c r="D15522" s="3">
        <v>15522</v>
      </c>
    </row>
    <row r="15523" spans="4:4">
      <c r="D15523" s="3">
        <v>15523</v>
      </c>
    </row>
    <row r="15524" spans="4:4">
      <c r="D15524" s="3">
        <v>15524</v>
      </c>
    </row>
    <row r="15525" spans="4:4">
      <c r="D15525" s="3">
        <v>15525</v>
      </c>
    </row>
    <row r="15526" spans="4:4">
      <c r="D15526" s="3">
        <v>15526</v>
      </c>
    </row>
    <row r="15527" spans="4:4">
      <c r="D15527" s="3">
        <v>15527</v>
      </c>
    </row>
    <row r="15528" spans="4:4">
      <c r="D15528" s="3">
        <v>15528</v>
      </c>
    </row>
    <row r="15529" spans="4:4">
      <c r="D15529" s="3">
        <v>15529</v>
      </c>
    </row>
    <row r="15530" spans="4:4">
      <c r="D15530" s="3">
        <v>15530</v>
      </c>
    </row>
    <row r="15531" spans="4:4">
      <c r="D15531" s="3">
        <v>15531</v>
      </c>
    </row>
    <row r="15532" spans="4:4">
      <c r="D15532" s="3">
        <v>15532</v>
      </c>
    </row>
    <row r="15533" spans="4:4">
      <c r="D15533" s="3">
        <v>15533</v>
      </c>
    </row>
    <row r="15534" spans="4:4">
      <c r="D15534" s="3">
        <v>15534</v>
      </c>
    </row>
    <row r="15535" spans="4:4">
      <c r="D15535" s="3">
        <v>15535</v>
      </c>
    </row>
    <row r="15536" spans="4:4">
      <c r="D15536" s="3">
        <v>15536</v>
      </c>
    </row>
    <row r="15537" spans="4:4">
      <c r="D15537" s="3">
        <v>15537</v>
      </c>
    </row>
    <row r="15538" spans="4:4">
      <c r="D15538" s="3">
        <v>15538</v>
      </c>
    </row>
    <row r="15539" spans="4:4">
      <c r="D15539" s="3">
        <v>15539</v>
      </c>
    </row>
    <row r="15540" spans="4:4">
      <c r="D15540" s="3">
        <v>15540</v>
      </c>
    </row>
    <row r="15541" spans="4:4">
      <c r="D15541" s="3">
        <v>15541</v>
      </c>
    </row>
    <row r="15542" spans="4:4">
      <c r="D15542" s="3">
        <v>15542</v>
      </c>
    </row>
    <row r="15543" spans="4:4">
      <c r="D15543" s="3">
        <v>15543</v>
      </c>
    </row>
    <row r="15544" spans="4:4">
      <c r="D15544" s="3">
        <v>15544</v>
      </c>
    </row>
    <row r="15545" spans="4:4">
      <c r="D15545" s="3">
        <v>15545</v>
      </c>
    </row>
    <row r="15546" spans="4:4">
      <c r="D15546" s="3">
        <v>15546</v>
      </c>
    </row>
    <row r="15547" spans="4:4">
      <c r="D15547" s="3">
        <v>15547</v>
      </c>
    </row>
    <row r="15548" spans="4:4">
      <c r="D15548" s="3">
        <v>15548</v>
      </c>
    </row>
    <row r="15549" spans="4:4">
      <c r="D15549" s="3">
        <v>15549</v>
      </c>
    </row>
    <row r="15550" spans="4:4">
      <c r="D15550" s="3">
        <v>15550</v>
      </c>
    </row>
    <row r="15551" spans="4:4">
      <c r="D15551" s="3">
        <v>15551</v>
      </c>
    </row>
    <row r="15552" spans="4:4">
      <c r="D15552" s="3">
        <v>15552</v>
      </c>
    </row>
    <row r="15553" spans="4:4">
      <c r="D15553" s="3">
        <v>15553</v>
      </c>
    </row>
    <row r="15554" spans="4:4">
      <c r="D15554" s="3">
        <v>15554</v>
      </c>
    </row>
    <row r="15555" spans="4:4">
      <c r="D15555" s="3">
        <v>15555</v>
      </c>
    </row>
    <row r="15556" spans="4:4">
      <c r="D15556" s="3">
        <v>15556</v>
      </c>
    </row>
    <row r="15557" spans="4:4">
      <c r="D15557" s="3">
        <v>15557</v>
      </c>
    </row>
    <row r="15558" spans="4:4">
      <c r="D15558" s="3">
        <v>15558</v>
      </c>
    </row>
    <row r="15559" spans="4:4">
      <c r="D15559" s="3">
        <v>15559</v>
      </c>
    </row>
    <row r="15560" spans="4:4">
      <c r="D15560" s="3">
        <v>15560</v>
      </c>
    </row>
    <row r="15561" spans="4:4">
      <c r="D15561" s="3">
        <v>15561</v>
      </c>
    </row>
    <row r="15562" spans="4:4">
      <c r="D15562" s="3">
        <v>15562</v>
      </c>
    </row>
    <row r="15563" spans="4:4">
      <c r="D15563" s="3">
        <v>15563</v>
      </c>
    </row>
    <row r="15564" spans="4:4">
      <c r="D15564" s="3">
        <v>15564</v>
      </c>
    </row>
    <row r="15565" spans="4:4">
      <c r="D15565" s="3">
        <v>15565</v>
      </c>
    </row>
    <row r="15566" spans="4:4">
      <c r="D15566" s="3">
        <v>15566</v>
      </c>
    </row>
    <row r="15567" spans="4:4">
      <c r="D15567" s="3">
        <v>15567</v>
      </c>
    </row>
    <row r="15568" spans="4:4">
      <c r="D15568" s="3">
        <v>15568</v>
      </c>
    </row>
    <row r="15569" spans="4:4">
      <c r="D15569" s="3">
        <v>15569</v>
      </c>
    </row>
    <row r="15570" spans="4:4">
      <c r="D15570" s="3">
        <v>15570</v>
      </c>
    </row>
    <row r="15571" spans="4:4">
      <c r="D15571" s="3">
        <v>15571</v>
      </c>
    </row>
    <row r="15572" spans="4:4">
      <c r="D15572" s="3">
        <v>15572</v>
      </c>
    </row>
    <row r="15573" spans="4:4">
      <c r="D15573" s="3">
        <v>15573</v>
      </c>
    </row>
    <row r="15574" spans="4:4">
      <c r="D15574" s="3">
        <v>15574</v>
      </c>
    </row>
    <row r="15575" spans="4:4">
      <c r="D15575" s="3">
        <v>15575</v>
      </c>
    </row>
    <row r="15576" spans="4:4">
      <c r="D15576" s="3">
        <v>15576</v>
      </c>
    </row>
    <row r="15577" spans="4:4">
      <c r="D15577" s="3">
        <v>15577</v>
      </c>
    </row>
    <row r="15578" spans="4:4">
      <c r="D15578" s="3">
        <v>15578</v>
      </c>
    </row>
    <row r="15579" spans="4:4">
      <c r="D15579" s="3">
        <v>15579</v>
      </c>
    </row>
    <row r="15580" spans="4:4">
      <c r="D15580" s="3">
        <v>15580</v>
      </c>
    </row>
    <row r="15581" spans="4:4">
      <c r="D15581" s="3">
        <v>15581</v>
      </c>
    </row>
    <row r="15582" spans="4:4">
      <c r="D15582" s="3">
        <v>15582</v>
      </c>
    </row>
    <row r="15583" spans="4:4">
      <c r="D15583" s="3">
        <v>15583</v>
      </c>
    </row>
    <row r="15584" spans="4:4">
      <c r="D15584" s="3">
        <v>15584</v>
      </c>
    </row>
    <row r="15585" spans="4:4">
      <c r="D15585" s="3">
        <v>15585</v>
      </c>
    </row>
    <row r="15586" spans="4:4">
      <c r="D15586" s="3">
        <v>15586</v>
      </c>
    </row>
    <row r="15587" spans="4:4">
      <c r="D15587" s="3">
        <v>15587</v>
      </c>
    </row>
    <row r="15588" spans="4:4">
      <c r="D15588" s="3">
        <v>15588</v>
      </c>
    </row>
    <row r="15589" spans="4:4">
      <c r="D15589" s="3">
        <v>15589</v>
      </c>
    </row>
    <row r="15590" spans="4:4">
      <c r="D15590" s="3">
        <v>15590</v>
      </c>
    </row>
    <row r="15591" spans="4:4">
      <c r="D15591" s="3">
        <v>15591</v>
      </c>
    </row>
    <row r="15592" spans="4:4">
      <c r="D15592" s="3">
        <v>15592</v>
      </c>
    </row>
    <row r="15593" spans="4:4">
      <c r="D15593" s="3">
        <v>15593</v>
      </c>
    </row>
    <row r="15594" spans="4:4">
      <c r="D15594" s="3">
        <v>15594</v>
      </c>
    </row>
    <row r="15595" spans="4:4">
      <c r="D15595" s="3">
        <v>15595</v>
      </c>
    </row>
    <row r="15596" spans="4:4">
      <c r="D15596" s="3">
        <v>15596</v>
      </c>
    </row>
    <row r="15597" spans="4:4">
      <c r="D15597" s="3">
        <v>15597</v>
      </c>
    </row>
    <row r="15598" spans="4:4">
      <c r="D15598" s="3">
        <v>15598</v>
      </c>
    </row>
    <row r="15599" spans="4:4">
      <c r="D15599" s="3">
        <v>15599</v>
      </c>
    </row>
    <row r="15600" spans="4:4">
      <c r="D15600" s="3">
        <v>15600</v>
      </c>
    </row>
    <row r="15601" spans="4:4">
      <c r="D15601" s="3">
        <v>15601</v>
      </c>
    </row>
    <row r="15602" spans="4:4">
      <c r="D15602" s="3">
        <v>15602</v>
      </c>
    </row>
    <row r="15603" spans="4:4">
      <c r="D15603" s="3">
        <v>15603</v>
      </c>
    </row>
    <row r="15604" spans="4:4">
      <c r="D15604" s="3">
        <v>15604</v>
      </c>
    </row>
    <row r="15605" spans="4:4">
      <c r="D15605" s="3">
        <v>15605</v>
      </c>
    </row>
    <row r="15606" spans="4:4">
      <c r="D15606" s="3">
        <v>15606</v>
      </c>
    </row>
    <row r="15607" spans="4:4">
      <c r="D15607" s="3">
        <v>15607</v>
      </c>
    </row>
    <row r="15608" spans="4:4">
      <c r="D15608" s="3">
        <v>15608</v>
      </c>
    </row>
    <row r="15609" spans="4:4">
      <c r="D15609" s="3">
        <v>15609</v>
      </c>
    </row>
    <row r="15610" spans="4:4">
      <c r="D15610" s="3">
        <v>15610</v>
      </c>
    </row>
    <row r="15611" spans="4:4">
      <c r="D15611" s="3">
        <v>15611</v>
      </c>
    </row>
    <row r="15612" spans="4:4">
      <c r="D15612" s="3">
        <v>15612</v>
      </c>
    </row>
    <row r="15613" spans="4:4">
      <c r="D15613" s="3">
        <v>15613</v>
      </c>
    </row>
    <row r="15614" spans="4:4">
      <c r="D15614" s="3">
        <v>15614</v>
      </c>
    </row>
    <row r="15615" spans="4:4">
      <c r="D15615" s="3">
        <v>15615</v>
      </c>
    </row>
    <row r="15616" spans="4:4">
      <c r="D15616" s="3">
        <v>15616</v>
      </c>
    </row>
    <row r="15617" spans="4:4">
      <c r="D15617" s="3">
        <v>15617</v>
      </c>
    </row>
    <row r="15618" spans="4:4">
      <c r="D15618" s="3">
        <v>15618</v>
      </c>
    </row>
    <row r="15619" spans="4:4">
      <c r="D15619" s="3">
        <v>15619</v>
      </c>
    </row>
    <row r="15620" spans="4:4">
      <c r="D15620" s="3">
        <v>15620</v>
      </c>
    </row>
    <row r="15621" spans="4:4">
      <c r="D15621" s="3">
        <v>15621</v>
      </c>
    </row>
    <row r="15622" spans="4:4">
      <c r="D15622" s="3">
        <v>15622</v>
      </c>
    </row>
    <row r="15623" spans="4:4">
      <c r="D15623" s="3">
        <v>15623</v>
      </c>
    </row>
    <row r="15624" spans="4:4">
      <c r="D15624" s="3">
        <v>15624</v>
      </c>
    </row>
    <row r="15625" spans="4:4">
      <c r="D15625" s="3">
        <v>15625</v>
      </c>
    </row>
    <row r="15626" spans="4:4">
      <c r="D15626" s="3">
        <v>15626</v>
      </c>
    </row>
    <row r="15627" spans="4:4">
      <c r="D15627" s="3">
        <v>15627</v>
      </c>
    </row>
    <row r="15628" spans="4:4">
      <c r="D15628" s="3">
        <v>15628</v>
      </c>
    </row>
    <row r="15629" spans="4:4">
      <c r="D15629" s="3">
        <v>15629</v>
      </c>
    </row>
    <row r="15630" spans="4:4">
      <c r="D15630" s="3">
        <v>15630</v>
      </c>
    </row>
    <row r="15631" spans="4:4">
      <c r="D15631" s="3">
        <v>15631</v>
      </c>
    </row>
    <row r="15632" spans="4:4">
      <c r="D15632" s="3">
        <v>15632</v>
      </c>
    </row>
    <row r="15633" spans="4:4">
      <c r="D15633" s="3">
        <v>15633</v>
      </c>
    </row>
    <row r="15634" spans="4:4">
      <c r="D15634" s="3">
        <v>15634</v>
      </c>
    </row>
    <row r="15635" spans="4:4">
      <c r="D15635" s="3">
        <v>15635</v>
      </c>
    </row>
    <row r="15636" spans="4:4">
      <c r="D15636" s="3">
        <v>15636</v>
      </c>
    </row>
    <row r="15637" spans="4:4">
      <c r="D15637" s="3">
        <v>15637</v>
      </c>
    </row>
    <row r="15638" spans="4:4">
      <c r="D15638" s="3">
        <v>15638</v>
      </c>
    </row>
    <row r="15639" spans="4:4">
      <c r="D15639" s="3">
        <v>15639</v>
      </c>
    </row>
    <row r="15640" spans="4:4">
      <c r="D15640" s="3">
        <v>15640</v>
      </c>
    </row>
    <row r="15641" spans="4:4">
      <c r="D15641" s="3">
        <v>15641</v>
      </c>
    </row>
    <row r="15642" spans="4:4">
      <c r="D15642" s="3">
        <v>15642</v>
      </c>
    </row>
    <row r="15643" spans="4:4">
      <c r="D15643" s="3">
        <v>15643</v>
      </c>
    </row>
    <row r="15644" spans="4:4">
      <c r="D15644" s="3">
        <v>15644</v>
      </c>
    </row>
    <row r="15645" spans="4:4">
      <c r="D15645" s="3">
        <v>15645</v>
      </c>
    </row>
    <row r="15646" spans="4:4">
      <c r="D15646" s="3">
        <v>15646</v>
      </c>
    </row>
    <row r="15647" spans="4:4">
      <c r="D15647" s="3">
        <v>15647</v>
      </c>
    </row>
    <row r="15648" spans="4:4">
      <c r="D15648" s="3">
        <v>15648</v>
      </c>
    </row>
    <row r="15649" spans="4:4">
      <c r="D15649" s="3">
        <v>15649</v>
      </c>
    </row>
    <row r="15650" spans="4:4">
      <c r="D15650" s="3">
        <v>15650</v>
      </c>
    </row>
    <row r="15651" spans="4:4">
      <c r="D15651" s="3">
        <v>15651</v>
      </c>
    </row>
    <row r="15652" spans="4:4">
      <c r="D15652" s="3">
        <v>15652</v>
      </c>
    </row>
    <row r="15653" spans="4:4">
      <c r="D15653" s="3">
        <v>15653</v>
      </c>
    </row>
    <row r="15654" spans="4:4">
      <c r="D15654" s="3">
        <v>15654</v>
      </c>
    </row>
    <row r="15655" spans="4:4">
      <c r="D15655" s="3">
        <v>15655</v>
      </c>
    </row>
    <row r="15656" spans="4:4">
      <c r="D15656" s="3">
        <v>15656</v>
      </c>
    </row>
    <row r="15657" spans="4:4">
      <c r="D15657" s="3">
        <v>15657</v>
      </c>
    </row>
    <row r="15658" spans="4:4">
      <c r="D15658" s="3">
        <v>15658</v>
      </c>
    </row>
    <row r="15659" spans="4:4">
      <c r="D15659" s="3">
        <v>15659</v>
      </c>
    </row>
    <row r="15660" spans="4:4">
      <c r="D15660" s="3">
        <v>15660</v>
      </c>
    </row>
    <row r="15661" spans="4:4">
      <c r="D15661" s="3">
        <v>15661</v>
      </c>
    </row>
    <row r="15662" spans="4:4">
      <c r="D15662" s="3">
        <v>15662</v>
      </c>
    </row>
    <row r="15663" spans="4:4">
      <c r="D15663" s="3">
        <v>15663</v>
      </c>
    </row>
    <row r="15664" spans="4:4">
      <c r="D15664" s="3">
        <v>15664</v>
      </c>
    </row>
    <row r="15665" spans="4:4">
      <c r="D15665" s="3">
        <v>15665</v>
      </c>
    </row>
    <row r="15666" spans="4:4">
      <c r="D15666" s="3">
        <v>15666</v>
      </c>
    </row>
    <row r="15667" spans="4:4">
      <c r="D15667" s="3">
        <v>15667</v>
      </c>
    </row>
    <row r="15668" spans="4:4">
      <c r="D15668" s="3">
        <v>15668</v>
      </c>
    </row>
    <row r="15669" spans="4:4">
      <c r="D15669" s="3">
        <v>15669</v>
      </c>
    </row>
    <row r="15670" spans="4:4">
      <c r="D15670" s="3">
        <v>15670</v>
      </c>
    </row>
    <row r="15671" spans="4:4">
      <c r="D15671" s="3">
        <v>15671</v>
      </c>
    </row>
    <row r="15672" spans="4:4">
      <c r="D15672" s="3">
        <v>15672</v>
      </c>
    </row>
    <row r="15673" spans="4:4">
      <c r="D15673" s="3">
        <v>15673</v>
      </c>
    </row>
    <row r="15674" spans="4:4">
      <c r="D15674" s="3">
        <v>15674</v>
      </c>
    </row>
    <row r="15675" spans="4:4">
      <c r="D15675" s="3">
        <v>15675</v>
      </c>
    </row>
    <row r="15676" spans="4:4">
      <c r="D15676" s="3">
        <v>15676</v>
      </c>
    </row>
    <row r="15677" spans="4:4">
      <c r="D15677" s="3">
        <v>15677</v>
      </c>
    </row>
    <row r="15678" spans="4:4">
      <c r="D15678" s="3">
        <v>15678</v>
      </c>
    </row>
    <row r="15679" spans="4:4">
      <c r="D15679" s="3">
        <v>15679</v>
      </c>
    </row>
    <row r="15680" spans="4:4">
      <c r="D15680" s="3">
        <v>15680</v>
      </c>
    </row>
    <row r="15681" spans="4:4">
      <c r="D15681" s="3">
        <v>15681</v>
      </c>
    </row>
    <row r="15682" spans="4:4">
      <c r="D15682" s="3">
        <v>15682</v>
      </c>
    </row>
    <row r="15683" spans="4:4">
      <c r="D15683" s="3">
        <v>15683</v>
      </c>
    </row>
    <row r="15684" spans="4:4">
      <c r="D15684" s="3">
        <v>15684</v>
      </c>
    </row>
    <row r="15685" spans="4:4">
      <c r="D15685" s="3">
        <v>15685</v>
      </c>
    </row>
    <row r="15686" spans="4:4">
      <c r="D15686" s="3">
        <v>15686</v>
      </c>
    </row>
    <row r="15687" spans="4:4">
      <c r="D15687" s="3">
        <v>15687</v>
      </c>
    </row>
    <row r="15688" spans="4:4">
      <c r="D15688" s="3">
        <v>15688</v>
      </c>
    </row>
    <row r="15689" spans="4:4">
      <c r="D15689" s="3">
        <v>15689</v>
      </c>
    </row>
    <row r="15690" spans="4:4">
      <c r="D15690" s="3">
        <v>15690</v>
      </c>
    </row>
    <row r="15691" spans="4:4">
      <c r="D15691" s="3">
        <v>15691</v>
      </c>
    </row>
    <row r="15692" spans="4:4">
      <c r="D15692" s="3">
        <v>15692</v>
      </c>
    </row>
    <row r="15693" spans="4:4">
      <c r="D15693" s="3">
        <v>15693</v>
      </c>
    </row>
    <row r="15694" spans="4:4">
      <c r="D15694" s="3">
        <v>15694</v>
      </c>
    </row>
    <row r="15695" spans="4:4">
      <c r="D15695" s="3">
        <v>15695</v>
      </c>
    </row>
    <row r="15696" spans="4:4">
      <c r="D15696" s="3">
        <v>15696</v>
      </c>
    </row>
    <row r="15697" spans="4:4">
      <c r="D15697" s="3">
        <v>15697</v>
      </c>
    </row>
    <row r="15698" spans="4:4">
      <c r="D15698" s="3">
        <v>15698</v>
      </c>
    </row>
    <row r="15699" spans="4:4">
      <c r="D15699" s="3">
        <v>15699</v>
      </c>
    </row>
    <row r="15700" spans="4:4">
      <c r="D15700" s="3">
        <v>15700</v>
      </c>
    </row>
    <row r="15701" spans="4:4">
      <c r="D15701" s="3">
        <v>15701</v>
      </c>
    </row>
    <row r="15702" spans="4:4">
      <c r="D15702" s="3">
        <v>15702</v>
      </c>
    </row>
    <row r="15703" spans="4:4">
      <c r="D15703" s="3">
        <v>15703</v>
      </c>
    </row>
    <row r="15704" spans="4:4">
      <c r="D15704" s="3">
        <v>15704</v>
      </c>
    </row>
    <row r="15705" spans="4:4">
      <c r="D15705" s="3">
        <v>15705</v>
      </c>
    </row>
    <row r="15706" spans="4:4">
      <c r="D15706" s="3">
        <v>15706</v>
      </c>
    </row>
    <row r="15707" spans="4:4">
      <c r="D15707" s="3">
        <v>15707</v>
      </c>
    </row>
    <row r="15708" spans="4:4">
      <c r="D15708" s="3">
        <v>15708</v>
      </c>
    </row>
    <row r="15709" spans="4:4">
      <c r="D15709" s="3">
        <v>15709</v>
      </c>
    </row>
    <row r="15710" spans="4:4">
      <c r="D15710" s="3">
        <v>15710</v>
      </c>
    </row>
    <row r="15711" spans="4:4">
      <c r="D15711" s="3">
        <v>15711</v>
      </c>
    </row>
    <row r="15712" spans="4:4">
      <c r="D15712" s="3">
        <v>15712</v>
      </c>
    </row>
    <row r="15713" spans="4:4">
      <c r="D15713" s="3">
        <v>15713</v>
      </c>
    </row>
    <row r="15714" spans="4:4">
      <c r="D15714" s="3">
        <v>15714</v>
      </c>
    </row>
    <row r="15715" spans="4:4">
      <c r="D15715" s="3">
        <v>15715</v>
      </c>
    </row>
    <row r="15716" spans="4:4">
      <c r="D15716" s="3">
        <v>15716</v>
      </c>
    </row>
    <row r="15717" spans="4:4">
      <c r="D15717" s="3">
        <v>15717</v>
      </c>
    </row>
    <row r="15718" spans="4:4">
      <c r="D15718" s="3">
        <v>15718</v>
      </c>
    </row>
    <row r="15719" spans="4:4">
      <c r="D15719" s="3">
        <v>15719</v>
      </c>
    </row>
    <row r="15720" spans="4:4">
      <c r="D15720" s="3">
        <v>15720</v>
      </c>
    </row>
    <row r="15721" spans="4:4">
      <c r="D15721" s="3">
        <v>15721</v>
      </c>
    </row>
    <row r="15722" spans="4:4">
      <c r="D15722" s="3">
        <v>15722</v>
      </c>
    </row>
    <row r="15723" spans="4:4">
      <c r="D15723" s="3">
        <v>15723</v>
      </c>
    </row>
    <row r="15724" spans="4:4">
      <c r="D15724" s="3">
        <v>15724</v>
      </c>
    </row>
    <row r="15725" spans="4:4">
      <c r="D15725" s="3">
        <v>15725</v>
      </c>
    </row>
    <row r="15726" spans="4:4">
      <c r="D15726" s="3">
        <v>15726</v>
      </c>
    </row>
    <row r="15727" spans="4:4">
      <c r="D15727" s="3">
        <v>15727</v>
      </c>
    </row>
    <row r="15728" spans="4:4">
      <c r="D15728" s="3">
        <v>15728</v>
      </c>
    </row>
    <row r="15729" spans="4:4">
      <c r="D15729" s="3">
        <v>15729</v>
      </c>
    </row>
    <row r="15730" spans="4:4">
      <c r="D15730" s="3">
        <v>15730</v>
      </c>
    </row>
    <row r="15731" spans="4:4">
      <c r="D15731" s="3">
        <v>15731</v>
      </c>
    </row>
    <row r="15732" spans="4:4">
      <c r="D15732" s="3">
        <v>15732</v>
      </c>
    </row>
    <row r="15733" spans="4:4">
      <c r="D15733" s="3">
        <v>15733</v>
      </c>
    </row>
    <row r="15734" spans="4:4">
      <c r="D15734" s="3">
        <v>15734</v>
      </c>
    </row>
    <row r="15735" spans="4:4">
      <c r="D15735" s="3">
        <v>15735</v>
      </c>
    </row>
    <row r="15736" spans="4:4">
      <c r="D15736" s="3">
        <v>15736</v>
      </c>
    </row>
    <row r="15737" spans="4:4">
      <c r="D15737" s="3">
        <v>15737</v>
      </c>
    </row>
    <row r="15738" spans="4:4">
      <c r="D15738" s="3">
        <v>15738</v>
      </c>
    </row>
    <row r="15739" spans="4:4">
      <c r="D15739" s="3">
        <v>15739</v>
      </c>
    </row>
    <row r="15740" spans="4:4">
      <c r="D15740" s="3">
        <v>15740</v>
      </c>
    </row>
    <row r="15741" spans="4:4">
      <c r="D15741" s="3">
        <v>15741</v>
      </c>
    </row>
    <row r="15742" spans="4:4">
      <c r="D15742" s="3">
        <v>15742</v>
      </c>
    </row>
    <row r="15743" spans="4:4">
      <c r="D15743" s="3">
        <v>15743</v>
      </c>
    </row>
    <row r="15744" spans="4:4">
      <c r="D15744" s="3">
        <v>15744</v>
      </c>
    </row>
    <row r="15745" spans="4:4">
      <c r="D15745" s="3">
        <v>15745</v>
      </c>
    </row>
    <row r="15746" spans="4:4">
      <c r="D15746" s="3">
        <v>15746</v>
      </c>
    </row>
    <row r="15747" spans="4:4">
      <c r="D15747" s="3">
        <v>15747</v>
      </c>
    </row>
    <row r="15748" spans="4:4">
      <c r="D15748" s="3">
        <v>15748</v>
      </c>
    </row>
    <row r="15749" spans="4:4">
      <c r="D15749" s="3">
        <v>15749</v>
      </c>
    </row>
    <row r="15750" spans="4:4">
      <c r="D15750" s="3">
        <v>15750</v>
      </c>
    </row>
    <row r="15751" spans="4:4">
      <c r="D15751" s="3">
        <v>15751</v>
      </c>
    </row>
    <row r="15752" spans="4:4">
      <c r="D15752" s="3">
        <v>15752</v>
      </c>
    </row>
    <row r="15753" spans="4:4">
      <c r="D15753" s="3">
        <v>15753</v>
      </c>
    </row>
    <row r="15754" spans="4:4">
      <c r="D15754" s="3">
        <v>15754</v>
      </c>
    </row>
    <row r="15755" spans="4:4">
      <c r="D15755" s="3">
        <v>15755</v>
      </c>
    </row>
    <row r="15756" spans="4:4">
      <c r="D15756" s="3">
        <v>15756</v>
      </c>
    </row>
    <row r="15757" spans="4:4">
      <c r="D15757" s="3">
        <v>15757</v>
      </c>
    </row>
    <row r="15758" spans="4:4">
      <c r="D15758" s="3">
        <v>15758</v>
      </c>
    </row>
    <row r="15759" spans="4:4">
      <c r="D15759" s="3">
        <v>15759</v>
      </c>
    </row>
    <row r="15760" spans="4:4">
      <c r="D15760" s="3">
        <v>15760</v>
      </c>
    </row>
    <row r="15761" spans="4:4">
      <c r="D15761" s="3">
        <v>15761</v>
      </c>
    </row>
    <row r="15762" spans="4:4">
      <c r="D15762" s="3">
        <v>15762</v>
      </c>
    </row>
    <row r="15763" spans="4:4">
      <c r="D15763" s="3">
        <v>15763</v>
      </c>
    </row>
    <row r="15764" spans="4:4">
      <c r="D15764" s="3">
        <v>15764</v>
      </c>
    </row>
    <row r="15765" spans="4:4">
      <c r="D15765" s="3">
        <v>15765</v>
      </c>
    </row>
    <row r="15766" spans="4:4">
      <c r="D15766" s="3">
        <v>15766</v>
      </c>
    </row>
    <row r="15767" spans="4:4">
      <c r="D15767" s="3">
        <v>15767</v>
      </c>
    </row>
    <row r="15768" spans="4:4">
      <c r="D15768" s="3">
        <v>15768</v>
      </c>
    </row>
    <row r="15769" spans="4:4">
      <c r="D15769" s="3">
        <v>15769</v>
      </c>
    </row>
    <row r="15770" spans="4:4">
      <c r="D15770" s="3">
        <v>15770</v>
      </c>
    </row>
    <row r="15771" spans="4:4">
      <c r="D15771" s="3">
        <v>15771</v>
      </c>
    </row>
    <row r="15772" spans="4:4">
      <c r="D15772" s="3">
        <v>15772</v>
      </c>
    </row>
    <row r="15773" spans="4:4">
      <c r="D15773" s="3">
        <v>15773</v>
      </c>
    </row>
    <row r="15774" spans="4:4">
      <c r="D15774" s="3">
        <v>15774</v>
      </c>
    </row>
    <row r="15775" spans="4:4">
      <c r="D15775" s="3">
        <v>15775</v>
      </c>
    </row>
    <row r="15776" spans="4:4">
      <c r="D15776" s="3">
        <v>15776</v>
      </c>
    </row>
    <row r="15777" spans="4:4">
      <c r="D15777" s="3">
        <v>15777</v>
      </c>
    </row>
    <row r="15778" spans="4:4">
      <c r="D15778" s="3">
        <v>15778</v>
      </c>
    </row>
    <row r="15779" spans="4:4">
      <c r="D15779" s="3">
        <v>15779</v>
      </c>
    </row>
    <row r="15780" spans="4:4">
      <c r="D15780" s="3">
        <v>15780</v>
      </c>
    </row>
    <row r="15781" spans="4:4">
      <c r="D15781" s="3">
        <v>15781</v>
      </c>
    </row>
    <row r="15782" spans="4:4">
      <c r="D15782" s="3">
        <v>15782</v>
      </c>
    </row>
    <row r="15783" spans="4:4">
      <c r="D15783" s="3">
        <v>15783</v>
      </c>
    </row>
    <row r="15784" spans="4:4">
      <c r="D15784" s="3">
        <v>15784</v>
      </c>
    </row>
    <row r="15785" spans="4:4">
      <c r="D15785" s="3">
        <v>15785</v>
      </c>
    </row>
    <row r="15786" spans="4:4">
      <c r="D15786" s="3">
        <v>15786</v>
      </c>
    </row>
    <row r="15787" spans="4:4">
      <c r="D15787" s="3">
        <v>15787</v>
      </c>
    </row>
    <row r="15788" spans="4:4">
      <c r="D15788" s="3">
        <v>15788</v>
      </c>
    </row>
    <row r="15789" spans="4:4">
      <c r="D15789" s="3">
        <v>15789</v>
      </c>
    </row>
    <row r="15790" spans="4:4">
      <c r="D15790" s="3">
        <v>15790</v>
      </c>
    </row>
    <row r="15791" spans="4:4">
      <c r="D15791" s="3">
        <v>15791</v>
      </c>
    </row>
    <row r="15792" spans="4:4">
      <c r="D15792" s="3">
        <v>15792</v>
      </c>
    </row>
    <row r="15793" spans="4:4">
      <c r="D15793" s="3">
        <v>15793</v>
      </c>
    </row>
    <row r="15794" spans="4:4">
      <c r="D15794" s="3">
        <v>15794</v>
      </c>
    </row>
    <row r="15795" spans="4:4">
      <c r="D15795" s="3">
        <v>15795</v>
      </c>
    </row>
    <row r="15796" spans="4:4">
      <c r="D15796" s="3">
        <v>15796</v>
      </c>
    </row>
    <row r="15797" spans="4:4">
      <c r="D15797" s="3">
        <v>15797</v>
      </c>
    </row>
    <row r="15798" spans="4:4">
      <c r="D15798" s="3">
        <v>15798</v>
      </c>
    </row>
    <row r="15799" spans="4:4">
      <c r="D15799" s="3">
        <v>15799</v>
      </c>
    </row>
    <row r="15800" spans="4:4">
      <c r="D15800" s="3">
        <v>15800</v>
      </c>
    </row>
    <row r="15801" spans="4:4">
      <c r="D15801" s="3">
        <v>15801</v>
      </c>
    </row>
    <row r="15802" spans="4:4">
      <c r="D15802" s="3">
        <v>15802</v>
      </c>
    </row>
    <row r="15803" spans="4:4">
      <c r="D15803" s="3">
        <v>15803</v>
      </c>
    </row>
    <row r="15804" spans="4:4">
      <c r="D15804" s="3">
        <v>15804</v>
      </c>
    </row>
    <row r="15805" spans="4:4">
      <c r="D15805" s="3">
        <v>15805</v>
      </c>
    </row>
    <row r="15806" spans="4:4">
      <c r="D15806" s="3">
        <v>15806</v>
      </c>
    </row>
    <row r="15807" spans="4:4">
      <c r="D15807" s="3">
        <v>15807</v>
      </c>
    </row>
    <row r="15808" spans="4:4">
      <c r="D15808" s="3">
        <v>15808</v>
      </c>
    </row>
    <row r="15809" spans="4:4">
      <c r="D15809" s="3">
        <v>15809</v>
      </c>
    </row>
    <row r="15810" spans="4:4">
      <c r="D15810" s="3">
        <v>15810</v>
      </c>
    </row>
    <row r="15811" spans="4:4">
      <c r="D15811" s="3">
        <v>15811</v>
      </c>
    </row>
    <row r="15812" spans="4:4">
      <c r="D15812" s="3">
        <v>15812</v>
      </c>
    </row>
    <row r="15813" spans="4:4">
      <c r="D15813" s="3">
        <v>15813</v>
      </c>
    </row>
    <row r="15814" spans="4:4">
      <c r="D15814" s="3">
        <v>15814</v>
      </c>
    </row>
    <row r="15815" spans="4:4">
      <c r="D15815" s="3">
        <v>15815</v>
      </c>
    </row>
    <row r="15816" spans="4:4">
      <c r="D15816" s="3">
        <v>15816</v>
      </c>
    </row>
    <row r="15817" spans="4:4">
      <c r="D15817" s="3">
        <v>15817</v>
      </c>
    </row>
    <row r="15818" spans="4:4">
      <c r="D15818" s="3">
        <v>15818</v>
      </c>
    </row>
    <row r="15819" spans="4:4">
      <c r="D15819" s="3">
        <v>15819</v>
      </c>
    </row>
    <row r="15820" spans="4:4">
      <c r="D15820" s="3">
        <v>15820</v>
      </c>
    </row>
    <row r="15821" spans="4:4">
      <c r="D15821" s="3">
        <v>15821</v>
      </c>
    </row>
    <row r="15822" spans="4:4">
      <c r="D15822" s="3">
        <v>15822</v>
      </c>
    </row>
    <row r="15823" spans="4:4">
      <c r="D15823" s="3">
        <v>15823</v>
      </c>
    </row>
    <row r="15824" spans="4:4">
      <c r="D15824" s="3">
        <v>15824</v>
      </c>
    </row>
    <row r="15825" spans="4:4">
      <c r="D15825" s="3">
        <v>15825</v>
      </c>
    </row>
    <row r="15826" spans="4:4">
      <c r="D15826" s="3">
        <v>15826</v>
      </c>
    </row>
    <row r="15827" spans="4:4">
      <c r="D15827" s="3">
        <v>15827</v>
      </c>
    </row>
    <row r="15828" spans="4:4">
      <c r="D15828" s="3">
        <v>15828</v>
      </c>
    </row>
    <row r="15829" spans="4:4">
      <c r="D15829" s="3">
        <v>15829</v>
      </c>
    </row>
    <row r="15830" spans="4:4">
      <c r="D15830" s="3">
        <v>15830</v>
      </c>
    </row>
    <row r="15831" spans="4:4">
      <c r="D15831" s="3">
        <v>15831</v>
      </c>
    </row>
    <row r="15832" spans="4:4">
      <c r="D15832" s="3">
        <v>15832</v>
      </c>
    </row>
    <row r="15833" spans="4:4">
      <c r="D15833" s="3">
        <v>15833</v>
      </c>
    </row>
    <row r="15834" spans="4:4">
      <c r="D15834" s="3">
        <v>15834</v>
      </c>
    </row>
    <row r="15835" spans="4:4">
      <c r="D15835" s="3">
        <v>15835</v>
      </c>
    </row>
    <row r="15836" spans="4:4">
      <c r="D15836" s="3">
        <v>15836</v>
      </c>
    </row>
    <row r="15837" spans="4:4">
      <c r="D15837" s="3">
        <v>15837</v>
      </c>
    </row>
    <row r="15838" spans="4:4">
      <c r="D15838" s="3">
        <v>15838</v>
      </c>
    </row>
    <row r="15839" spans="4:4">
      <c r="D15839" s="3">
        <v>15839</v>
      </c>
    </row>
    <row r="15840" spans="4:4">
      <c r="D15840" s="3">
        <v>15840</v>
      </c>
    </row>
    <row r="15841" spans="4:4">
      <c r="D15841" s="3">
        <v>15841</v>
      </c>
    </row>
    <row r="15842" spans="4:4">
      <c r="D15842" s="3">
        <v>15842</v>
      </c>
    </row>
    <row r="15843" spans="4:4">
      <c r="D15843" s="3">
        <v>15843</v>
      </c>
    </row>
    <row r="15844" spans="4:4">
      <c r="D15844" s="3">
        <v>15844</v>
      </c>
    </row>
    <row r="15845" spans="4:4">
      <c r="D15845" s="3">
        <v>15845</v>
      </c>
    </row>
    <row r="15846" spans="4:4">
      <c r="D15846" s="3">
        <v>15846</v>
      </c>
    </row>
    <row r="15847" spans="4:4">
      <c r="D15847" s="3">
        <v>15847</v>
      </c>
    </row>
    <row r="15848" spans="4:4">
      <c r="D15848" s="3">
        <v>15848</v>
      </c>
    </row>
    <row r="15849" spans="4:4">
      <c r="D15849" s="3">
        <v>15849</v>
      </c>
    </row>
    <row r="15850" spans="4:4">
      <c r="D15850" s="3">
        <v>15850</v>
      </c>
    </row>
    <row r="15851" spans="4:4">
      <c r="D15851" s="3">
        <v>15851</v>
      </c>
    </row>
    <row r="15852" spans="4:4">
      <c r="D15852" s="3">
        <v>15852</v>
      </c>
    </row>
    <row r="15853" spans="4:4">
      <c r="D15853" s="3">
        <v>15853</v>
      </c>
    </row>
    <row r="15854" spans="4:4">
      <c r="D15854" s="3">
        <v>15854</v>
      </c>
    </row>
    <row r="15855" spans="4:4">
      <c r="D15855" s="3">
        <v>15855</v>
      </c>
    </row>
    <row r="15856" spans="4:4">
      <c r="D15856" s="3">
        <v>15856</v>
      </c>
    </row>
    <row r="15857" spans="4:4">
      <c r="D15857" s="3">
        <v>15857</v>
      </c>
    </row>
    <row r="15858" spans="4:4">
      <c r="D15858" s="3">
        <v>15858</v>
      </c>
    </row>
    <row r="15859" spans="4:4">
      <c r="D15859" s="3">
        <v>15859</v>
      </c>
    </row>
    <row r="15860" spans="4:4">
      <c r="D15860" s="3">
        <v>15860</v>
      </c>
    </row>
    <row r="15861" spans="4:4">
      <c r="D15861" s="3">
        <v>15861</v>
      </c>
    </row>
    <row r="15862" spans="4:4">
      <c r="D15862" s="3">
        <v>15862</v>
      </c>
    </row>
    <row r="15863" spans="4:4">
      <c r="D15863" s="3">
        <v>15863</v>
      </c>
    </row>
    <row r="15864" spans="4:4">
      <c r="D15864" s="3">
        <v>15864</v>
      </c>
    </row>
    <row r="15865" spans="4:4">
      <c r="D15865" s="3">
        <v>15865</v>
      </c>
    </row>
    <row r="15866" spans="4:4">
      <c r="D15866" s="3">
        <v>15866</v>
      </c>
    </row>
    <row r="15867" spans="4:4">
      <c r="D15867" s="3">
        <v>15867</v>
      </c>
    </row>
    <row r="15868" spans="4:4">
      <c r="D15868" s="3">
        <v>15868</v>
      </c>
    </row>
    <row r="15869" spans="4:4">
      <c r="D15869" s="3">
        <v>15869</v>
      </c>
    </row>
    <row r="15870" spans="4:4">
      <c r="D15870" s="3">
        <v>15870</v>
      </c>
    </row>
    <row r="15871" spans="4:4">
      <c r="D15871" s="3">
        <v>15871</v>
      </c>
    </row>
    <row r="15872" spans="4:4">
      <c r="D15872" s="3">
        <v>15872</v>
      </c>
    </row>
    <row r="15873" spans="4:4">
      <c r="D15873" s="3">
        <v>15873</v>
      </c>
    </row>
    <row r="15874" spans="4:4">
      <c r="D15874" s="3">
        <v>15874</v>
      </c>
    </row>
    <row r="15875" spans="4:4">
      <c r="D15875" s="3">
        <v>15875</v>
      </c>
    </row>
    <row r="15876" spans="4:4">
      <c r="D15876" s="3">
        <v>15876</v>
      </c>
    </row>
    <row r="15877" spans="4:4">
      <c r="D15877" s="3">
        <v>15877</v>
      </c>
    </row>
    <row r="15878" spans="4:4">
      <c r="D15878" s="3">
        <v>15878</v>
      </c>
    </row>
    <row r="15879" spans="4:4">
      <c r="D15879" s="3">
        <v>15879</v>
      </c>
    </row>
    <row r="15880" spans="4:4">
      <c r="D15880" s="3">
        <v>15880</v>
      </c>
    </row>
    <row r="15881" spans="4:4">
      <c r="D15881" s="3">
        <v>15881</v>
      </c>
    </row>
    <row r="15882" spans="4:4">
      <c r="D15882" s="3">
        <v>15882</v>
      </c>
    </row>
    <row r="15883" spans="4:4">
      <c r="D15883" s="3">
        <v>15883</v>
      </c>
    </row>
    <row r="15884" spans="4:4">
      <c r="D15884" s="3">
        <v>15884</v>
      </c>
    </row>
    <row r="15885" spans="4:4">
      <c r="D15885" s="3">
        <v>15885</v>
      </c>
    </row>
    <row r="15886" spans="4:4">
      <c r="D15886" s="3">
        <v>15886</v>
      </c>
    </row>
    <row r="15887" spans="4:4">
      <c r="D15887" s="3">
        <v>15887</v>
      </c>
    </row>
    <row r="15888" spans="4:4">
      <c r="D15888" s="3">
        <v>15888</v>
      </c>
    </row>
    <row r="15889" spans="4:4">
      <c r="D15889" s="3">
        <v>15889</v>
      </c>
    </row>
    <row r="15890" spans="4:4">
      <c r="D15890" s="3">
        <v>15890</v>
      </c>
    </row>
    <row r="15891" spans="4:4">
      <c r="D15891" s="3">
        <v>15891</v>
      </c>
    </row>
    <row r="15892" spans="4:4">
      <c r="D15892" s="3">
        <v>15892</v>
      </c>
    </row>
    <row r="15893" spans="4:4">
      <c r="D15893" s="3">
        <v>15893</v>
      </c>
    </row>
    <row r="15894" spans="4:4">
      <c r="D15894" s="3">
        <v>15894</v>
      </c>
    </row>
    <row r="15895" spans="4:4">
      <c r="D15895" s="3">
        <v>15895</v>
      </c>
    </row>
    <row r="15896" spans="4:4">
      <c r="D15896" s="3">
        <v>15896</v>
      </c>
    </row>
    <row r="15897" spans="4:4">
      <c r="D15897" s="3">
        <v>15897</v>
      </c>
    </row>
    <row r="15898" spans="4:4">
      <c r="D15898" s="3">
        <v>15898</v>
      </c>
    </row>
    <row r="15899" spans="4:4">
      <c r="D15899" s="3">
        <v>15899</v>
      </c>
    </row>
    <row r="15900" spans="4:4">
      <c r="D15900" s="3">
        <v>15900</v>
      </c>
    </row>
    <row r="15901" spans="4:4">
      <c r="D15901" s="3">
        <v>15901</v>
      </c>
    </row>
    <row r="15902" spans="4:4">
      <c r="D15902" s="3">
        <v>15902</v>
      </c>
    </row>
    <row r="15903" spans="4:4">
      <c r="D15903" s="3">
        <v>15903</v>
      </c>
    </row>
    <row r="15904" spans="4:4">
      <c r="D15904" s="3">
        <v>15904</v>
      </c>
    </row>
    <row r="15905" spans="4:4">
      <c r="D15905" s="3">
        <v>15905</v>
      </c>
    </row>
    <row r="15906" spans="4:4">
      <c r="D15906" s="3">
        <v>15906</v>
      </c>
    </row>
    <row r="15907" spans="4:4">
      <c r="D15907" s="3">
        <v>15907</v>
      </c>
    </row>
    <row r="15908" spans="4:4">
      <c r="D15908" s="3">
        <v>15908</v>
      </c>
    </row>
    <row r="15909" spans="4:4">
      <c r="D15909" s="3">
        <v>15909</v>
      </c>
    </row>
    <row r="15910" spans="4:4">
      <c r="D15910" s="3">
        <v>15910</v>
      </c>
    </row>
    <row r="15911" spans="4:4">
      <c r="D15911" s="3">
        <v>15911</v>
      </c>
    </row>
    <row r="15912" spans="4:4">
      <c r="D15912" s="3">
        <v>15912</v>
      </c>
    </row>
    <row r="15913" spans="4:4">
      <c r="D15913" s="3">
        <v>15913</v>
      </c>
    </row>
    <row r="15914" spans="4:4">
      <c r="D15914" s="3">
        <v>15914</v>
      </c>
    </row>
    <row r="15915" spans="4:4">
      <c r="D15915" s="3">
        <v>15915</v>
      </c>
    </row>
    <row r="15916" spans="4:4">
      <c r="D15916" s="3">
        <v>15916</v>
      </c>
    </row>
    <row r="15917" spans="4:4">
      <c r="D15917" s="3">
        <v>15917</v>
      </c>
    </row>
    <row r="15918" spans="4:4">
      <c r="D15918" s="3">
        <v>15918</v>
      </c>
    </row>
    <row r="15919" spans="4:4">
      <c r="D15919" s="3">
        <v>15919</v>
      </c>
    </row>
    <row r="15920" spans="4:4">
      <c r="D15920" s="3">
        <v>15920</v>
      </c>
    </row>
    <row r="15921" spans="4:4">
      <c r="D15921" s="3">
        <v>15921</v>
      </c>
    </row>
    <row r="15922" spans="4:4">
      <c r="D15922" s="3">
        <v>15922</v>
      </c>
    </row>
    <row r="15923" spans="4:4">
      <c r="D15923" s="3">
        <v>15923</v>
      </c>
    </row>
    <row r="15924" spans="4:4">
      <c r="D15924" s="3">
        <v>15924</v>
      </c>
    </row>
    <row r="15925" spans="4:4">
      <c r="D15925" s="3">
        <v>15925</v>
      </c>
    </row>
    <row r="15926" spans="4:4">
      <c r="D15926" s="3">
        <v>15926</v>
      </c>
    </row>
    <row r="15927" spans="4:4">
      <c r="D15927" s="3">
        <v>15927</v>
      </c>
    </row>
    <row r="15928" spans="4:4">
      <c r="D15928" s="3">
        <v>15928</v>
      </c>
    </row>
    <row r="15929" spans="4:4">
      <c r="D15929" s="3">
        <v>15929</v>
      </c>
    </row>
    <row r="15930" spans="4:4">
      <c r="D15930" s="3">
        <v>15930</v>
      </c>
    </row>
    <row r="15931" spans="4:4">
      <c r="D15931" s="3">
        <v>15931</v>
      </c>
    </row>
    <row r="15932" spans="4:4">
      <c r="D15932" s="3">
        <v>15932</v>
      </c>
    </row>
    <row r="15933" spans="4:4">
      <c r="D15933" s="3">
        <v>15933</v>
      </c>
    </row>
    <row r="15934" spans="4:4">
      <c r="D15934" s="3">
        <v>15934</v>
      </c>
    </row>
    <row r="15935" spans="4:4">
      <c r="D15935" s="3">
        <v>15935</v>
      </c>
    </row>
    <row r="15936" spans="4:4">
      <c r="D15936" s="3">
        <v>15936</v>
      </c>
    </row>
    <row r="15937" spans="4:4">
      <c r="D15937" s="3">
        <v>15937</v>
      </c>
    </row>
    <row r="15938" spans="4:4">
      <c r="D15938" s="3">
        <v>15938</v>
      </c>
    </row>
    <row r="15939" spans="4:4">
      <c r="D15939" s="3">
        <v>15939</v>
      </c>
    </row>
    <row r="15940" spans="4:4">
      <c r="D15940" s="3">
        <v>15940</v>
      </c>
    </row>
    <row r="15941" spans="4:4">
      <c r="D15941" s="3">
        <v>15941</v>
      </c>
    </row>
    <row r="15942" spans="4:4">
      <c r="D15942" s="3">
        <v>15942</v>
      </c>
    </row>
    <row r="15943" spans="4:4">
      <c r="D15943" s="3">
        <v>15943</v>
      </c>
    </row>
    <row r="15944" spans="4:4">
      <c r="D15944" s="3">
        <v>15944</v>
      </c>
    </row>
    <row r="15945" spans="4:4">
      <c r="D15945" s="3">
        <v>15945</v>
      </c>
    </row>
    <row r="15946" spans="4:4">
      <c r="D15946" s="3">
        <v>15946</v>
      </c>
    </row>
    <row r="15947" spans="4:4">
      <c r="D15947" s="3">
        <v>15947</v>
      </c>
    </row>
    <row r="15948" spans="4:4">
      <c r="D15948" s="3">
        <v>15948</v>
      </c>
    </row>
    <row r="15949" spans="4:4">
      <c r="D15949" s="3">
        <v>15949</v>
      </c>
    </row>
    <row r="15950" spans="4:4">
      <c r="D15950" s="3">
        <v>15950</v>
      </c>
    </row>
    <row r="15951" spans="4:4">
      <c r="D15951" s="3">
        <v>15951</v>
      </c>
    </row>
    <row r="15952" spans="4:4">
      <c r="D15952" s="3">
        <v>15952</v>
      </c>
    </row>
    <row r="15953" spans="4:4">
      <c r="D15953" s="3">
        <v>15953</v>
      </c>
    </row>
    <row r="15954" spans="4:4">
      <c r="D15954" s="3">
        <v>15954</v>
      </c>
    </row>
    <row r="15955" spans="4:4">
      <c r="D15955" s="3">
        <v>15955</v>
      </c>
    </row>
    <row r="15956" spans="4:4">
      <c r="D15956" s="3">
        <v>15956</v>
      </c>
    </row>
    <row r="15957" spans="4:4">
      <c r="D15957" s="3">
        <v>15957</v>
      </c>
    </row>
    <row r="15958" spans="4:4">
      <c r="D15958" s="3">
        <v>15958</v>
      </c>
    </row>
    <row r="15959" spans="4:4">
      <c r="D15959" s="3">
        <v>15959</v>
      </c>
    </row>
    <row r="15960" spans="4:4">
      <c r="D15960" s="3">
        <v>15960</v>
      </c>
    </row>
    <row r="15961" spans="4:4">
      <c r="D15961" s="3">
        <v>15961</v>
      </c>
    </row>
    <row r="15962" spans="4:4">
      <c r="D15962" s="3">
        <v>15962</v>
      </c>
    </row>
    <row r="15963" spans="4:4">
      <c r="D15963" s="3">
        <v>15963</v>
      </c>
    </row>
    <row r="15964" spans="4:4">
      <c r="D15964" s="3">
        <v>15964</v>
      </c>
    </row>
    <row r="15965" spans="4:4">
      <c r="D15965" s="3">
        <v>15965</v>
      </c>
    </row>
    <row r="15966" spans="4:4">
      <c r="D15966" s="3">
        <v>15966</v>
      </c>
    </row>
    <row r="15967" spans="4:4">
      <c r="D15967" s="3">
        <v>15967</v>
      </c>
    </row>
    <row r="15968" spans="4:4">
      <c r="D15968" s="3">
        <v>15968</v>
      </c>
    </row>
    <row r="15969" spans="4:4">
      <c r="D15969" s="3">
        <v>15969</v>
      </c>
    </row>
    <row r="15970" spans="4:4">
      <c r="D15970" s="3">
        <v>15970</v>
      </c>
    </row>
    <row r="15971" spans="4:4">
      <c r="D15971" s="3">
        <v>15971</v>
      </c>
    </row>
    <row r="15972" spans="4:4">
      <c r="D15972" s="3">
        <v>15972</v>
      </c>
    </row>
    <row r="15973" spans="4:4">
      <c r="D15973" s="3">
        <v>15973</v>
      </c>
    </row>
    <row r="15974" spans="4:4">
      <c r="D15974" s="3">
        <v>15974</v>
      </c>
    </row>
    <row r="15975" spans="4:4">
      <c r="D15975" s="3">
        <v>15975</v>
      </c>
    </row>
    <row r="15976" spans="4:4">
      <c r="D15976" s="3">
        <v>15976</v>
      </c>
    </row>
    <row r="15977" spans="4:4">
      <c r="D15977" s="3">
        <v>15977</v>
      </c>
    </row>
    <row r="15978" spans="4:4">
      <c r="D15978" s="3">
        <v>15978</v>
      </c>
    </row>
    <row r="15979" spans="4:4">
      <c r="D15979" s="3">
        <v>15979</v>
      </c>
    </row>
    <row r="15980" spans="4:4">
      <c r="D15980" s="3">
        <v>15980</v>
      </c>
    </row>
    <row r="15981" spans="4:4">
      <c r="D15981" s="3">
        <v>15981</v>
      </c>
    </row>
    <row r="15982" spans="4:4">
      <c r="D15982" s="3">
        <v>15982</v>
      </c>
    </row>
    <row r="15983" spans="4:4">
      <c r="D15983" s="3">
        <v>15983</v>
      </c>
    </row>
    <row r="15984" spans="4:4">
      <c r="D15984" s="3">
        <v>15984</v>
      </c>
    </row>
    <row r="15985" spans="4:4">
      <c r="D15985" s="3">
        <v>15985</v>
      </c>
    </row>
    <row r="15986" spans="4:4">
      <c r="D15986" s="3">
        <v>15986</v>
      </c>
    </row>
    <row r="15987" spans="4:4">
      <c r="D15987" s="3">
        <v>15987</v>
      </c>
    </row>
    <row r="15988" spans="4:4">
      <c r="D15988" s="3">
        <v>15988</v>
      </c>
    </row>
    <row r="15989" spans="4:4">
      <c r="D15989" s="3">
        <v>15989</v>
      </c>
    </row>
    <row r="15990" spans="4:4">
      <c r="D15990" s="3">
        <v>15990</v>
      </c>
    </row>
    <row r="15991" spans="4:4">
      <c r="D15991" s="3">
        <v>15991</v>
      </c>
    </row>
    <row r="15992" spans="4:4">
      <c r="D15992" s="3">
        <v>15992</v>
      </c>
    </row>
    <row r="15993" spans="4:4">
      <c r="D15993" s="3">
        <v>15993</v>
      </c>
    </row>
    <row r="15994" spans="4:4">
      <c r="D15994" s="3">
        <v>15994</v>
      </c>
    </row>
    <row r="15995" spans="4:4">
      <c r="D15995" s="3">
        <v>15995</v>
      </c>
    </row>
    <row r="15996" spans="4:4">
      <c r="D15996" s="3">
        <v>15996</v>
      </c>
    </row>
    <row r="15997" spans="4:4">
      <c r="D15997" s="3">
        <v>15997</v>
      </c>
    </row>
    <row r="15998" spans="4:4">
      <c r="D15998" s="3">
        <v>15998</v>
      </c>
    </row>
    <row r="15999" spans="4:4">
      <c r="D15999" s="3">
        <v>15999</v>
      </c>
    </row>
    <row r="16000" spans="4:4">
      <c r="D16000" s="3">
        <v>16000</v>
      </c>
    </row>
    <row r="16001" spans="4:4">
      <c r="D16001" s="3">
        <v>16001</v>
      </c>
    </row>
    <row r="16002" spans="4:4">
      <c r="D16002" s="3">
        <v>16002</v>
      </c>
    </row>
    <row r="16003" spans="4:4">
      <c r="D16003" s="3">
        <v>16003</v>
      </c>
    </row>
    <row r="16004" spans="4:4">
      <c r="D16004" s="3">
        <v>16004</v>
      </c>
    </row>
    <row r="16005" spans="4:4">
      <c r="D16005" s="3">
        <v>16005</v>
      </c>
    </row>
    <row r="16006" spans="4:4">
      <c r="D16006" s="3">
        <v>16006</v>
      </c>
    </row>
    <row r="16007" spans="4:4">
      <c r="D16007" s="3">
        <v>16007</v>
      </c>
    </row>
    <row r="16008" spans="4:4">
      <c r="D16008" s="3">
        <v>16008</v>
      </c>
    </row>
    <row r="16009" spans="4:4">
      <c r="D16009" s="3">
        <v>16009</v>
      </c>
    </row>
    <row r="16010" spans="4:4">
      <c r="D16010" s="3">
        <v>16010</v>
      </c>
    </row>
    <row r="16011" spans="4:4">
      <c r="D16011" s="3">
        <v>16011</v>
      </c>
    </row>
    <row r="16012" spans="4:4">
      <c r="D16012" s="3">
        <v>16012</v>
      </c>
    </row>
    <row r="16013" spans="4:4">
      <c r="D16013" s="3">
        <v>16013</v>
      </c>
    </row>
    <row r="16014" spans="4:4">
      <c r="D16014" s="3">
        <v>16014</v>
      </c>
    </row>
    <row r="16015" spans="4:4">
      <c r="D16015" s="3">
        <v>16015</v>
      </c>
    </row>
    <row r="16016" spans="4:4">
      <c r="D16016" s="3">
        <v>16016</v>
      </c>
    </row>
    <row r="16017" spans="4:4">
      <c r="D16017" s="3">
        <v>16017</v>
      </c>
    </row>
    <row r="16018" spans="4:4">
      <c r="D16018" s="3">
        <v>16018</v>
      </c>
    </row>
    <row r="16019" spans="4:4">
      <c r="D16019" s="3">
        <v>16019</v>
      </c>
    </row>
    <row r="16020" spans="4:4">
      <c r="D16020" s="3">
        <v>16020</v>
      </c>
    </row>
    <row r="16021" spans="4:4">
      <c r="D16021" s="3">
        <v>16021</v>
      </c>
    </row>
    <row r="16022" spans="4:4">
      <c r="D16022" s="3">
        <v>16022</v>
      </c>
    </row>
    <row r="16023" spans="4:4">
      <c r="D16023" s="3">
        <v>16023</v>
      </c>
    </row>
    <row r="16024" spans="4:4">
      <c r="D16024" s="3">
        <v>16024</v>
      </c>
    </row>
    <row r="16025" spans="4:4">
      <c r="D16025" s="3">
        <v>16025</v>
      </c>
    </row>
    <row r="16026" spans="4:4">
      <c r="D16026" s="3">
        <v>16026</v>
      </c>
    </row>
    <row r="16027" spans="4:4">
      <c r="D16027" s="3">
        <v>16027</v>
      </c>
    </row>
    <row r="16028" spans="4:4">
      <c r="D16028" s="3">
        <v>16028</v>
      </c>
    </row>
    <row r="16029" spans="4:4">
      <c r="D16029" s="3">
        <v>16029</v>
      </c>
    </row>
    <row r="16030" spans="4:4">
      <c r="D16030" s="3">
        <v>16030</v>
      </c>
    </row>
    <row r="16031" spans="4:4">
      <c r="D16031" s="3">
        <v>16031</v>
      </c>
    </row>
    <row r="16032" spans="4:4">
      <c r="D16032" s="3">
        <v>16032</v>
      </c>
    </row>
    <row r="16033" spans="4:4">
      <c r="D16033" s="3">
        <v>16033</v>
      </c>
    </row>
    <row r="16034" spans="4:4">
      <c r="D16034" s="3">
        <v>16034</v>
      </c>
    </row>
    <row r="16035" spans="4:4">
      <c r="D16035" s="3">
        <v>16035</v>
      </c>
    </row>
    <row r="16036" spans="4:4">
      <c r="D16036" s="3">
        <v>16036</v>
      </c>
    </row>
    <row r="16037" spans="4:4">
      <c r="D16037" s="3">
        <v>16037</v>
      </c>
    </row>
    <row r="16038" spans="4:4">
      <c r="D16038" s="3">
        <v>16038</v>
      </c>
    </row>
    <row r="16039" spans="4:4">
      <c r="D16039" s="3">
        <v>16039</v>
      </c>
    </row>
    <row r="16040" spans="4:4">
      <c r="D16040" s="3">
        <v>16040</v>
      </c>
    </row>
    <row r="16041" spans="4:4">
      <c r="D16041" s="3">
        <v>16041</v>
      </c>
    </row>
    <row r="16042" spans="4:4">
      <c r="D16042" s="3">
        <v>16042</v>
      </c>
    </row>
    <row r="16043" spans="4:4">
      <c r="D16043" s="3">
        <v>16043</v>
      </c>
    </row>
    <row r="16044" spans="4:4">
      <c r="D16044" s="3">
        <v>16044</v>
      </c>
    </row>
    <row r="16045" spans="4:4">
      <c r="D16045" s="3">
        <v>16045</v>
      </c>
    </row>
    <row r="16046" spans="4:4">
      <c r="D16046" s="3">
        <v>16046</v>
      </c>
    </row>
    <row r="16047" spans="4:4">
      <c r="D16047" s="3">
        <v>16047</v>
      </c>
    </row>
    <row r="16048" spans="4:4">
      <c r="D16048" s="3">
        <v>16048</v>
      </c>
    </row>
    <row r="16049" spans="4:4">
      <c r="D16049" s="3">
        <v>16049</v>
      </c>
    </row>
    <row r="16050" spans="4:4">
      <c r="D16050" s="3">
        <v>16050</v>
      </c>
    </row>
    <row r="16051" spans="4:4">
      <c r="D16051" s="3">
        <v>16051</v>
      </c>
    </row>
    <row r="16052" spans="4:4">
      <c r="D16052" s="3">
        <v>16052</v>
      </c>
    </row>
    <row r="16053" spans="4:4">
      <c r="D16053" s="3">
        <v>16053</v>
      </c>
    </row>
    <row r="16054" spans="4:4">
      <c r="D16054" s="3">
        <v>16054</v>
      </c>
    </row>
    <row r="16055" spans="4:4">
      <c r="D16055" s="3">
        <v>16055</v>
      </c>
    </row>
    <row r="16056" spans="4:4">
      <c r="D16056" s="3">
        <v>16056</v>
      </c>
    </row>
    <row r="16057" spans="4:4">
      <c r="D16057" s="3">
        <v>16057</v>
      </c>
    </row>
    <row r="16058" spans="4:4">
      <c r="D16058" s="3">
        <v>16058</v>
      </c>
    </row>
    <row r="16059" spans="4:4">
      <c r="D16059" s="3">
        <v>16059</v>
      </c>
    </row>
    <row r="16060" spans="4:4">
      <c r="D16060" s="3">
        <v>16060</v>
      </c>
    </row>
    <row r="16061" spans="4:4">
      <c r="D16061" s="3">
        <v>16061</v>
      </c>
    </row>
    <row r="16062" spans="4:4">
      <c r="D16062" s="3">
        <v>16062</v>
      </c>
    </row>
    <row r="16063" spans="4:4">
      <c r="D16063" s="3">
        <v>16063</v>
      </c>
    </row>
    <row r="16064" spans="4:4">
      <c r="D16064" s="3">
        <v>16064</v>
      </c>
    </row>
    <row r="16065" spans="4:4">
      <c r="D16065" s="3">
        <v>16065</v>
      </c>
    </row>
    <row r="16066" spans="4:4">
      <c r="D16066" s="3">
        <v>16066</v>
      </c>
    </row>
    <row r="16067" spans="4:4">
      <c r="D16067" s="3">
        <v>16067</v>
      </c>
    </row>
    <row r="16068" spans="4:4">
      <c r="D16068" s="3">
        <v>16068</v>
      </c>
    </row>
    <row r="16069" spans="4:4">
      <c r="D16069" s="3">
        <v>16069</v>
      </c>
    </row>
    <row r="16070" spans="4:4">
      <c r="D16070" s="3">
        <v>16070</v>
      </c>
    </row>
    <row r="16071" spans="4:4">
      <c r="D16071" s="3">
        <v>16071</v>
      </c>
    </row>
    <row r="16072" spans="4:4">
      <c r="D16072" s="3">
        <v>16072</v>
      </c>
    </row>
    <row r="16073" spans="4:4">
      <c r="D16073" s="3">
        <v>16073</v>
      </c>
    </row>
    <row r="16074" spans="4:4">
      <c r="D16074" s="3">
        <v>16074</v>
      </c>
    </row>
    <row r="16075" spans="4:4">
      <c r="D16075" s="3">
        <v>16075</v>
      </c>
    </row>
    <row r="16076" spans="4:4">
      <c r="D16076" s="3">
        <v>16076</v>
      </c>
    </row>
    <row r="16077" spans="4:4">
      <c r="D16077" s="3">
        <v>16077</v>
      </c>
    </row>
    <row r="16078" spans="4:4">
      <c r="D16078" s="3">
        <v>16078</v>
      </c>
    </row>
    <row r="16079" spans="4:4">
      <c r="D16079" s="3">
        <v>16079</v>
      </c>
    </row>
    <row r="16080" spans="4:4">
      <c r="D16080" s="3">
        <v>16080</v>
      </c>
    </row>
    <row r="16081" spans="4:4">
      <c r="D16081" s="3">
        <v>16081</v>
      </c>
    </row>
    <row r="16082" spans="4:4">
      <c r="D16082" s="3">
        <v>16082</v>
      </c>
    </row>
    <row r="16083" spans="4:4">
      <c r="D16083" s="3">
        <v>16083</v>
      </c>
    </row>
    <row r="16084" spans="4:4">
      <c r="D16084" s="3">
        <v>16084</v>
      </c>
    </row>
    <row r="16085" spans="4:4">
      <c r="D16085" s="3">
        <v>16085</v>
      </c>
    </row>
    <row r="16086" spans="4:4">
      <c r="D16086" s="3">
        <v>16086</v>
      </c>
    </row>
    <row r="16087" spans="4:4">
      <c r="D16087" s="3">
        <v>16087</v>
      </c>
    </row>
    <row r="16088" spans="4:4">
      <c r="D16088" s="3">
        <v>16088</v>
      </c>
    </row>
    <row r="16089" spans="4:4">
      <c r="D16089" s="3">
        <v>16089</v>
      </c>
    </row>
    <row r="16090" spans="4:4">
      <c r="D16090" s="3">
        <v>16090</v>
      </c>
    </row>
    <row r="16091" spans="4:4">
      <c r="D16091" s="3">
        <v>16091</v>
      </c>
    </row>
    <row r="16092" spans="4:4">
      <c r="D16092" s="3">
        <v>16092</v>
      </c>
    </row>
    <row r="16093" spans="4:4">
      <c r="D16093" s="3">
        <v>16093</v>
      </c>
    </row>
    <row r="16094" spans="4:4">
      <c r="D16094" s="3">
        <v>16094</v>
      </c>
    </row>
    <row r="16095" spans="4:4">
      <c r="D16095" s="3">
        <v>16095</v>
      </c>
    </row>
    <row r="16096" spans="4:4">
      <c r="D16096" s="3">
        <v>16096</v>
      </c>
    </row>
    <row r="16097" spans="4:4">
      <c r="D16097" s="3">
        <v>16097</v>
      </c>
    </row>
    <row r="16098" spans="4:4">
      <c r="D16098" s="3">
        <v>16098</v>
      </c>
    </row>
    <row r="16099" spans="4:4">
      <c r="D16099" s="3">
        <v>16099</v>
      </c>
    </row>
    <row r="16100" spans="4:4">
      <c r="D16100" s="3">
        <v>16100</v>
      </c>
    </row>
    <row r="16101" spans="4:4">
      <c r="D16101" s="3">
        <v>16101</v>
      </c>
    </row>
    <row r="16102" spans="4:4">
      <c r="D16102" s="3">
        <v>16102</v>
      </c>
    </row>
    <row r="16103" spans="4:4">
      <c r="D16103" s="3">
        <v>16103</v>
      </c>
    </row>
    <row r="16104" spans="4:4">
      <c r="D16104" s="3">
        <v>16104</v>
      </c>
    </row>
    <row r="16105" spans="4:4">
      <c r="D16105" s="3">
        <v>16105</v>
      </c>
    </row>
    <row r="16106" spans="4:4">
      <c r="D16106" s="3">
        <v>16106</v>
      </c>
    </row>
    <row r="16107" spans="4:4">
      <c r="D16107" s="3">
        <v>16107</v>
      </c>
    </row>
    <row r="16108" spans="4:4">
      <c r="D16108" s="3">
        <v>16108</v>
      </c>
    </row>
    <row r="16109" spans="4:4">
      <c r="D16109" s="3">
        <v>16109</v>
      </c>
    </row>
    <row r="16110" spans="4:4">
      <c r="D16110" s="3">
        <v>16110</v>
      </c>
    </row>
    <row r="16111" spans="4:4">
      <c r="D16111" s="3">
        <v>16111</v>
      </c>
    </row>
    <row r="16112" spans="4:4">
      <c r="D16112" s="3">
        <v>16112</v>
      </c>
    </row>
    <row r="16113" spans="4:4">
      <c r="D16113" s="3">
        <v>16113</v>
      </c>
    </row>
    <row r="16114" spans="4:4">
      <c r="D16114" s="3">
        <v>16114</v>
      </c>
    </row>
    <row r="16115" spans="4:4">
      <c r="D16115" s="3">
        <v>16115</v>
      </c>
    </row>
    <row r="16116" spans="4:4">
      <c r="D16116" s="3">
        <v>16116</v>
      </c>
    </row>
    <row r="16117" spans="4:4">
      <c r="D16117" s="3">
        <v>16117</v>
      </c>
    </row>
    <row r="16118" spans="4:4">
      <c r="D16118" s="3">
        <v>16118</v>
      </c>
    </row>
    <row r="16119" spans="4:4">
      <c r="D16119" s="3">
        <v>16119</v>
      </c>
    </row>
    <row r="16120" spans="4:4">
      <c r="D16120" s="3">
        <v>16120</v>
      </c>
    </row>
    <row r="16121" spans="4:4">
      <c r="D16121" s="3">
        <v>16121</v>
      </c>
    </row>
    <row r="16122" spans="4:4">
      <c r="D16122" s="3">
        <v>16122</v>
      </c>
    </row>
    <row r="16123" spans="4:4">
      <c r="D16123" s="3">
        <v>16123</v>
      </c>
    </row>
    <row r="16124" spans="4:4">
      <c r="D16124" s="3">
        <v>16124</v>
      </c>
    </row>
    <row r="16125" spans="4:4">
      <c r="D16125" s="3">
        <v>16125</v>
      </c>
    </row>
    <row r="16126" spans="4:4">
      <c r="D16126" s="3">
        <v>16126</v>
      </c>
    </row>
    <row r="16127" spans="4:4">
      <c r="D16127" s="3">
        <v>16127</v>
      </c>
    </row>
    <row r="16128" spans="4:4">
      <c r="D16128" s="3">
        <v>16128</v>
      </c>
    </row>
    <row r="16129" spans="4:4">
      <c r="D16129" s="3">
        <v>16129</v>
      </c>
    </row>
    <row r="16130" spans="4:4">
      <c r="D16130" s="3">
        <v>16130</v>
      </c>
    </row>
    <row r="16131" spans="4:4">
      <c r="D16131" s="3">
        <v>16131</v>
      </c>
    </row>
    <row r="16132" spans="4:4">
      <c r="D16132" s="3">
        <v>16132</v>
      </c>
    </row>
    <row r="16133" spans="4:4">
      <c r="D16133" s="3">
        <v>16133</v>
      </c>
    </row>
    <row r="16134" spans="4:4">
      <c r="D16134" s="3">
        <v>16134</v>
      </c>
    </row>
    <row r="16135" spans="4:4">
      <c r="D16135" s="3">
        <v>16135</v>
      </c>
    </row>
    <row r="16136" spans="4:4">
      <c r="D16136" s="3">
        <v>16136</v>
      </c>
    </row>
    <row r="16137" spans="4:4">
      <c r="D16137" s="3">
        <v>16137</v>
      </c>
    </row>
    <row r="16138" spans="4:4">
      <c r="D16138" s="3">
        <v>16138</v>
      </c>
    </row>
    <row r="16139" spans="4:4">
      <c r="D16139" s="3">
        <v>16139</v>
      </c>
    </row>
    <row r="16140" spans="4:4">
      <c r="D16140" s="3">
        <v>16140</v>
      </c>
    </row>
    <row r="16141" spans="4:4">
      <c r="D16141" s="3">
        <v>16141</v>
      </c>
    </row>
    <row r="16142" spans="4:4">
      <c r="D16142" s="3">
        <v>16142</v>
      </c>
    </row>
    <row r="16143" spans="4:4">
      <c r="D16143" s="3">
        <v>16143</v>
      </c>
    </row>
    <row r="16144" spans="4:4">
      <c r="D16144" s="3">
        <v>16144</v>
      </c>
    </row>
    <row r="16145" spans="4:4">
      <c r="D16145" s="3">
        <v>16145</v>
      </c>
    </row>
    <row r="16146" spans="4:4">
      <c r="D16146" s="3">
        <v>16146</v>
      </c>
    </row>
    <row r="16147" spans="4:4">
      <c r="D16147" s="3">
        <v>16147</v>
      </c>
    </row>
    <row r="16148" spans="4:4">
      <c r="D16148" s="3">
        <v>16148</v>
      </c>
    </row>
    <row r="16149" spans="4:4">
      <c r="D16149" s="3">
        <v>16149</v>
      </c>
    </row>
    <row r="16150" spans="4:4">
      <c r="D16150" s="3">
        <v>16150</v>
      </c>
    </row>
    <row r="16151" spans="4:4">
      <c r="D16151" s="3">
        <v>16151</v>
      </c>
    </row>
    <row r="16152" spans="4:4">
      <c r="D16152" s="3">
        <v>16152</v>
      </c>
    </row>
    <row r="16153" spans="4:4">
      <c r="D16153" s="3">
        <v>16153</v>
      </c>
    </row>
    <row r="16154" spans="4:4">
      <c r="D16154" s="3">
        <v>16154</v>
      </c>
    </row>
    <row r="16155" spans="4:4">
      <c r="D16155" s="3">
        <v>16155</v>
      </c>
    </row>
    <row r="16156" spans="4:4">
      <c r="D16156" s="3">
        <v>16156</v>
      </c>
    </row>
    <row r="16157" spans="4:4">
      <c r="D16157" s="3">
        <v>16157</v>
      </c>
    </row>
    <row r="16158" spans="4:4">
      <c r="D16158" s="3">
        <v>16158</v>
      </c>
    </row>
    <row r="16159" spans="4:4">
      <c r="D16159" s="3">
        <v>16159</v>
      </c>
    </row>
    <row r="16160" spans="4:4">
      <c r="D16160" s="3">
        <v>16160</v>
      </c>
    </row>
    <row r="16161" spans="4:4">
      <c r="D16161" s="3">
        <v>16161</v>
      </c>
    </row>
    <row r="16162" spans="4:4">
      <c r="D16162" s="3">
        <v>16162</v>
      </c>
    </row>
    <row r="16163" spans="4:4">
      <c r="D16163" s="3">
        <v>16163</v>
      </c>
    </row>
    <row r="16164" spans="4:4">
      <c r="D16164" s="3">
        <v>16164</v>
      </c>
    </row>
    <row r="16165" spans="4:4">
      <c r="D16165" s="3">
        <v>16165</v>
      </c>
    </row>
    <row r="16166" spans="4:4">
      <c r="D16166" s="3">
        <v>16166</v>
      </c>
    </row>
    <row r="16167" spans="4:4">
      <c r="D16167" s="3">
        <v>16167</v>
      </c>
    </row>
    <row r="16168" spans="4:4">
      <c r="D16168" s="3">
        <v>16168</v>
      </c>
    </row>
    <row r="16169" spans="4:4">
      <c r="D16169" s="3">
        <v>16169</v>
      </c>
    </row>
    <row r="16170" spans="4:4">
      <c r="D16170" s="3">
        <v>16170</v>
      </c>
    </row>
    <row r="16171" spans="4:4">
      <c r="D16171" s="3">
        <v>16171</v>
      </c>
    </row>
    <row r="16172" spans="4:4">
      <c r="D16172" s="3">
        <v>16172</v>
      </c>
    </row>
    <row r="16173" spans="4:4">
      <c r="D16173" s="3">
        <v>16173</v>
      </c>
    </row>
    <row r="16174" spans="4:4">
      <c r="D16174" s="3">
        <v>16174</v>
      </c>
    </row>
    <row r="16175" spans="4:4">
      <c r="D16175" s="3">
        <v>16175</v>
      </c>
    </row>
    <row r="16176" spans="4:4">
      <c r="D16176" s="3">
        <v>16176</v>
      </c>
    </row>
    <row r="16177" spans="4:4">
      <c r="D16177" s="3">
        <v>16177</v>
      </c>
    </row>
    <row r="16178" spans="4:4">
      <c r="D16178" s="3">
        <v>16178</v>
      </c>
    </row>
    <row r="16179" spans="4:4">
      <c r="D16179" s="3">
        <v>16179</v>
      </c>
    </row>
    <row r="16180" spans="4:4">
      <c r="D16180" s="3">
        <v>16180</v>
      </c>
    </row>
    <row r="16181" spans="4:4">
      <c r="D16181" s="3">
        <v>16181</v>
      </c>
    </row>
    <row r="16182" spans="4:4">
      <c r="D16182" s="3">
        <v>16182</v>
      </c>
    </row>
    <row r="16183" spans="4:4">
      <c r="D16183" s="3">
        <v>16183</v>
      </c>
    </row>
    <row r="16184" spans="4:4">
      <c r="D16184" s="3">
        <v>16184</v>
      </c>
    </row>
    <row r="16185" spans="4:4">
      <c r="D16185" s="3">
        <v>16185</v>
      </c>
    </row>
    <row r="16186" spans="4:4">
      <c r="D16186" s="3">
        <v>16186</v>
      </c>
    </row>
    <row r="16187" spans="4:4">
      <c r="D16187" s="3">
        <v>16187</v>
      </c>
    </row>
    <row r="16188" spans="4:4">
      <c r="D16188" s="3">
        <v>16188</v>
      </c>
    </row>
    <row r="16189" spans="4:4">
      <c r="D16189" s="3">
        <v>16189</v>
      </c>
    </row>
    <row r="16190" spans="4:4">
      <c r="D16190" s="3">
        <v>16190</v>
      </c>
    </row>
    <row r="16191" spans="4:4">
      <c r="D16191" s="3">
        <v>16191</v>
      </c>
    </row>
    <row r="16192" spans="4:4">
      <c r="D16192" s="3">
        <v>16192</v>
      </c>
    </row>
    <row r="16193" spans="4:4">
      <c r="D16193" s="3">
        <v>16193</v>
      </c>
    </row>
    <row r="16194" spans="4:4">
      <c r="D16194" s="3">
        <v>16194</v>
      </c>
    </row>
    <row r="16195" spans="4:4">
      <c r="D16195" s="3">
        <v>16195</v>
      </c>
    </row>
    <row r="16196" spans="4:4">
      <c r="D16196" s="3">
        <v>16196</v>
      </c>
    </row>
    <row r="16197" spans="4:4">
      <c r="D16197" s="3">
        <v>16197</v>
      </c>
    </row>
    <row r="16198" spans="4:4">
      <c r="D16198" s="3">
        <v>16198</v>
      </c>
    </row>
    <row r="16199" spans="4:4">
      <c r="D16199" s="3">
        <v>16199</v>
      </c>
    </row>
    <row r="16200" spans="4:4">
      <c r="D16200" s="3">
        <v>16200</v>
      </c>
    </row>
    <row r="16201" spans="4:4">
      <c r="D16201" s="3">
        <v>16201</v>
      </c>
    </row>
    <row r="16202" spans="4:4">
      <c r="D16202" s="3">
        <v>16202</v>
      </c>
    </row>
    <row r="16203" spans="4:4">
      <c r="D16203" s="3">
        <v>16203</v>
      </c>
    </row>
    <row r="16204" spans="4:4">
      <c r="D16204" s="3">
        <v>16204</v>
      </c>
    </row>
    <row r="16205" spans="4:4">
      <c r="D16205" s="3">
        <v>16205</v>
      </c>
    </row>
    <row r="16206" spans="4:4">
      <c r="D16206" s="3">
        <v>16206</v>
      </c>
    </row>
    <row r="16207" spans="4:4">
      <c r="D16207" s="3">
        <v>16207</v>
      </c>
    </row>
    <row r="16208" spans="4:4">
      <c r="D16208" s="3">
        <v>16208</v>
      </c>
    </row>
    <row r="16209" spans="4:4">
      <c r="D16209" s="3">
        <v>16209</v>
      </c>
    </row>
    <row r="16210" spans="4:4">
      <c r="D16210" s="3">
        <v>16210</v>
      </c>
    </row>
    <row r="16211" spans="4:4">
      <c r="D16211" s="3">
        <v>16211</v>
      </c>
    </row>
    <row r="16212" spans="4:4">
      <c r="D16212" s="3">
        <v>16212</v>
      </c>
    </row>
    <row r="16213" spans="4:4">
      <c r="D16213" s="3">
        <v>16213</v>
      </c>
    </row>
    <row r="16214" spans="4:4">
      <c r="D16214" s="3">
        <v>16214</v>
      </c>
    </row>
    <row r="16215" spans="4:4">
      <c r="D16215" s="3">
        <v>16215</v>
      </c>
    </row>
    <row r="16216" spans="4:4">
      <c r="D16216" s="3">
        <v>16216</v>
      </c>
    </row>
    <row r="16217" spans="4:4">
      <c r="D16217" s="3">
        <v>16217</v>
      </c>
    </row>
    <row r="16218" spans="4:4">
      <c r="D16218" s="3">
        <v>16218</v>
      </c>
    </row>
    <row r="16219" spans="4:4">
      <c r="D16219" s="3">
        <v>16219</v>
      </c>
    </row>
    <row r="16220" spans="4:4">
      <c r="D16220" s="3">
        <v>16220</v>
      </c>
    </row>
    <row r="16221" spans="4:4">
      <c r="D16221" s="3">
        <v>16221</v>
      </c>
    </row>
    <row r="16222" spans="4:4">
      <c r="D16222" s="3">
        <v>16222</v>
      </c>
    </row>
    <row r="16223" spans="4:4">
      <c r="D16223" s="3">
        <v>16223</v>
      </c>
    </row>
    <row r="16224" spans="4:4">
      <c r="D16224" s="3">
        <v>16224</v>
      </c>
    </row>
    <row r="16225" spans="4:4">
      <c r="D16225" s="3">
        <v>16225</v>
      </c>
    </row>
    <row r="16226" spans="4:4">
      <c r="D16226" s="3">
        <v>16226</v>
      </c>
    </row>
    <row r="16227" spans="4:4">
      <c r="D16227" s="3">
        <v>16227</v>
      </c>
    </row>
    <row r="16228" spans="4:4">
      <c r="D16228" s="3">
        <v>16228</v>
      </c>
    </row>
    <row r="16229" spans="4:4">
      <c r="D16229" s="3">
        <v>16229</v>
      </c>
    </row>
    <row r="16230" spans="4:4">
      <c r="D16230" s="3">
        <v>16230</v>
      </c>
    </row>
    <row r="16231" spans="4:4">
      <c r="D16231" s="3">
        <v>16231</v>
      </c>
    </row>
    <row r="16232" spans="4:4">
      <c r="D16232" s="3">
        <v>16232</v>
      </c>
    </row>
    <row r="16233" spans="4:4">
      <c r="D16233" s="3">
        <v>16233</v>
      </c>
    </row>
    <row r="16234" spans="4:4">
      <c r="D16234" s="3">
        <v>16234</v>
      </c>
    </row>
    <row r="16235" spans="4:4">
      <c r="D16235" s="3">
        <v>16235</v>
      </c>
    </row>
    <row r="16236" spans="4:4">
      <c r="D16236" s="3">
        <v>16236</v>
      </c>
    </row>
    <row r="16237" spans="4:4">
      <c r="D16237" s="3">
        <v>16237</v>
      </c>
    </row>
    <row r="16238" spans="4:4">
      <c r="D16238" s="3">
        <v>16238</v>
      </c>
    </row>
    <row r="16239" spans="4:4">
      <c r="D16239" s="3">
        <v>16239</v>
      </c>
    </row>
    <row r="16240" spans="4:4">
      <c r="D16240" s="3">
        <v>16240</v>
      </c>
    </row>
    <row r="16241" spans="4:4">
      <c r="D16241" s="3">
        <v>16241</v>
      </c>
    </row>
    <row r="16242" spans="4:4">
      <c r="D16242" s="3">
        <v>16242</v>
      </c>
    </row>
    <row r="16243" spans="4:4">
      <c r="D16243" s="3">
        <v>16243</v>
      </c>
    </row>
    <row r="16244" spans="4:4">
      <c r="D16244" s="3">
        <v>16244</v>
      </c>
    </row>
    <row r="16245" spans="4:4">
      <c r="D16245" s="3">
        <v>16245</v>
      </c>
    </row>
    <row r="16246" spans="4:4">
      <c r="D16246" s="3">
        <v>16246</v>
      </c>
    </row>
    <row r="16247" spans="4:4">
      <c r="D16247" s="3">
        <v>16247</v>
      </c>
    </row>
    <row r="16248" spans="4:4">
      <c r="D16248" s="3">
        <v>16248</v>
      </c>
    </row>
    <row r="16249" spans="4:4">
      <c r="D16249" s="3">
        <v>16249</v>
      </c>
    </row>
    <row r="16250" spans="4:4">
      <c r="D16250" s="3">
        <v>16250</v>
      </c>
    </row>
    <row r="16251" spans="4:4">
      <c r="D16251" s="3">
        <v>16251</v>
      </c>
    </row>
    <row r="16252" spans="4:4">
      <c r="D16252" s="3">
        <v>16252</v>
      </c>
    </row>
    <row r="16253" spans="4:4">
      <c r="D16253" s="3">
        <v>16253</v>
      </c>
    </row>
    <row r="16254" spans="4:4">
      <c r="D16254" s="3">
        <v>16254</v>
      </c>
    </row>
    <row r="16255" spans="4:4">
      <c r="D16255" s="3">
        <v>16255</v>
      </c>
    </row>
    <row r="16256" spans="4:4">
      <c r="D16256" s="3">
        <v>16256</v>
      </c>
    </row>
    <row r="16257" spans="4:4">
      <c r="D16257" s="3">
        <v>16257</v>
      </c>
    </row>
    <row r="16258" spans="4:4">
      <c r="D16258" s="3">
        <v>16258</v>
      </c>
    </row>
    <row r="16259" spans="4:4">
      <c r="D16259" s="3">
        <v>16259</v>
      </c>
    </row>
    <row r="16260" spans="4:4">
      <c r="D16260" s="3">
        <v>16260</v>
      </c>
    </row>
    <row r="16261" spans="4:4">
      <c r="D16261" s="3">
        <v>16261</v>
      </c>
    </row>
    <row r="16262" spans="4:4">
      <c r="D16262" s="3">
        <v>16262</v>
      </c>
    </row>
    <row r="16263" spans="4:4">
      <c r="D16263" s="3">
        <v>16263</v>
      </c>
    </row>
    <row r="16264" spans="4:4">
      <c r="D16264" s="3">
        <v>16264</v>
      </c>
    </row>
    <row r="16265" spans="4:4">
      <c r="D16265" s="3">
        <v>16265</v>
      </c>
    </row>
    <row r="16266" spans="4:4">
      <c r="D16266" s="3">
        <v>16266</v>
      </c>
    </row>
    <row r="16267" spans="4:4">
      <c r="D16267" s="3">
        <v>16267</v>
      </c>
    </row>
    <row r="16268" spans="4:4">
      <c r="D16268" s="3">
        <v>16268</v>
      </c>
    </row>
    <row r="16269" spans="4:4">
      <c r="D16269" s="3">
        <v>16269</v>
      </c>
    </row>
    <row r="16270" spans="4:4">
      <c r="D16270" s="3">
        <v>16270</v>
      </c>
    </row>
    <row r="16271" spans="4:4">
      <c r="D16271" s="3">
        <v>16271</v>
      </c>
    </row>
    <row r="16272" spans="4:4">
      <c r="D16272" s="3">
        <v>16272</v>
      </c>
    </row>
    <row r="16273" spans="4:4">
      <c r="D16273" s="3">
        <v>16273</v>
      </c>
    </row>
    <row r="16274" spans="4:4">
      <c r="D16274" s="3">
        <v>16274</v>
      </c>
    </row>
    <row r="16275" spans="4:4">
      <c r="D16275" s="3">
        <v>16275</v>
      </c>
    </row>
    <row r="16276" spans="4:4">
      <c r="D16276" s="3">
        <v>16276</v>
      </c>
    </row>
    <row r="16277" spans="4:4">
      <c r="D16277" s="3">
        <v>16277</v>
      </c>
    </row>
    <row r="16278" spans="4:4">
      <c r="D16278" s="3">
        <v>16278</v>
      </c>
    </row>
    <row r="16279" spans="4:4">
      <c r="D16279" s="3">
        <v>16279</v>
      </c>
    </row>
    <row r="16280" spans="4:4">
      <c r="D16280" s="3">
        <v>16280</v>
      </c>
    </row>
    <row r="16281" spans="4:4">
      <c r="D16281" s="3">
        <v>16281</v>
      </c>
    </row>
    <row r="16282" spans="4:4">
      <c r="D16282" s="3">
        <v>16282</v>
      </c>
    </row>
    <row r="16283" spans="4:4">
      <c r="D16283" s="3">
        <v>16283</v>
      </c>
    </row>
    <row r="16284" spans="4:4">
      <c r="D16284" s="3">
        <v>16284</v>
      </c>
    </row>
    <row r="16285" spans="4:4">
      <c r="D16285" s="3">
        <v>16285</v>
      </c>
    </row>
    <row r="16286" spans="4:4">
      <c r="D16286" s="3">
        <v>16286</v>
      </c>
    </row>
    <row r="16287" spans="4:4">
      <c r="D16287" s="3">
        <v>16287</v>
      </c>
    </row>
    <row r="16288" spans="4:4">
      <c r="D16288" s="3">
        <v>16288</v>
      </c>
    </row>
    <row r="16289" spans="4:4">
      <c r="D16289" s="3">
        <v>16289</v>
      </c>
    </row>
    <row r="16290" spans="4:4">
      <c r="D16290" s="3">
        <v>16290</v>
      </c>
    </row>
    <row r="16291" spans="4:4">
      <c r="D16291" s="3">
        <v>16291</v>
      </c>
    </row>
    <row r="16292" spans="4:4">
      <c r="D16292" s="3">
        <v>16292</v>
      </c>
    </row>
    <row r="16293" spans="4:4">
      <c r="D16293" s="3">
        <v>16293</v>
      </c>
    </row>
    <row r="16294" spans="4:4">
      <c r="D16294" s="3">
        <v>16294</v>
      </c>
    </row>
    <row r="16295" spans="4:4">
      <c r="D16295" s="3">
        <v>16295</v>
      </c>
    </row>
    <row r="16296" spans="4:4">
      <c r="D16296" s="3">
        <v>16296</v>
      </c>
    </row>
    <row r="16297" spans="4:4">
      <c r="D16297" s="3">
        <v>16297</v>
      </c>
    </row>
    <row r="16298" spans="4:4">
      <c r="D16298" s="3">
        <v>16298</v>
      </c>
    </row>
    <row r="16299" spans="4:4">
      <c r="D16299" s="3">
        <v>16299</v>
      </c>
    </row>
    <row r="16300" spans="4:4">
      <c r="D16300" s="3">
        <v>16300</v>
      </c>
    </row>
    <row r="16301" spans="4:4">
      <c r="D16301" s="3">
        <v>16301</v>
      </c>
    </row>
    <row r="16302" spans="4:4">
      <c r="D16302" s="3">
        <v>16302</v>
      </c>
    </row>
    <row r="16303" spans="4:4">
      <c r="D16303" s="3">
        <v>16303</v>
      </c>
    </row>
    <row r="16304" spans="4:4">
      <c r="D16304" s="3">
        <v>16304</v>
      </c>
    </row>
    <row r="16305" spans="4:4">
      <c r="D16305" s="3">
        <v>16305</v>
      </c>
    </row>
    <row r="16306" spans="4:4">
      <c r="D16306" s="3">
        <v>16306</v>
      </c>
    </row>
    <row r="16307" spans="4:4">
      <c r="D16307" s="3">
        <v>16307</v>
      </c>
    </row>
    <row r="16308" spans="4:4">
      <c r="D16308" s="3">
        <v>16308</v>
      </c>
    </row>
    <row r="16309" spans="4:4">
      <c r="D16309" s="3">
        <v>16309</v>
      </c>
    </row>
    <row r="16310" spans="4:4">
      <c r="D16310" s="3">
        <v>16310</v>
      </c>
    </row>
    <row r="16311" spans="4:4">
      <c r="D16311" s="3">
        <v>16311</v>
      </c>
    </row>
    <row r="16312" spans="4:4">
      <c r="D16312" s="3">
        <v>16312</v>
      </c>
    </row>
    <row r="16313" spans="4:4">
      <c r="D16313" s="3">
        <v>16313</v>
      </c>
    </row>
    <row r="16314" spans="4:4">
      <c r="D16314" s="3">
        <v>16314</v>
      </c>
    </row>
    <row r="16315" spans="4:4">
      <c r="D16315" s="3">
        <v>16315</v>
      </c>
    </row>
    <row r="16316" spans="4:4">
      <c r="D16316" s="3">
        <v>16316</v>
      </c>
    </row>
    <row r="16317" spans="4:4">
      <c r="D16317" s="3">
        <v>16317</v>
      </c>
    </row>
    <row r="16318" spans="4:4">
      <c r="D16318" s="3">
        <v>16318</v>
      </c>
    </row>
    <row r="16319" spans="4:4">
      <c r="D16319" s="3">
        <v>16319</v>
      </c>
    </row>
    <row r="16320" spans="4:4">
      <c r="D16320" s="3">
        <v>16320</v>
      </c>
    </row>
    <row r="16321" spans="4:4">
      <c r="D16321" s="3">
        <v>16321</v>
      </c>
    </row>
    <row r="16322" spans="4:4">
      <c r="D16322" s="3">
        <v>16322</v>
      </c>
    </row>
    <row r="16323" spans="4:4">
      <c r="D16323" s="3">
        <v>16323</v>
      </c>
    </row>
    <row r="16324" spans="4:4">
      <c r="D16324" s="3">
        <v>16324</v>
      </c>
    </row>
    <row r="16325" spans="4:4">
      <c r="D16325" s="3">
        <v>16325</v>
      </c>
    </row>
    <row r="16326" spans="4:4">
      <c r="D16326" s="3">
        <v>16326</v>
      </c>
    </row>
    <row r="16327" spans="4:4">
      <c r="D16327" s="3">
        <v>16327</v>
      </c>
    </row>
    <row r="16328" spans="4:4">
      <c r="D16328" s="3">
        <v>16328</v>
      </c>
    </row>
    <row r="16329" spans="4:4">
      <c r="D16329" s="3">
        <v>16329</v>
      </c>
    </row>
    <row r="16330" spans="4:4">
      <c r="D16330" s="3">
        <v>16330</v>
      </c>
    </row>
    <row r="16331" spans="4:4">
      <c r="D16331" s="3">
        <v>16331</v>
      </c>
    </row>
    <row r="16332" spans="4:4">
      <c r="D16332" s="3">
        <v>16332</v>
      </c>
    </row>
    <row r="16333" spans="4:4">
      <c r="D16333" s="3">
        <v>16333</v>
      </c>
    </row>
    <row r="16334" spans="4:4">
      <c r="D16334" s="3">
        <v>16334</v>
      </c>
    </row>
    <row r="16335" spans="4:4">
      <c r="D16335" s="3">
        <v>16335</v>
      </c>
    </row>
    <row r="16336" spans="4:4">
      <c r="D16336" s="3">
        <v>16336</v>
      </c>
    </row>
    <row r="16337" spans="4:4">
      <c r="D16337" s="3">
        <v>16337</v>
      </c>
    </row>
    <row r="16338" spans="4:4">
      <c r="D16338" s="3">
        <v>16338</v>
      </c>
    </row>
    <row r="16339" spans="4:4">
      <c r="D16339" s="3">
        <v>16339</v>
      </c>
    </row>
    <row r="16340" spans="4:4">
      <c r="D16340" s="3">
        <v>16340</v>
      </c>
    </row>
    <row r="16341" spans="4:4">
      <c r="D16341" s="3">
        <v>16341</v>
      </c>
    </row>
    <row r="16342" spans="4:4">
      <c r="D16342" s="3">
        <v>16342</v>
      </c>
    </row>
    <row r="16343" spans="4:4">
      <c r="D16343" s="3">
        <v>16343</v>
      </c>
    </row>
    <row r="16344" spans="4:4">
      <c r="D16344" s="3">
        <v>16344</v>
      </c>
    </row>
    <row r="16345" spans="4:4">
      <c r="D16345" s="3">
        <v>16345</v>
      </c>
    </row>
    <row r="16346" spans="4:4">
      <c r="D16346" s="3">
        <v>16346</v>
      </c>
    </row>
    <row r="16347" spans="4:4">
      <c r="D16347" s="3">
        <v>16347</v>
      </c>
    </row>
    <row r="16348" spans="4:4">
      <c r="D16348" s="3">
        <v>16348</v>
      </c>
    </row>
    <row r="16349" spans="4:4">
      <c r="D16349" s="3">
        <v>16349</v>
      </c>
    </row>
    <row r="16350" spans="4:4">
      <c r="D16350" s="3">
        <v>16350</v>
      </c>
    </row>
    <row r="16351" spans="4:4">
      <c r="D16351" s="3">
        <v>16351</v>
      </c>
    </row>
    <row r="16352" spans="4:4">
      <c r="D16352" s="3">
        <v>16352</v>
      </c>
    </row>
    <row r="16353" spans="4:4">
      <c r="D16353" s="3">
        <v>16353</v>
      </c>
    </row>
    <row r="16354" spans="4:4">
      <c r="D16354" s="3">
        <v>16354</v>
      </c>
    </row>
    <row r="16355" spans="4:4">
      <c r="D16355" s="3">
        <v>16355</v>
      </c>
    </row>
    <row r="16356" spans="4:4">
      <c r="D16356" s="3">
        <v>16356</v>
      </c>
    </row>
    <row r="16357" spans="4:4">
      <c r="D16357" s="3">
        <v>16357</v>
      </c>
    </row>
    <row r="16358" spans="4:4">
      <c r="D16358" s="3">
        <v>16358</v>
      </c>
    </row>
    <row r="16359" spans="4:4">
      <c r="D16359" s="3">
        <v>16359</v>
      </c>
    </row>
    <row r="16360" spans="4:4">
      <c r="D16360" s="3">
        <v>16360</v>
      </c>
    </row>
    <row r="16361" spans="4:4">
      <c r="D16361" s="3">
        <v>16361</v>
      </c>
    </row>
    <row r="16362" spans="4:4">
      <c r="D16362" s="3">
        <v>16362</v>
      </c>
    </row>
    <row r="16363" spans="4:4">
      <c r="D16363" s="3">
        <v>16363</v>
      </c>
    </row>
    <row r="16364" spans="4:4">
      <c r="D16364" s="3">
        <v>16364</v>
      </c>
    </row>
    <row r="16365" spans="4:4">
      <c r="D16365" s="3">
        <v>16365</v>
      </c>
    </row>
    <row r="16366" spans="4:4">
      <c r="D16366" s="3">
        <v>16366</v>
      </c>
    </row>
    <row r="16367" spans="4:4">
      <c r="D16367" s="3">
        <v>16367</v>
      </c>
    </row>
    <row r="16368" spans="4:4">
      <c r="D16368" s="3">
        <v>16368</v>
      </c>
    </row>
    <row r="16369" spans="4:4">
      <c r="D16369" s="3">
        <v>16369</v>
      </c>
    </row>
    <row r="16370" spans="4:4">
      <c r="D16370" s="3">
        <v>16370</v>
      </c>
    </row>
    <row r="16371" spans="4:4">
      <c r="D16371" s="3">
        <v>16371</v>
      </c>
    </row>
    <row r="16372" spans="4:4">
      <c r="D16372" s="3">
        <v>16372</v>
      </c>
    </row>
    <row r="16373" spans="4:4">
      <c r="D16373" s="3">
        <v>16373</v>
      </c>
    </row>
    <row r="16374" spans="4:4">
      <c r="D16374" s="3">
        <v>16374</v>
      </c>
    </row>
    <row r="16375" spans="4:4">
      <c r="D16375" s="3">
        <v>16375</v>
      </c>
    </row>
    <row r="16376" spans="4:4">
      <c r="D16376" s="3">
        <v>16376</v>
      </c>
    </row>
    <row r="16377" spans="4:4">
      <c r="D16377" s="3">
        <v>16377</v>
      </c>
    </row>
    <row r="16378" spans="4:4">
      <c r="D16378" s="3">
        <v>16378</v>
      </c>
    </row>
    <row r="16379" spans="4:4">
      <c r="D16379" s="3">
        <v>16379</v>
      </c>
    </row>
    <row r="16380" spans="4:4">
      <c r="D16380" s="3">
        <v>16380</v>
      </c>
    </row>
    <row r="16381" spans="4:4">
      <c r="D16381" s="3">
        <v>16381</v>
      </c>
    </row>
    <row r="16382" spans="4:4">
      <c r="D16382" s="3">
        <v>16382</v>
      </c>
    </row>
    <row r="16383" spans="4:4">
      <c r="D16383" s="3">
        <v>16383</v>
      </c>
    </row>
    <row r="16384" spans="4:4">
      <c r="D16384" s="3">
        <v>16384</v>
      </c>
    </row>
    <row r="16385" spans="4:4">
      <c r="D16385" s="3">
        <v>16385</v>
      </c>
    </row>
    <row r="16386" spans="4:4">
      <c r="D16386" s="3">
        <v>16386</v>
      </c>
    </row>
    <row r="16387" spans="4:4">
      <c r="D16387" s="3">
        <v>16387</v>
      </c>
    </row>
    <row r="16388" spans="4:4">
      <c r="D16388" s="3">
        <v>16388</v>
      </c>
    </row>
    <row r="16389" spans="4:4">
      <c r="D16389" s="3">
        <v>16389</v>
      </c>
    </row>
    <row r="16390" spans="4:4">
      <c r="D16390" s="3">
        <v>16390</v>
      </c>
    </row>
    <row r="16391" spans="4:4">
      <c r="D16391" s="3">
        <v>16391</v>
      </c>
    </row>
    <row r="16392" spans="4:4">
      <c r="D16392" s="3">
        <v>16392</v>
      </c>
    </row>
    <row r="16393" spans="4:4">
      <c r="D16393" s="3">
        <v>16393</v>
      </c>
    </row>
    <row r="16394" spans="4:4">
      <c r="D16394" s="3">
        <v>16394</v>
      </c>
    </row>
    <row r="16395" spans="4:4">
      <c r="D16395" s="3">
        <v>16395</v>
      </c>
    </row>
    <row r="16396" spans="4:4">
      <c r="D16396" s="3">
        <v>16396</v>
      </c>
    </row>
    <row r="16397" spans="4:4">
      <c r="D16397" s="3">
        <v>16397</v>
      </c>
    </row>
    <row r="16398" spans="4:4">
      <c r="D16398" s="3">
        <v>16398</v>
      </c>
    </row>
    <row r="16399" spans="4:4">
      <c r="D16399" s="3">
        <v>16399</v>
      </c>
    </row>
    <row r="16400" spans="4:4">
      <c r="D16400" s="3">
        <v>16400</v>
      </c>
    </row>
    <row r="16401" spans="4:4">
      <c r="D16401" s="3">
        <v>16401</v>
      </c>
    </row>
    <row r="16402" spans="4:4">
      <c r="D16402" s="3">
        <v>16402</v>
      </c>
    </row>
    <row r="16403" spans="4:4">
      <c r="D16403" s="3">
        <v>16403</v>
      </c>
    </row>
    <row r="16404" spans="4:4">
      <c r="D16404" s="3">
        <v>16404</v>
      </c>
    </row>
    <row r="16405" spans="4:4">
      <c r="D16405" s="3">
        <v>16405</v>
      </c>
    </row>
    <row r="16406" spans="4:4">
      <c r="D16406" s="3">
        <v>16406</v>
      </c>
    </row>
    <row r="16407" spans="4:4">
      <c r="D16407" s="3">
        <v>16407</v>
      </c>
    </row>
    <row r="16408" spans="4:4">
      <c r="D16408" s="3">
        <v>16408</v>
      </c>
    </row>
    <row r="16409" spans="4:4">
      <c r="D16409" s="3">
        <v>16409</v>
      </c>
    </row>
    <row r="16410" spans="4:4">
      <c r="D16410" s="3">
        <v>16410</v>
      </c>
    </row>
    <row r="16411" spans="4:4">
      <c r="D16411" s="3">
        <v>16411</v>
      </c>
    </row>
    <row r="16412" spans="4:4">
      <c r="D16412" s="3">
        <v>16412</v>
      </c>
    </row>
    <row r="16413" spans="4:4">
      <c r="D16413" s="3">
        <v>16413</v>
      </c>
    </row>
    <row r="16414" spans="4:4">
      <c r="D16414" s="3">
        <v>16414</v>
      </c>
    </row>
    <row r="16415" spans="4:4">
      <c r="D16415" s="3">
        <v>16415</v>
      </c>
    </row>
    <row r="16416" spans="4:4">
      <c r="D16416" s="3">
        <v>16416</v>
      </c>
    </row>
    <row r="16417" spans="4:4">
      <c r="D16417" s="3">
        <v>16417</v>
      </c>
    </row>
    <row r="16418" spans="4:4">
      <c r="D16418" s="3">
        <v>16418</v>
      </c>
    </row>
    <row r="16419" spans="4:4">
      <c r="D16419" s="3">
        <v>16419</v>
      </c>
    </row>
    <row r="16420" spans="4:4">
      <c r="D16420" s="3">
        <v>16420</v>
      </c>
    </row>
    <row r="16421" spans="4:4">
      <c r="D16421" s="3">
        <v>16421</v>
      </c>
    </row>
    <row r="16422" spans="4:4">
      <c r="D16422" s="3">
        <v>16422</v>
      </c>
    </row>
    <row r="16423" spans="4:4">
      <c r="D16423" s="3">
        <v>16423</v>
      </c>
    </row>
    <row r="16424" spans="4:4">
      <c r="D16424" s="3">
        <v>16424</v>
      </c>
    </row>
    <row r="16425" spans="4:4">
      <c r="D16425" s="3">
        <v>16425</v>
      </c>
    </row>
    <row r="16426" spans="4:4">
      <c r="D16426" s="3">
        <v>16426</v>
      </c>
    </row>
    <row r="16427" spans="4:4">
      <c r="D16427" s="3">
        <v>16427</v>
      </c>
    </row>
    <row r="16428" spans="4:4">
      <c r="D16428" s="3">
        <v>16428</v>
      </c>
    </row>
    <row r="16429" spans="4:4">
      <c r="D16429" s="3">
        <v>16429</v>
      </c>
    </row>
    <row r="16430" spans="4:4">
      <c r="D16430" s="3">
        <v>16430</v>
      </c>
    </row>
    <row r="16431" spans="4:4">
      <c r="D16431" s="3">
        <v>16431</v>
      </c>
    </row>
    <row r="16432" spans="4:4">
      <c r="D16432" s="3">
        <v>16432</v>
      </c>
    </row>
    <row r="16433" spans="4:4">
      <c r="D16433" s="3">
        <v>16433</v>
      </c>
    </row>
    <row r="16434" spans="4:4">
      <c r="D16434" s="3">
        <v>16434</v>
      </c>
    </row>
    <row r="16435" spans="4:4">
      <c r="D16435" s="3">
        <v>16435</v>
      </c>
    </row>
    <row r="16436" spans="4:4">
      <c r="D16436" s="3">
        <v>16436</v>
      </c>
    </row>
    <row r="16437" spans="4:4">
      <c r="D16437" s="3">
        <v>16437</v>
      </c>
    </row>
    <row r="16438" spans="4:4">
      <c r="D16438" s="3">
        <v>16438</v>
      </c>
    </row>
    <row r="16439" spans="4:4">
      <c r="D16439" s="3">
        <v>16439</v>
      </c>
    </row>
    <row r="16440" spans="4:4">
      <c r="D16440" s="3">
        <v>16440</v>
      </c>
    </row>
    <row r="16441" spans="4:4">
      <c r="D16441" s="3">
        <v>16441</v>
      </c>
    </row>
    <row r="16442" spans="4:4">
      <c r="D16442" s="3">
        <v>16442</v>
      </c>
    </row>
    <row r="16443" spans="4:4">
      <c r="D16443" s="3">
        <v>16443</v>
      </c>
    </row>
    <row r="16444" spans="4:4">
      <c r="D16444" s="3">
        <v>16444</v>
      </c>
    </row>
    <row r="16445" spans="4:4">
      <c r="D16445" s="3">
        <v>16445</v>
      </c>
    </row>
    <row r="16446" spans="4:4">
      <c r="D16446" s="3">
        <v>16446</v>
      </c>
    </row>
    <row r="16447" spans="4:4">
      <c r="D16447" s="3">
        <v>16447</v>
      </c>
    </row>
    <row r="16448" spans="4:4">
      <c r="D16448" s="3">
        <v>16448</v>
      </c>
    </row>
    <row r="16449" spans="4:4">
      <c r="D16449" s="3">
        <v>16449</v>
      </c>
    </row>
    <row r="16450" spans="4:4">
      <c r="D16450" s="3">
        <v>16450</v>
      </c>
    </row>
    <row r="16451" spans="4:4">
      <c r="D16451" s="3">
        <v>16451</v>
      </c>
    </row>
    <row r="16452" spans="4:4">
      <c r="D16452" s="3">
        <v>16452</v>
      </c>
    </row>
    <row r="16453" spans="4:4">
      <c r="D16453" s="3">
        <v>16453</v>
      </c>
    </row>
    <row r="16454" spans="4:4">
      <c r="D16454" s="3">
        <v>16454</v>
      </c>
    </row>
    <row r="16455" spans="4:4">
      <c r="D16455" s="3">
        <v>16455</v>
      </c>
    </row>
    <row r="16456" spans="4:4">
      <c r="D16456" s="3">
        <v>16456</v>
      </c>
    </row>
    <row r="16457" spans="4:4">
      <c r="D16457" s="3">
        <v>16457</v>
      </c>
    </row>
    <row r="16458" spans="4:4">
      <c r="D16458" s="3">
        <v>16458</v>
      </c>
    </row>
    <row r="16459" spans="4:4">
      <c r="D16459" s="3">
        <v>16459</v>
      </c>
    </row>
    <row r="16460" spans="4:4">
      <c r="D16460" s="3">
        <v>16460</v>
      </c>
    </row>
    <row r="16461" spans="4:4">
      <c r="D16461" s="3">
        <v>16461</v>
      </c>
    </row>
    <row r="16462" spans="4:4">
      <c r="D16462" s="3">
        <v>16462</v>
      </c>
    </row>
    <row r="16463" spans="4:4">
      <c r="D16463" s="3">
        <v>16463</v>
      </c>
    </row>
    <row r="16464" spans="4:4">
      <c r="D16464" s="3">
        <v>16464</v>
      </c>
    </row>
    <row r="16465" spans="4:4">
      <c r="D16465" s="3">
        <v>16465</v>
      </c>
    </row>
    <row r="16466" spans="4:4">
      <c r="D16466" s="3">
        <v>16466</v>
      </c>
    </row>
    <row r="16467" spans="4:4">
      <c r="D16467" s="3">
        <v>16467</v>
      </c>
    </row>
    <row r="16468" spans="4:4">
      <c r="D16468" s="3">
        <v>16468</v>
      </c>
    </row>
    <row r="16469" spans="4:4">
      <c r="D16469" s="3">
        <v>16469</v>
      </c>
    </row>
    <row r="16470" spans="4:4">
      <c r="D16470" s="3">
        <v>16470</v>
      </c>
    </row>
    <row r="16471" spans="4:4">
      <c r="D16471" s="3">
        <v>16471</v>
      </c>
    </row>
    <row r="16472" spans="4:4">
      <c r="D16472" s="3">
        <v>16472</v>
      </c>
    </row>
    <row r="16473" spans="4:4">
      <c r="D16473" s="3">
        <v>16473</v>
      </c>
    </row>
    <row r="16474" spans="4:4">
      <c r="D16474" s="3">
        <v>16474</v>
      </c>
    </row>
    <row r="16475" spans="4:4">
      <c r="D16475" s="3">
        <v>16475</v>
      </c>
    </row>
    <row r="16476" spans="4:4">
      <c r="D16476" s="3">
        <v>16476</v>
      </c>
    </row>
    <row r="16477" spans="4:4">
      <c r="D16477" s="3">
        <v>16477</v>
      </c>
    </row>
    <row r="16478" spans="4:4">
      <c r="D16478" s="3">
        <v>16478</v>
      </c>
    </row>
    <row r="16479" spans="4:4">
      <c r="D16479" s="3">
        <v>16479</v>
      </c>
    </row>
    <row r="16480" spans="4:4">
      <c r="D16480" s="3">
        <v>16480</v>
      </c>
    </row>
    <row r="16481" spans="4:4">
      <c r="D16481" s="3">
        <v>16481</v>
      </c>
    </row>
    <row r="16482" spans="4:4">
      <c r="D16482" s="3">
        <v>16482</v>
      </c>
    </row>
    <row r="16483" spans="4:4">
      <c r="D16483" s="3">
        <v>16483</v>
      </c>
    </row>
    <row r="16484" spans="4:4">
      <c r="D16484" s="3">
        <v>16484</v>
      </c>
    </row>
    <row r="16485" spans="4:4">
      <c r="D16485" s="3">
        <v>16485</v>
      </c>
    </row>
    <row r="16486" spans="4:4">
      <c r="D16486" s="3">
        <v>16486</v>
      </c>
    </row>
    <row r="16487" spans="4:4">
      <c r="D16487" s="3">
        <v>16487</v>
      </c>
    </row>
    <row r="16488" spans="4:4">
      <c r="D16488" s="3">
        <v>16488</v>
      </c>
    </row>
    <row r="16489" spans="4:4">
      <c r="D16489" s="3">
        <v>16489</v>
      </c>
    </row>
    <row r="16490" spans="4:4">
      <c r="D16490" s="3">
        <v>16490</v>
      </c>
    </row>
    <row r="16491" spans="4:4">
      <c r="D16491" s="3">
        <v>16491</v>
      </c>
    </row>
    <row r="16492" spans="4:4">
      <c r="D16492" s="3">
        <v>16492</v>
      </c>
    </row>
    <row r="16493" spans="4:4">
      <c r="D16493" s="3">
        <v>16493</v>
      </c>
    </row>
    <row r="16494" spans="4:4">
      <c r="D16494" s="3">
        <v>16494</v>
      </c>
    </row>
    <row r="16495" spans="4:4">
      <c r="D16495" s="3">
        <v>16495</v>
      </c>
    </row>
    <row r="16496" spans="4:4">
      <c r="D16496" s="3">
        <v>16496</v>
      </c>
    </row>
    <row r="16497" spans="4:4">
      <c r="D16497" s="3">
        <v>16497</v>
      </c>
    </row>
    <row r="16498" spans="4:4">
      <c r="D16498" s="3">
        <v>16498</v>
      </c>
    </row>
    <row r="16499" spans="4:4">
      <c r="D16499" s="3">
        <v>16499</v>
      </c>
    </row>
    <row r="16500" spans="4:4">
      <c r="D16500" s="3">
        <v>16500</v>
      </c>
    </row>
    <row r="16501" spans="4:4">
      <c r="D16501" s="3">
        <v>16501</v>
      </c>
    </row>
    <row r="16502" spans="4:4">
      <c r="D16502" s="3">
        <v>16502</v>
      </c>
    </row>
    <row r="16503" spans="4:4">
      <c r="D16503" s="3">
        <v>16503</v>
      </c>
    </row>
    <row r="16504" spans="4:4">
      <c r="D16504" s="3">
        <v>16504</v>
      </c>
    </row>
    <row r="16505" spans="4:4">
      <c r="D16505" s="3">
        <v>16505</v>
      </c>
    </row>
    <row r="16506" spans="4:4">
      <c r="D16506" s="3">
        <v>16506</v>
      </c>
    </row>
    <row r="16507" spans="4:4">
      <c r="D16507" s="3">
        <v>16507</v>
      </c>
    </row>
    <row r="16508" spans="4:4">
      <c r="D16508" s="3">
        <v>16508</v>
      </c>
    </row>
    <row r="16509" spans="4:4">
      <c r="D16509" s="3">
        <v>16509</v>
      </c>
    </row>
    <row r="16510" spans="4:4">
      <c r="D16510" s="3">
        <v>16510</v>
      </c>
    </row>
    <row r="16511" spans="4:4">
      <c r="D16511" s="3">
        <v>16511</v>
      </c>
    </row>
    <row r="16512" spans="4:4">
      <c r="D16512" s="3">
        <v>16512</v>
      </c>
    </row>
    <row r="16513" spans="4:4">
      <c r="D16513" s="3">
        <v>16513</v>
      </c>
    </row>
    <row r="16514" spans="4:4">
      <c r="D16514" s="3">
        <v>16514</v>
      </c>
    </row>
    <row r="16515" spans="4:4">
      <c r="D16515" s="3">
        <v>16515</v>
      </c>
    </row>
    <row r="16516" spans="4:4">
      <c r="D16516" s="3">
        <v>16516</v>
      </c>
    </row>
    <row r="16517" spans="4:4">
      <c r="D16517" s="3">
        <v>16517</v>
      </c>
    </row>
    <row r="16518" spans="4:4">
      <c r="D16518" s="3">
        <v>16518</v>
      </c>
    </row>
    <row r="16519" spans="4:4">
      <c r="D16519" s="3">
        <v>16519</v>
      </c>
    </row>
    <row r="16520" spans="4:4">
      <c r="D16520" s="3">
        <v>16520</v>
      </c>
    </row>
    <row r="16521" spans="4:4">
      <c r="D16521" s="3">
        <v>16521</v>
      </c>
    </row>
    <row r="16522" spans="4:4">
      <c r="D16522" s="3">
        <v>16522</v>
      </c>
    </row>
    <row r="16523" spans="4:4">
      <c r="D16523" s="3">
        <v>16523</v>
      </c>
    </row>
    <row r="16524" spans="4:4">
      <c r="D16524" s="3">
        <v>16524</v>
      </c>
    </row>
    <row r="16525" spans="4:4">
      <c r="D16525" s="3">
        <v>16525</v>
      </c>
    </row>
    <row r="16526" spans="4:4">
      <c r="D16526" s="3">
        <v>16526</v>
      </c>
    </row>
    <row r="16527" spans="4:4">
      <c r="D16527" s="3">
        <v>16527</v>
      </c>
    </row>
    <row r="16528" spans="4:4">
      <c r="D16528" s="3">
        <v>16528</v>
      </c>
    </row>
    <row r="16529" spans="4:4">
      <c r="D16529" s="3">
        <v>16529</v>
      </c>
    </row>
    <row r="16530" spans="4:4">
      <c r="D16530" s="3">
        <v>16530</v>
      </c>
    </row>
    <row r="16531" spans="4:4">
      <c r="D16531" s="3">
        <v>16531</v>
      </c>
    </row>
    <row r="16532" spans="4:4">
      <c r="D16532" s="3">
        <v>16532</v>
      </c>
    </row>
    <row r="16533" spans="4:4">
      <c r="D16533" s="3">
        <v>16533</v>
      </c>
    </row>
    <row r="16534" spans="4:4">
      <c r="D16534" s="3">
        <v>16534</v>
      </c>
    </row>
    <row r="16535" spans="4:4">
      <c r="D16535" s="3">
        <v>16535</v>
      </c>
    </row>
    <row r="16536" spans="4:4">
      <c r="D16536" s="3">
        <v>16536</v>
      </c>
    </row>
    <row r="16537" spans="4:4">
      <c r="D16537" s="3">
        <v>16537</v>
      </c>
    </row>
    <row r="16538" spans="4:4">
      <c r="D16538" s="3">
        <v>16538</v>
      </c>
    </row>
    <row r="16539" spans="4:4">
      <c r="D16539" s="3">
        <v>16539</v>
      </c>
    </row>
    <row r="16540" spans="4:4">
      <c r="D16540" s="3">
        <v>16540</v>
      </c>
    </row>
    <row r="16541" spans="4:4">
      <c r="D16541" s="3">
        <v>16541</v>
      </c>
    </row>
    <row r="16542" spans="4:4">
      <c r="D16542" s="3">
        <v>16542</v>
      </c>
    </row>
    <row r="16543" spans="4:4">
      <c r="D16543" s="3">
        <v>16543</v>
      </c>
    </row>
    <row r="16544" spans="4:4">
      <c r="D16544" s="3">
        <v>16544</v>
      </c>
    </row>
    <row r="16545" spans="4:4">
      <c r="D16545" s="3">
        <v>16545</v>
      </c>
    </row>
    <row r="16546" spans="4:4">
      <c r="D16546" s="3">
        <v>16546</v>
      </c>
    </row>
    <row r="16547" spans="4:4">
      <c r="D16547" s="3">
        <v>16547</v>
      </c>
    </row>
    <row r="16548" spans="4:4">
      <c r="D16548" s="3">
        <v>16548</v>
      </c>
    </row>
    <row r="16549" spans="4:4">
      <c r="D16549" s="3">
        <v>16549</v>
      </c>
    </row>
    <row r="16550" spans="4:4">
      <c r="D16550" s="3">
        <v>16550</v>
      </c>
    </row>
    <row r="16551" spans="4:4">
      <c r="D16551" s="3">
        <v>16551</v>
      </c>
    </row>
    <row r="16552" spans="4:4">
      <c r="D16552" s="3">
        <v>16552</v>
      </c>
    </row>
    <row r="16553" spans="4:4">
      <c r="D16553" s="3">
        <v>16553</v>
      </c>
    </row>
    <row r="16554" spans="4:4">
      <c r="D16554" s="3">
        <v>16554</v>
      </c>
    </row>
    <row r="16555" spans="4:4">
      <c r="D16555" s="3">
        <v>16555</v>
      </c>
    </row>
    <row r="16556" spans="4:4">
      <c r="D16556" s="3">
        <v>16556</v>
      </c>
    </row>
    <row r="16557" spans="4:4">
      <c r="D16557" s="3">
        <v>16557</v>
      </c>
    </row>
    <row r="16558" spans="4:4">
      <c r="D16558" s="3">
        <v>16558</v>
      </c>
    </row>
    <row r="16559" spans="4:4">
      <c r="D16559" s="3">
        <v>16559</v>
      </c>
    </row>
    <row r="16560" spans="4:4">
      <c r="D16560" s="3">
        <v>16560</v>
      </c>
    </row>
    <row r="16561" spans="4:4">
      <c r="D16561" s="3">
        <v>16561</v>
      </c>
    </row>
    <row r="16562" spans="4:4">
      <c r="D16562" s="3">
        <v>16562</v>
      </c>
    </row>
    <row r="16563" spans="4:4">
      <c r="D16563" s="3">
        <v>16563</v>
      </c>
    </row>
    <row r="16564" spans="4:4">
      <c r="D16564" s="3">
        <v>16564</v>
      </c>
    </row>
    <row r="16565" spans="4:4">
      <c r="D16565" s="3">
        <v>16565</v>
      </c>
    </row>
    <row r="16566" spans="4:4">
      <c r="D16566" s="3">
        <v>16566</v>
      </c>
    </row>
    <row r="16567" spans="4:4">
      <c r="D16567" s="3">
        <v>16567</v>
      </c>
    </row>
    <row r="16568" spans="4:4">
      <c r="D16568" s="3">
        <v>16568</v>
      </c>
    </row>
    <row r="16569" spans="4:4">
      <c r="D16569" s="3">
        <v>16569</v>
      </c>
    </row>
    <row r="16570" spans="4:4">
      <c r="D16570" s="3">
        <v>16570</v>
      </c>
    </row>
    <row r="16571" spans="4:4">
      <c r="D16571" s="3">
        <v>16571</v>
      </c>
    </row>
    <row r="16572" spans="4:4">
      <c r="D16572" s="3">
        <v>16572</v>
      </c>
    </row>
    <row r="16573" spans="4:4">
      <c r="D16573" s="3">
        <v>16573</v>
      </c>
    </row>
    <row r="16574" spans="4:4">
      <c r="D16574" s="3">
        <v>16574</v>
      </c>
    </row>
    <row r="16575" spans="4:4">
      <c r="D16575" s="3">
        <v>16575</v>
      </c>
    </row>
    <row r="16576" spans="4:4">
      <c r="D16576" s="3">
        <v>16576</v>
      </c>
    </row>
    <row r="16577" spans="4:4">
      <c r="D16577" s="3">
        <v>16577</v>
      </c>
    </row>
    <row r="16578" spans="4:4">
      <c r="D16578" s="3">
        <v>16578</v>
      </c>
    </row>
    <row r="16579" spans="4:4">
      <c r="D16579" s="3">
        <v>16579</v>
      </c>
    </row>
    <row r="16580" spans="4:4">
      <c r="D16580" s="3">
        <v>16580</v>
      </c>
    </row>
    <row r="16581" spans="4:4">
      <c r="D16581" s="3">
        <v>16581</v>
      </c>
    </row>
    <row r="16582" spans="4:4">
      <c r="D16582" s="3">
        <v>16582</v>
      </c>
    </row>
    <row r="16583" spans="4:4">
      <c r="D16583" s="3">
        <v>16583</v>
      </c>
    </row>
    <row r="16584" spans="4:4">
      <c r="D16584" s="3">
        <v>16584</v>
      </c>
    </row>
    <row r="16585" spans="4:4">
      <c r="D16585" s="3">
        <v>16585</v>
      </c>
    </row>
    <row r="16586" spans="4:4">
      <c r="D16586" s="3">
        <v>16586</v>
      </c>
    </row>
    <row r="16587" spans="4:4">
      <c r="D16587" s="3">
        <v>16587</v>
      </c>
    </row>
    <row r="16588" spans="4:4">
      <c r="D16588" s="3">
        <v>16588</v>
      </c>
    </row>
    <row r="16589" spans="4:4">
      <c r="D16589" s="3">
        <v>16589</v>
      </c>
    </row>
    <row r="16590" spans="4:4">
      <c r="D16590" s="3">
        <v>16590</v>
      </c>
    </row>
    <row r="16591" spans="4:4">
      <c r="D16591" s="3">
        <v>16591</v>
      </c>
    </row>
    <row r="16592" spans="4:4">
      <c r="D16592" s="3">
        <v>16592</v>
      </c>
    </row>
    <row r="16593" spans="4:4">
      <c r="D16593" s="3">
        <v>16593</v>
      </c>
    </row>
    <row r="16594" spans="4:4">
      <c r="D16594" s="3">
        <v>16594</v>
      </c>
    </row>
    <row r="16595" spans="4:4">
      <c r="D16595" s="3">
        <v>16595</v>
      </c>
    </row>
    <row r="16596" spans="4:4">
      <c r="D16596" s="3">
        <v>16596</v>
      </c>
    </row>
    <row r="16597" spans="4:4">
      <c r="D16597" s="3">
        <v>16597</v>
      </c>
    </row>
    <row r="16598" spans="4:4">
      <c r="D16598" s="3">
        <v>16598</v>
      </c>
    </row>
    <row r="16599" spans="4:4">
      <c r="D16599" s="3">
        <v>16599</v>
      </c>
    </row>
    <row r="16600" spans="4:4">
      <c r="D16600" s="3">
        <v>16600</v>
      </c>
    </row>
    <row r="16601" spans="4:4">
      <c r="D16601" s="3">
        <v>16601</v>
      </c>
    </row>
    <row r="16602" spans="4:4">
      <c r="D16602" s="3">
        <v>16602</v>
      </c>
    </row>
    <row r="16603" spans="4:4">
      <c r="D16603" s="3">
        <v>16603</v>
      </c>
    </row>
    <row r="16604" spans="4:4">
      <c r="D16604" s="3">
        <v>16604</v>
      </c>
    </row>
    <row r="16605" spans="4:4">
      <c r="D16605" s="3">
        <v>16605</v>
      </c>
    </row>
    <row r="16606" spans="4:4">
      <c r="D16606" s="3">
        <v>16606</v>
      </c>
    </row>
    <row r="16607" spans="4:4">
      <c r="D16607" s="3">
        <v>16607</v>
      </c>
    </row>
    <row r="16608" spans="4:4">
      <c r="D16608" s="3">
        <v>16608</v>
      </c>
    </row>
    <row r="16609" spans="4:4">
      <c r="D16609" s="3">
        <v>16609</v>
      </c>
    </row>
    <row r="16610" spans="4:4">
      <c r="D16610" s="3">
        <v>16610</v>
      </c>
    </row>
    <row r="16611" spans="4:4">
      <c r="D16611" s="3">
        <v>16611</v>
      </c>
    </row>
    <row r="16612" spans="4:4">
      <c r="D16612" s="3">
        <v>16612</v>
      </c>
    </row>
    <row r="16613" spans="4:4">
      <c r="D16613" s="3">
        <v>16613</v>
      </c>
    </row>
    <row r="16614" spans="4:4">
      <c r="D16614" s="3">
        <v>16614</v>
      </c>
    </row>
    <row r="16615" spans="4:4">
      <c r="D16615" s="3">
        <v>16615</v>
      </c>
    </row>
    <row r="16616" spans="4:4">
      <c r="D16616" s="3">
        <v>16616</v>
      </c>
    </row>
    <row r="16617" spans="4:4">
      <c r="D16617" s="3">
        <v>16617</v>
      </c>
    </row>
    <row r="16618" spans="4:4">
      <c r="D16618" s="3">
        <v>16618</v>
      </c>
    </row>
    <row r="16619" spans="4:4">
      <c r="D16619" s="3">
        <v>16619</v>
      </c>
    </row>
    <row r="16620" spans="4:4">
      <c r="D16620" s="3">
        <v>16620</v>
      </c>
    </row>
    <row r="16621" spans="4:4">
      <c r="D16621" s="3">
        <v>16621</v>
      </c>
    </row>
    <row r="16622" spans="4:4">
      <c r="D16622" s="3">
        <v>16622</v>
      </c>
    </row>
    <row r="16623" spans="4:4">
      <c r="D16623" s="3">
        <v>16623</v>
      </c>
    </row>
    <row r="16624" spans="4:4">
      <c r="D16624" s="3">
        <v>16624</v>
      </c>
    </row>
    <row r="16625" spans="4:4">
      <c r="D16625" s="3">
        <v>16625</v>
      </c>
    </row>
    <row r="16626" spans="4:4">
      <c r="D16626" s="3">
        <v>16626</v>
      </c>
    </row>
    <row r="16627" spans="4:4">
      <c r="D16627" s="3">
        <v>16627</v>
      </c>
    </row>
    <row r="16628" spans="4:4">
      <c r="D16628" s="3">
        <v>16628</v>
      </c>
    </row>
    <row r="16629" spans="4:4">
      <c r="D16629" s="3">
        <v>16629</v>
      </c>
    </row>
    <row r="16630" spans="4:4">
      <c r="D16630" s="3">
        <v>16630</v>
      </c>
    </row>
    <row r="16631" spans="4:4">
      <c r="D16631" s="3">
        <v>16631</v>
      </c>
    </row>
    <row r="16632" spans="4:4">
      <c r="D16632" s="3">
        <v>16632</v>
      </c>
    </row>
    <row r="16633" spans="4:4">
      <c r="D16633" s="3">
        <v>16633</v>
      </c>
    </row>
    <row r="16634" spans="4:4">
      <c r="D16634" s="3">
        <v>16634</v>
      </c>
    </row>
    <row r="16635" spans="4:4">
      <c r="D16635" s="3">
        <v>16635</v>
      </c>
    </row>
    <row r="16636" spans="4:4">
      <c r="D16636" s="3">
        <v>16636</v>
      </c>
    </row>
    <row r="16637" spans="4:4">
      <c r="D16637" s="3">
        <v>16637</v>
      </c>
    </row>
    <row r="16638" spans="4:4">
      <c r="D16638" s="3">
        <v>16638</v>
      </c>
    </row>
    <row r="16639" spans="4:4">
      <c r="D16639" s="3">
        <v>16639</v>
      </c>
    </row>
    <row r="16640" spans="4:4">
      <c r="D16640" s="3">
        <v>16640</v>
      </c>
    </row>
    <row r="16641" spans="4:4">
      <c r="D16641" s="3">
        <v>16641</v>
      </c>
    </row>
    <row r="16642" spans="4:4">
      <c r="D16642" s="3">
        <v>16642</v>
      </c>
    </row>
    <row r="16643" spans="4:4">
      <c r="D16643" s="3">
        <v>16643</v>
      </c>
    </row>
    <row r="16644" spans="4:4">
      <c r="D16644" s="3">
        <v>16644</v>
      </c>
    </row>
    <row r="16645" spans="4:4">
      <c r="D16645" s="3">
        <v>16645</v>
      </c>
    </row>
    <row r="16646" spans="4:4">
      <c r="D16646" s="3">
        <v>16646</v>
      </c>
    </row>
    <row r="16647" spans="4:4">
      <c r="D16647" s="3">
        <v>16647</v>
      </c>
    </row>
    <row r="16648" spans="4:4">
      <c r="D16648" s="3">
        <v>16648</v>
      </c>
    </row>
    <row r="16649" spans="4:4">
      <c r="D16649" s="3">
        <v>16649</v>
      </c>
    </row>
    <row r="16650" spans="4:4">
      <c r="D16650" s="3">
        <v>16650</v>
      </c>
    </row>
    <row r="16651" spans="4:4">
      <c r="D16651" s="3">
        <v>16651</v>
      </c>
    </row>
    <row r="16652" spans="4:4">
      <c r="D16652" s="3">
        <v>16652</v>
      </c>
    </row>
    <row r="16653" spans="4:4">
      <c r="D16653" s="3">
        <v>16653</v>
      </c>
    </row>
    <row r="16654" spans="4:4">
      <c r="D16654" s="3">
        <v>16654</v>
      </c>
    </row>
    <row r="16655" spans="4:4">
      <c r="D16655" s="3">
        <v>16655</v>
      </c>
    </row>
    <row r="16656" spans="4:4">
      <c r="D16656" s="3">
        <v>16656</v>
      </c>
    </row>
    <row r="16657" spans="4:4">
      <c r="D16657" s="3">
        <v>16657</v>
      </c>
    </row>
    <row r="16658" spans="4:4">
      <c r="D16658" s="3">
        <v>16658</v>
      </c>
    </row>
    <row r="16659" spans="4:4">
      <c r="D16659" s="3">
        <v>16659</v>
      </c>
    </row>
    <row r="16660" spans="4:4">
      <c r="D16660" s="3">
        <v>16660</v>
      </c>
    </row>
    <row r="16661" spans="4:4">
      <c r="D16661" s="3">
        <v>16661</v>
      </c>
    </row>
    <row r="16662" spans="4:4">
      <c r="D16662" s="3">
        <v>16662</v>
      </c>
    </row>
    <row r="16663" spans="4:4">
      <c r="D16663" s="3">
        <v>16663</v>
      </c>
    </row>
    <row r="16664" spans="4:4">
      <c r="D16664" s="3">
        <v>16664</v>
      </c>
    </row>
    <row r="16665" spans="4:4">
      <c r="D16665" s="3">
        <v>16665</v>
      </c>
    </row>
    <row r="16666" spans="4:4">
      <c r="D16666" s="3">
        <v>16666</v>
      </c>
    </row>
    <row r="16667" spans="4:4">
      <c r="D16667" s="3">
        <v>16667</v>
      </c>
    </row>
    <row r="16668" spans="4:4">
      <c r="D16668" s="3">
        <v>16668</v>
      </c>
    </row>
    <row r="16669" spans="4:4">
      <c r="D16669" s="3">
        <v>16669</v>
      </c>
    </row>
    <row r="16670" spans="4:4">
      <c r="D16670" s="3">
        <v>16670</v>
      </c>
    </row>
    <row r="16671" spans="4:4">
      <c r="D16671" s="3">
        <v>16671</v>
      </c>
    </row>
    <row r="16672" spans="4:4">
      <c r="D16672" s="3">
        <v>16672</v>
      </c>
    </row>
    <row r="16673" spans="4:4">
      <c r="D16673" s="3">
        <v>16673</v>
      </c>
    </row>
    <row r="16674" spans="4:4">
      <c r="D16674" s="3">
        <v>16674</v>
      </c>
    </row>
    <row r="16675" spans="4:4">
      <c r="D16675" s="3">
        <v>16675</v>
      </c>
    </row>
    <row r="16676" spans="4:4">
      <c r="D16676" s="3">
        <v>16676</v>
      </c>
    </row>
    <row r="16677" spans="4:4">
      <c r="D16677" s="3">
        <v>16677</v>
      </c>
    </row>
    <row r="16678" spans="4:4">
      <c r="D16678" s="3">
        <v>16678</v>
      </c>
    </row>
    <row r="16679" spans="4:4">
      <c r="D16679" s="3">
        <v>16679</v>
      </c>
    </row>
    <row r="16680" spans="4:4">
      <c r="D16680" s="3">
        <v>16680</v>
      </c>
    </row>
    <row r="16681" spans="4:4">
      <c r="D16681" s="3">
        <v>16681</v>
      </c>
    </row>
    <row r="16682" spans="4:4">
      <c r="D16682" s="3">
        <v>16682</v>
      </c>
    </row>
    <row r="16683" spans="4:4">
      <c r="D16683" s="3">
        <v>16683</v>
      </c>
    </row>
    <row r="16684" spans="4:4">
      <c r="D16684" s="3">
        <v>16684</v>
      </c>
    </row>
    <row r="16685" spans="4:4">
      <c r="D16685" s="3">
        <v>16685</v>
      </c>
    </row>
    <row r="16686" spans="4:4">
      <c r="D16686" s="3">
        <v>16686</v>
      </c>
    </row>
    <row r="16687" spans="4:4">
      <c r="D16687" s="3">
        <v>16687</v>
      </c>
    </row>
    <row r="16688" spans="4:4">
      <c r="D16688" s="3">
        <v>16688</v>
      </c>
    </row>
    <row r="16689" spans="4:4">
      <c r="D16689" s="3">
        <v>16689</v>
      </c>
    </row>
    <row r="16690" spans="4:4">
      <c r="D16690" s="3">
        <v>16690</v>
      </c>
    </row>
    <row r="16691" spans="4:4">
      <c r="D16691" s="3">
        <v>16691</v>
      </c>
    </row>
    <row r="16692" spans="4:4">
      <c r="D16692" s="3">
        <v>16692</v>
      </c>
    </row>
    <row r="16693" spans="4:4">
      <c r="D16693" s="3">
        <v>16693</v>
      </c>
    </row>
    <row r="16694" spans="4:4">
      <c r="D16694" s="3">
        <v>16694</v>
      </c>
    </row>
    <row r="16695" spans="4:4">
      <c r="D16695" s="3">
        <v>16695</v>
      </c>
    </row>
    <row r="16696" spans="4:4">
      <c r="D16696" s="3">
        <v>16696</v>
      </c>
    </row>
    <row r="16697" spans="4:4">
      <c r="D16697" s="3">
        <v>16697</v>
      </c>
    </row>
    <row r="16698" spans="4:4">
      <c r="D16698" s="3">
        <v>16698</v>
      </c>
    </row>
    <row r="16699" spans="4:4">
      <c r="D16699" s="3">
        <v>16699</v>
      </c>
    </row>
    <row r="16700" spans="4:4">
      <c r="D16700" s="3">
        <v>16700</v>
      </c>
    </row>
    <row r="16701" spans="4:4">
      <c r="D16701" s="3">
        <v>16701</v>
      </c>
    </row>
    <row r="16702" spans="4:4">
      <c r="D16702" s="3">
        <v>16702</v>
      </c>
    </row>
    <row r="16703" spans="4:4">
      <c r="D16703" s="3">
        <v>16703</v>
      </c>
    </row>
    <row r="16704" spans="4:4">
      <c r="D16704" s="3">
        <v>16704</v>
      </c>
    </row>
    <row r="16705" spans="4:4">
      <c r="D16705" s="3">
        <v>16705</v>
      </c>
    </row>
    <row r="16706" spans="4:4">
      <c r="D16706" s="3">
        <v>16706</v>
      </c>
    </row>
    <row r="16707" spans="4:4">
      <c r="D16707" s="3">
        <v>16707</v>
      </c>
    </row>
    <row r="16708" spans="4:4">
      <c r="D16708" s="3">
        <v>16708</v>
      </c>
    </row>
    <row r="16709" spans="4:4">
      <c r="D16709" s="3">
        <v>16709</v>
      </c>
    </row>
    <row r="16710" spans="4:4">
      <c r="D16710" s="3">
        <v>16710</v>
      </c>
    </row>
    <row r="16711" spans="4:4">
      <c r="D16711" s="3">
        <v>16711</v>
      </c>
    </row>
    <row r="16712" spans="4:4">
      <c r="D16712" s="3">
        <v>16712</v>
      </c>
    </row>
    <row r="16713" spans="4:4">
      <c r="D16713" s="3">
        <v>16713</v>
      </c>
    </row>
    <row r="16714" spans="4:4">
      <c r="D16714" s="3">
        <v>16714</v>
      </c>
    </row>
    <row r="16715" spans="4:4">
      <c r="D16715" s="3">
        <v>16715</v>
      </c>
    </row>
    <row r="16716" spans="4:4">
      <c r="D16716" s="3">
        <v>16716</v>
      </c>
    </row>
    <row r="16717" spans="4:4">
      <c r="D16717" s="3">
        <v>16717</v>
      </c>
    </row>
    <row r="16718" spans="4:4">
      <c r="D16718" s="3">
        <v>16718</v>
      </c>
    </row>
    <row r="16719" spans="4:4">
      <c r="D16719" s="3">
        <v>16719</v>
      </c>
    </row>
    <row r="16720" spans="4:4">
      <c r="D16720" s="3">
        <v>16720</v>
      </c>
    </row>
    <row r="16721" spans="4:4">
      <c r="D16721" s="3">
        <v>16721</v>
      </c>
    </row>
    <row r="16722" spans="4:4">
      <c r="D16722" s="3">
        <v>16722</v>
      </c>
    </row>
    <row r="16723" spans="4:4">
      <c r="D16723" s="3">
        <v>16723</v>
      </c>
    </row>
    <row r="16724" spans="4:4">
      <c r="D16724" s="3">
        <v>16724</v>
      </c>
    </row>
    <row r="16725" spans="4:4">
      <c r="D16725" s="3">
        <v>16725</v>
      </c>
    </row>
    <row r="16726" spans="4:4">
      <c r="D16726" s="3">
        <v>16726</v>
      </c>
    </row>
    <row r="16727" spans="4:4">
      <c r="D16727" s="3">
        <v>16727</v>
      </c>
    </row>
    <row r="16728" spans="4:4">
      <c r="D16728" s="3">
        <v>16728</v>
      </c>
    </row>
    <row r="16729" spans="4:4">
      <c r="D16729" s="3">
        <v>16729</v>
      </c>
    </row>
    <row r="16730" spans="4:4">
      <c r="D16730" s="3">
        <v>16730</v>
      </c>
    </row>
    <row r="16731" spans="4:4">
      <c r="D16731" s="3">
        <v>16731</v>
      </c>
    </row>
    <row r="16732" spans="4:4">
      <c r="D16732" s="3">
        <v>16732</v>
      </c>
    </row>
    <row r="16733" spans="4:4">
      <c r="D16733" s="3">
        <v>16733</v>
      </c>
    </row>
    <row r="16734" spans="4:4">
      <c r="D16734" s="3">
        <v>16734</v>
      </c>
    </row>
    <row r="16735" spans="4:4">
      <c r="D16735" s="3">
        <v>16735</v>
      </c>
    </row>
    <row r="16736" spans="4:4">
      <c r="D16736" s="3">
        <v>16736</v>
      </c>
    </row>
    <row r="16737" spans="4:4">
      <c r="D16737" s="3">
        <v>16737</v>
      </c>
    </row>
    <row r="16738" spans="4:4">
      <c r="D16738" s="3">
        <v>16738</v>
      </c>
    </row>
    <row r="16739" spans="4:4">
      <c r="D16739" s="3">
        <v>16739</v>
      </c>
    </row>
    <row r="16740" spans="4:4">
      <c r="D16740" s="3">
        <v>16740</v>
      </c>
    </row>
    <row r="16741" spans="4:4">
      <c r="D16741" s="3">
        <v>16741</v>
      </c>
    </row>
    <row r="16742" spans="4:4">
      <c r="D16742" s="3">
        <v>16742</v>
      </c>
    </row>
    <row r="16743" spans="4:4">
      <c r="D16743" s="3">
        <v>16743</v>
      </c>
    </row>
    <row r="16744" spans="4:4">
      <c r="D16744" s="3">
        <v>16744</v>
      </c>
    </row>
    <row r="16745" spans="4:4">
      <c r="D16745" s="3">
        <v>16745</v>
      </c>
    </row>
    <row r="16746" spans="4:4">
      <c r="D16746" s="3">
        <v>16746</v>
      </c>
    </row>
    <row r="16747" spans="4:4">
      <c r="D16747" s="3">
        <v>16747</v>
      </c>
    </row>
    <row r="16748" spans="4:4">
      <c r="D16748" s="3">
        <v>16748</v>
      </c>
    </row>
    <row r="16749" spans="4:4">
      <c r="D16749" s="3">
        <v>16749</v>
      </c>
    </row>
    <row r="16750" spans="4:4">
      <c r="D16750" s="3">
        <v>16750</v>
      </c>
    </row>
    <row r="16751" spans="4:4">
      <c r="D16751" s="3">
        <v>16751</v>
      </c>
    </row>
    <row r="16752" spans="4:4">
      <c r="D16752" s="3">
        <v>16752</v>
      </c>
    </row>
    <row r="16753" spans="4:4">
      <c r="D16753" s="3">
        <v>16753</v>
      </c>
    </row>
    <row r="16754" spans="4:4">
      <c r="D16754" s="3">
        <v>16754</v>
      </c>
    </row>
    <row r="16755" spans="4:4">
      <c r="D16755" s="3">
        <v>16755</v>
      </c>
    </row>
    <row r="16756" spans="4:4">
      <c r="D16756" s="3">
        <v>16756</v>
      </c>
    </row>
    <row r="16757" spans="4:4">
      <c r="D16757" s="3">
        <v>16757</v>
      </c>
    </row>
    <row r="16758" spans="4:4">
      <c r="D16758" s="3">
        <v>16758</v>
      </c>
    </row>
    <row r="16759" spans="4:4">
      <c r="D16759" s="3">
        <v>16759</v>
      </c>
    </row>
    <row r="16760" spans="4:4">
      <c r="D16760" s="3">
        <v>16760</v>
      </c>
    </row>
    <row r="16761" spans="4:4">
      <c r="D16761" s="3">
        <v>16761</v>
      </c>
    </row>
    <row r="16762" spans="4:4">
      <c r="D16762" s="3">
        <v>16762</v>
      </c>
    </row>
    <row r="16763" spans="4:4">
      <c r="D16763" s="3">
        <v>16763</v>
      </c>
    </row>
    <row r="16764" spans="4:4">
      <c r="D16764" s="3">
        <v>16764</v>
      </c>
    </row>
    <row r="16765" spans="4:4">
      <c r="D16765" s="3">
        <v>16765</v>
      </c>
    </row>
    <row r="16766" spans="4:4">
      <c r="D16766" s="3">
        <v>16766</v>
      </c>
    </row>
    <row r="16767" spans="4:4">
      <c r="D16767" s="3">
        <v>16767</v>
      </c>
    </row>
    <row r="16768" spans="4:4">
      <c r="D16768" s="3">
        <v>16768</v>
      </c>
    </row>
    <row r="16769" spans="4:4">
      <c r="D16769" s="3">
        <v>16769</v>
      </c>
    </row>
    <row r="16770" spans="4:4">
      <c r="D16770" s="3">
        <v>16770</v>
      </c>
    </row>
    <row r="16771" spans="4:4">
      <c r="D16771" s="3">
        <v>16771</v>
      </c>
    </row>
    <row r="16772" spans="4:4">
      <c r="D16772" s="3">
        <v>16772</v>
      </c>
    </row>
    <row r="16773" spans="4:4">
      <c r="D16773" s="3">
        <v>16773</v>
      </c>
    </row>
    <row r="16774" spans="4:4">
      <c r="D16774" s="3">
        <v>16774</v>
      </c>
    </row>
    <row r="16775" spans="4:4">
      <c r="D16775" s="3">
        <v>16775</v>
      </c>
    </row>
    <row r="16776" spans="4:4">
      <c r="D16776" s="3">
        <v>16776</v>
      </c>
    </row>
    <row r="16777" spans="4:4">
      <c r="D16777" s="3">
        <v>16777</v>
      </c>
    </row>
    <row r="16778" spans="4:4">
      <c r="D16778" s="3">
        <v>16778</v>
      </c>
    </row>
    <row r="16779" spans="4:4">
      <c r="D16779" s="3">
        <v>16779</v>
      </c>
    </row>
    <row r="16780" spans="4:4">
      <c r="D16780" s="3">
        <v>16780</v>
      </c>
    </row>
    <row r="16781" spans="4:4">
      <c r="D16781" s="3">
        <v>16781</v>
      </c>
    </row>
    <row r="16782" spans="4:4">
      <c r="D16782" s="3">
        <v>16782</v>
      </c>
    </row>
    <row r="16783" spans="4:4">
      <c r="D16783" s="3">
        <v>16783</v>
      </c>
    </row>
    <row r="16784" spans="4:4">
      <c r="D16784" s="3">
        <v>16784</v>
      </c>
    </row>
    <row r="16785" spans="4:4">
      <c r="D16785" s="3">
        <v>16785</v>
      </c>
    </row>
    <row r="16786" spans="4:4">
      <c r="D16786" s="3">
        <v>16786</v>
      </c>
    </row>
    <row r="16787" spans="4:4">
      <c r="D16787" s="3">
        <v>16787</v>
      </c>
    </row>
    <row r="16788" spans="4:4">
      <c r="D16788" s="3">
        <v>16788</v>
      </c>
    </row>
    <row r="16789" spans="4:4">
      <c r="D16789" s="3">
        <v>16789</v>
      </c>
    </row>
    <row r="16790" spans="4:4">
      <c r="D16790" s="3">
        <v>16790</v>
      </c>
    </row>
    <row r="16791" spans="4:4">
      <c r="D16791" s="3">
        <v>16791</v>
      </c>
    </row>
    <row r="16792" spans="4:4">
      <c r="D16792" s="3">
        <v>16792</v>
      </c>
    </row>
    <row r="16793" spans="4:4">
      <c r="D16793" s="3">
        <v>16793</v>
      </c>
    </row>
    <row r="16794" spans="4:4">
      <c r="D16794" s="3">
        <v>16794</v>
      </c>
    </row>
    <row r="16795" spans="4:4">
      <c r="D16795" s="3">
        <v>16795</v>
      </c>
    </row>
    <row r="16796" spans="4:4">
      <c r="D16796" s="3">
        <v>16796</v>
      </c>
    </row>
    <row r="16797" spans="4:4">
      <c r="D16797" s="3">
        <v>16797</v>
      </c>
    </row>
    <row r="16798" spans="4:4">
      <c r="D16798" s="3">
        <v>16798</v>
      </c>
    </row>
    <row r="16799" spans="4:4">
      <c r="D16799" s="3">
        <v>16799</v>
      </c>
    </row>
    <row r="16800" spans="4:4">
      <c r="D16800" s="3">
        <v>16800</v>
      </c>
    </row>
    <row r="16801" spans="4:4">
      <c r="D16801" s="3">
        <v>16801</v>
      </c>
    </row>
    <row r="16802" spans="4:4">
      <c r="D16802" s="3">
        <v>16802</v>
      </c>
    </row>
    <row r="16803" spans="4:4">
      <c r="D16803" s="3">
        <v>16803</v>
      </c>
    </row>
    <row r="16804" spans="4:4">
      <c r="D16804" s="3">
        <v>16804</v>
      </c>
    </row>
    <row r="16805" spans="4:4">
      <c r="D16805" s="3">
        <v>16805</v>
      </c>
    </row>
    <row r="16806" spans="4:4">
      <c r="D16806" s="3">
        <v>16806</v>
      </c>
    </row>
    <row r="16807" spans="4:4">
      <c r="D16807" s="3">
        <v>16807</v>
      </c>
    </row>
    <row r="16808" spans="4:4">
      <c r="D16808" s="3">
        <v>16808</v>
      </c>
    </row>
    <row r="16809" spans="4:4">
      <c r="D16809" s="3">
        <v>16809</v>
      </c>
    </row>
    <row r="16810" spans="4:4">
      <c r="D16810" s="3">
        <v>16810</v>
      </c>
    </row>
    <row r="16811" spans="4:4">
      <c r="D16811" s="3">
        <v>16811</v>
      </c>
    </row>
    <row r="16812" spans="4:4">
      <c r="D16812" s="3">
        <v>16812</v>
      </c>
    </row>
    <row r="16813" spans="4:4">
      <c r="D16813" s="3">
        <v>16813</v>
      </c>
    </row>
    <row r="16814" spans="4:4">
      <c r="D16814" s="3">
        <v>16814</v>
      </c>
    </row>
    <row r="16815" spans="4:4">
      <c r="D16815" s="3">
        <v>16815</v>
      </c>
    </row>
    <row r="16816" spans="4:4">
      <c r="D16816" s="3">
        <v>16816</v>
      </c>
    </row>
    <row r="16817" spans="4:4">
      <c r="D16817" s="3">
        <v>16817</v>
      </c>
    </row>
    <row r="16818" spans="4:4">
      <c r="D16818" s="3">
        <v>16818</v>
      </c>
    </row>
    <row r="16819" spans="4:4">
      <c r="D16819" s="3">
        <v>16819</v>
      </c>
    </row>
    <row r="16820" spans="4:4">
      <c r="D16820" s="3">
        <v>16820</v>
      </c>
    </row>
    <row r="16821" spans="4:4">
      <c r="D16821" s="3">
        <v>16821</v>
      </c>
    </row>
    <row r="16822" spans="4:4">
      <c r="D16822" s="3">
        <v>16822</v>
      </c>
    </row>
    <row r="16823" spans="4:4">
      <c r="D16823" s="3">
        <v>16823</v>
      </c>
    </row>
    <row r="16824" spans="4:4">
      <c r="D16824" s="3">
        <v>16824</v>
      </c>
    </row>
    <row r="16825" spans="4:4">
      <c r="D16825" s="3">
        <v>16825</v>
      </c>
    </row>
    <row r="16826" spans="4:4">
      <c r="D16826" s="3">
        <v>16826</v>
      </c>
    </row>
    <row r="16827" spans="4:4">
      <c r="D16827" s="3">
        <v>16827</v>
      </c>
    </row>
    <row r="16828" spans="4:4">
      <c r="D16828" s="3">
        <v>16828</v>
      </c>
    </row>
    <row r="16829" spans="4:4">
      <c r="D16829" s="3">
        <v>16829</v>
      </c>
    </row>
    <row r="16830" spans="4:4">
      <c r="D16830" s="3">
        <v>16830</v>
      </c>
    </row>
    <row r="16831" spans="4:4">
      <c r="D16831" s="3">
        <v>16831</v>
      </c>
    </row>
    <row r="16832" spans="4:4">
      <c r="D16832" s="3">
        <v>16832</v>
      </c>
    </row>
    <row r="16833" spans="4:4">
      <c r="D16833" s="3">
        <v>16833</v>
      </c>
    </row>
    <row r="16834" spans="4:4">
      <c r="D16834" s="3">
        <v>16834</v>
      </c>
    </row>
    <row r="16835" spans="4:4">
      <c r="D16835" s="3">
        <v>16835</v>
      </c>
    </row>
    <row r="16836" spans="4:4">
      <c r="D16836" s="3">
        <v>16836</v>
      </c>
    </row>
    <row r="16837" spans="4:4">
      <c r="D16837" s="3">
        <v>16837</v>
      </c>
    </row>
    <row r="16838" spans="4:4">
      <c r="D16838" s="3">
        <v>16838</v>
      </c>
    </row>
    <row r="16839" spans="4:4">
      <c r="D16839" s="3">
        <v>16839</v>
      </c>
    </row>
    <row r="16840" spans="4:4">
      <c r="D16840" s="3">
        <v>16840</v>
      </c>
    </row>
    <row r="16841" spans="4:4">
      <c r="D16841" s="3">
        <v>16841</v>
      </c>
    </row>
    <row r="16842" spans="4:4">
      <c r="D16842" s="3">
        <v>16842</v>
      </c>
    </row>
    <row r="16843" spans="4:4">
      <c r="D16843" s="3">
        <v>16843</v>
      </c>
    </row>
    <row r="16844" spans="4:4">
      <c r="D16844" s="3">
        <v>16844</v>
      </c>
    </row>
    <row r="16845" spans="4:4">
      <c r="D16845" s="3">
        <v>16845</v>
      </c>
    </row>
    <row r="16846" spans="4:4">
      <c r="D16846" s="3">
        <v>16846</v>
      </c>
    </row>
    <row r="16847" spans="4:4">
      <c r="D16847" s="3">
        <v>16847</v>
      </c>
    </row>
    <row r="16848" spans="4:4">
      <c r="D16848" s="3">
        <v>16848</v>
      </c>
    </row>
    <row r="16849" spans="4:4">
      <c r="D16849" s="3">
        <v>16849</v>
      </c>
    </row>
    <row r="16850" spans="4:4">
      <c r="D16850" s="3">
        <v>16850</v>
      </c>
    </row>
    <row r="16851" spans="4:4">
      <c r="D16851" s="3">
        <v>16851</v>
      </c>
    </row>
    <row r="16852" spans="4:4">
      <c r="D16852" s="3">
        <v>16852</v>
      </c>
    </row>
    <row r="16853" spans="4:4">
      <c r="D16853" s="3">
        <v>16853</v>
      </c>
    </row>
    <row r="16854" spans="4:4">
      <c r="D16854" s="3">
        <v>16854</v>
      </c>
    </row>
    <row r="16855" spans="4:4">
      <c r="D16855" s="3">
        <v>16855</v>
      </c>
    </row>
    <row r="16856" spans="4:4">
      <c r="D16856" s="3">
        <v>16856</v>
      </c>
    </row>
    <row r="16857" spans="4:4">
      <c r="D16857" s="3">
        <v>16857</v>
      </c>
    </row>
    <row r="16858" spans="4:4">
      <c r="D16858" s="3">
        <v>16858</v>
      </c>
    </row>
    <row r="16859" spans="4:4">
      <c r="D16859" s="3">
        <v>16859</v>
      </c>
    </row>
    <row r="16860" spans="4:4">
      <c r="D16860" s="3">
        <v>16860</v>
      </c>
    </row>
    <row r="16861" spans="4:4">
      <c r="D16861" s="3">
        <v>16861</v>
      </c>
    </row>
    <row r="16862" spans="4:4">
      <c r="D16862" s="3">
        <v>16862</v>
      </c>
    </row>
    <row r="16863" spans="4:4">
      <c r="D16863" s="3">
        <v>16863</v>
      </c>
    </row>
    <row r="16864" spans="4:4">
      <c r="D16864" s="3">
        <v>16864</v>
      </c>
    </row>
    <row r="16865" spans="4:4">
      <c r="D16865" s="3">
        <v>16865</v>
      </c>
    </row>
    <row r="16866" spans="4:4">
      <c r="D16866" s="3">
        <v>16866</v>
      </c>
    </row>
    <row r="16867" spans="4:4">
      <c r="D16867" s="3">
        <v>16867</v>
      </c>
    </row>
    <row r="16868" spans="4:4">
      <c r="D16868" s="3">
        <v>16868</v>
      </c>
    </row>
    <row r="16869" spans="4:4">
      <c r="D16869" s="3">
        <v>16869</v>
      </c>
    </row>
    <row r="16870" spans="4:4">
      <c r="D16870" s="3">
        <v>16870</v>
      </c>
    </row>
    <row r="16871" spans="4:4">
      <c r="D16871" s="3">
        <v>16871</v>
      </c>
    </row>
    <row r="16872" spans="4:4">
      <c r="D16872" s="3">
        <v>16872</v>
      </c>
    </row>
    <row r="16873" spans="4:4">
      <c r="D16873" s="3">
        <v>16873</v>
      </c>
    </row>
    <row r="16874" spans="4:4">
      <c r="D16874" s="3">
        <v>16874</v>
      </c>
    </row>
    <row r="16875" spans="4:4">
      <c r="D16875" s="3">
        <v>16875</v>
      </c>
    </row>
    <row r="16876" spans="4:4">
      <c r="D16876" s="3">
        <v>16876</v>
      </c>
    </row>
    <row r="16877" spans="4:4">
      <c r="D16877" s="3">
        <v>16877</v>
      </c>
    </row>
    <row r="16878" spans="4:4">
      <c r="D16878" s="3">
        <v>16878</v>
      </c>
    </row>
    <row r="16879" spans="4:4">
      <c r="D16879" s="3">
        <v>16879</v>
      </c>
    </row>
    <row r="16880" spans="4:4">
      <c r="D16880" s="3">
        <v>16880</v>
      </c>
    </row>
    <row r="16881" spans="4:4">
      <c r="D16881" s="3">
        <v>16881</v>
      </c>
    </row>
    <row r="16882" spans="4:4">
      <c r="D16882" s="3">
        <v>16882</v>
      </c>
    </row>
    <row r="16883" spans="4:4">
      <c r="D16883" s="3">
        <v>16883</v>
      </c>
    </row>
    <row r="16884" spans="4:4">
      <c r="D16884" s="3">
        <v>16884</v>
      </c>
    </row>
    <row r="16885" spans="4:4">
      <c r="D16885" s="3">
        <v>16885</v>
      </c>
    </row>
    <row r="16886" spans="4:4">
      <c r="D16886" s="3">
        <v>16886</v>
      </c>
    </row>
    <row r="16887" spans="4:4">
      <c r="D16887" s="3">
        <v>16887</v>
      </c>
    </row>
    <row r="16888" spans="4:4">
      <c r="D16888" s="3">
        <v>16888</v>
      </c>
    </row>
    <row r="16889" spans="4:4">
      <c r="D16889" s="3">
        <v>16889</v>
      </c>
    </row>
    <row r="16890" spans="4:4">
      <c r="D16890" s="3">
        <v>16890</v>
      </c>
    </row>
    <row r="16891" spans="4:4">
      <c r="D16891" s="3">
        <v>16891</v>
      </c>
    </row>
    <row r="16892" spans="4:4">
      <c r="D16892" s="3">
        <v>16892</v>
      </c>
    </row>
    <row r="16893" spans="4:4">
      <c r="D16893" s="3">
        <v>16893</v>
      </c>
    </row>
    <row r="16894" spans="4:4">
      <c r="D16894" s="3">
        <v>16894</v>
      </c>
    </row>
    <row r="16895" spans="4:4">
      <c r="D16895" s="3">
        <v>16895</v>
      </c>
    </row>
    <row r="16896" spans="4:4">
      <c r="D16896" s="3">
        <v>16896</v>
      </c>
    </row>
    <row r="16897" spans="4:4">
      <c r="D16897" s="3">
        <v>16897</v>
      </c>
    </row>
    <row r="16898" spans="4:4">
      <c r="D16898" s="3">
        <v>16898</v>
      </c>
    </row>
    <row r="16899" spans="4:4">
      <c r="D16899" s="3">
        <v>16899</v>
      </c>
    </row>
    <row r="16900" spans="4:4">
      <c r="D16900" s="3">
        <v>16900</v>
      </c>
    </row>
    <row r="16901" spans="4:4">
      <c r="D16901" s="3">
        <v>16901</v>
      </c>
    </row>
    <row r="16902" spans="4:4">
      <c r="D16902" s="3">
        <v>16902</v>
      </c>
    </row>
    <row r="16903" spans="4:4">
      <c r="D16903" s="3">
        <v>16903</v>
      </c>
    </row>
    <row r="16904" spans="4:4">
      <c r="D16904" s="3">
        <v>16904</v>
      </c>
    </row>
    <row r="16905" spans="4:4">
      <c r="D16905" s="3">
        <v>16905</v>
      </c>
    </row>
    <row r="16906" spans="4:4">
      <c r="D16906" s="3">
        <v>16906</v>
      </c>
    </row>
    <row r="16907" spans="4:4">
      <c r="D16907" s="3">
        <v>16907</v>
      </c>
    </row>
    <row r="16908" spans="4:4">
      <c r="D16908" s="3">
        <v>16908</v>
      </c>
    </row>
    <row r="16909" spans="4:4">
      <c r="D16909" s="3">
        <v>16909</v>
      </c>
    </row>
    <row r="16910" spans="4:4">
      <c r="D16910" s="3">
        <v>16910</v>
      </c>
    </row>
    <row r="16911" spans="4:4">
      <c r="D16911" s="3">
        <v>16911</v>
      </c>
    </row>
    <row r="16912" spans="4:4">
      <c r="D16912" s="3">
        <v>16912</v>
      </c>
    </row>
    <row r="16913" spans="4:4">
      <c r="D16913" s="3">
        <v>16913</v>
      </c>
    </row>
    <row r="16914" spans="4:4">
      <c r="D16914" s="3">
        <v>16914</v>
      </c>
    </row>
    <row r="16915" spans="4:4">
      <c r="D16915" s="3">
        <v>16915</v>
      </c>
    </row>
    <row r="16916" spans="4:4">
      <c r="D16916" s="3">
        <v>16916</v>
      </c>
    </row>
    <row r="16917" spans="4:4">
      <c r="D16917" s="3">
        <v>16917</v>
      </c>
    </row>
    <row r="16918" spans="4:4">
      <c r="D16918" s="3">
        <v>16918</v>
      </c>
    </row>
    <row r="16919" spans="4:4">
      <c r="D16919" s="3">
        <v>16919</v>
      </c>
    </row>
    <row r="16920" spans="4:4">
      <c r="D16920" s="3">
        <v>16920</v>
      </c>
    </row>
    <row r="16921" spans="4:4">
      <c r="D16921" s="3">
        <v>16921</v>
      </c>
    </row>
    <row r="16922" spans="4:4">
      <c r="D16922" s="3">
        <v>16922</v>
      </c>
    </row>
    <row r="16923" spans="4:4">
      <c r="D16923" s="3">
        <v>16923</v>
      </c>
    </row>
    <row r="16924" spans="4:4">
      <c r="D16924" s="3">
        <v>16924</v>
      </c>
    </row>
    <row r="16925" spans="4:4">
      <c r="D16925" s="3">
        <v>16925</v>
      </c>
    </row>
    <row r="16926" spans="4:4">
      <c r="D16926" s="3">
        <v>16926</v>
      </c>
    </row>
    <row r="16927" spans="4:4">
      <c r="D16927" s="3">
        <v>16927</v>
      </c>
    </row>
    <row r="16928" spans="4:4">
      <c r="D16928" s="3">
        <v>16928</v>
      </c>
    </row>
    <row r="16929" spans="4:4">
      <c r="D16929" s="3">
        <v>16929</v>
      </c>
    </row>
    <row r="16930" spans="4:4">
      <c r="D16930" s="3">
        <v>16930</v>
      </c>
    </row>
    <row r="16931" spans="4:4">
      <c r="D16931" s="3">
        <v>16931</v>
      </c>
    </row>
    <row r="16932" spans="4:4">
      <c r="D16932" s="3">
        <v>16932</v>
      </c>
    </row>
    <row r="16933" spans="4:4">
      <c r="D16933" s="3">
        <v>16933</v>
      </c>
    </row>
    <row r="16934" spans="4:4">
      <c r="D16934" s="3">
        <v>16934</v>
      </c>
    </row>
    <row r="16935" spans="4:4">
      <c r="D16935" s="3">
        <v>16935</v>
      </c>
    </row>
    <row r="16936" spans="4:4">
      <c r="D16936" s="3">
        <v>16936</v>
      </c>
    </row>
    <row r="16937" spans="4:4">
      <c r="D16937" s="3">
        <v>16937</v>
      </c>
    </row>
    <row r="16938" spans="4:4">
      <c r="D16938" s="3">
        <v>16938</v>
      </c>
    </row>
    <row r="16939" spans="4:4">
      <c r="D16939" s="3">
        <v>16939</v>
      </c>
    </row>
    <row r="16940" spans="4:4">
      <c r="D16940" s="3">
        <v>16940</v>
      </c>
    </row>
    <row r="16941" spans="4:4">
      <c r="D16941" s="3">
        <v>16941</v>
      </c>
    </row>
    <row r="16942" spans="4:4">
      <c r="D16942" s="3">
        <v>16942</v>
      </c>
    </row>
    <row r="16943" spans="4:4">
      <c r="D16943" s="3">
        <v>16943</v>
      </c>
    </row>
    <row r="16944" spans="4:4">
      <c r="D16944" s="3">
        <v>16944</v>
      </c>
    </row>
    <row r="16945" spans="4:4">
      <c r="D16945" s="3">
        <v>16945</v>
      </c>
    </row>
    <row r="16946" spans="4:4">
      <c r="D16946" s="3">
        <v>16946</v>
      </c>
    </row>
    <row r="16947" spans="4:4">
      <c r="D16947" s="3">
        <v>16947</v>
      </c>
    </row>
    <row r="16948" spans="4:4">
      <c r="D16948" s="3">
        <v>16948</v>
      </c>
    </row>
    <row r="16949" spans="4:4">
      <c r="D16949" s="3">
        <v>16949</v>
      </c>
    </row>
    <row r="16950" spans="4:4">
      <c r="D16950" s="3">
        <v>16950</v>
      </c>
    </row>
    <row r="16951" spans="4:4">
      <c r="D16951" s="3">
        <v>16951</v>
      </c>
    </row>
    <row r="16952" spans="4:4">
      <c r="D16952" s="3">
        <v>16952</v>
      </c>
    </row>
    <row r="16953" spans="4:4">
      <c r="D16953" s="3">
        <v>16953</v>
      </c>
    </row>
    <row r="16954" spans="4:4">
      <c r="D16954" s="3">
        <v>16954</v>
      </c>
    </row>
    <row r="16955" spans="4:4">
      <c r="D16955" s="3">
        <v>16955</v>
      </c>
    </row>
    <row r="16956" spans="4:4">
      <c r="D16956" s="3">
        <v>16956</v>
      </c>
    </row>
    <row r="16957" spans="4:4">
      <c r="D16957" s="3">
        <v>16957</v>
      </c>
    </row>
    <row r="16958" spans="4:4">
      <c r="D16958" s="3">
        <v>16958</v>
      </c>
    </row>
    <row r="16959" spans="4:4">
      <c r="D16959" s="3">
        <v>16959</v>
      </c>
    </row>
    <row r="16960" spans="4:4">
      <c r="D16960" s="3">
        <v>16960</v>
      </c>
    </row>
    <row r="16961" spans="4:4">
      <c r="D16961" s="3">
        <v>16961</v>
      </c>
    </row>
    <row r="16962" spans="4:4">
      <c r="D16962" s="3">
        <v>16962</v>
      </c>
    </row>
    <row r="16963" spans="4:4">
      <c r="D16963" s="3">
        <v>16963</v>
      </c>
    </row>
    <row r="16964" spans="4:4">
      <c r="D16964" s="3">
        <v>16964</v>
      </c>
    </row>
    <row r="16965" spans="4:4">
      <c r="D16965" s="3">
        <v>16965</v>
      </c>
    </row>
    <row r="16966" spans="4:4">
      <c r="D16966" s="3">
        <v>16966</v>
      </c>
    </row>
    <row r="16967" spans="4:4">
      <c r="D16967" s="3">
        <v>16967</v>
      </c>
    </row>
    <row r="16968" spans="4:4">
      <c r="D16968" s="3">
        <v>16968</v>
      </c>
    </row>
    <row r="16969" spans="4:4">
      <c r="D16969" s="3">
        <v>16969</v>
      </c>
    </row>
    <row r="16970" spans="4:4">
      <c r="D16970" s="3">
        <v>16970</v>
      </c>
    </row>
    <row r="16971" spans="4:4">
      <c r="D16971" s="3">
        <v>16971</v>
      </c>
    </row>
    <row r="16972" spans="4:4">
      <c r="D16972" s="3">
        <v>16972</v>
      </c>
    </row>
    <row r="16973" spans="4:4">
      <c r="D16973" s="3">
        <v>16973</v>
      </c>
    </row>
    <row r="16974" spans="4:4">
      <c r="D16974" s="3">
        <v>16974</v>
      </c>
    </row>
    <row r="16975" spans="4:4">
      <c r="D16975" s="3">
        <v>16975</v>
      </c>
    </row>
    <row r="16976" spans="4:4">
      <c r="D16976" s="3">
        <v>16976</v>
      </c>
    </row>
    <row r="16977" spans="4:4">
      <c r="D16977" s="3">
        <v>16977</v>
      </c>
    </row>
    <row r="16978" spans="4:4">
      <c r="D16978" s="3">
        <v>16978</v>
      </c>
    </row>
    <row r="16979" spans="4:4">
      <c r="D16979" s="3">
        <v>16979</v>
      </c>
    </row>
    <row r="16980" spans="4:4">
      <c r="D16980" s="3">
        <v>16980</v>
      </c>
    </row>
    <row r="16981" spans="4:4">
      <c r="D16981" s="3">
        <v>16981</v>
      </c>
    </row>
    <row r="16982" spans="4:4">
      <c r="D16982" s="3">
        <v>16982</v>
      </c>
    </row>
    <row r="16983" spans="4:4">
      <c r="D16983" s="3">
        <v>16983</v>
      </c>
    </row>
    <row r="16984" spans="4:4">
      <c r="D16984" s="3">
        <v>16984</v>
      </c>
    </row>
    <row r="16985" spans="4:4">
      <c r="D16985" s="3">
        <v>16985</v>
      </c>
    </row>
    <row r="16986" spans="4:4">
      <c r="D16986" s="3">
        <v>16986</v>
      </c>
    </row>
    <row r="16987" spans="4:4">
      <c r="D16987" s="3">
        <v>16987</v>
      </c>
    </row>
    <row r="16988" spans="4:4">
      <c r="D16988" s="3">
        <v>16988</v>
      </c>
    </row>
    <row r="16989" spans="4:4">
      <c r="D16989" s="3">
        <v>16989</v>
      </c>
    </row>
    <row r="16990" spans="4:4">
      <c r="D16990" s="3">
        <v>16990</v>
      </c>
    </row>
    <row r="16991" spans="4:4">
      <c r="D16991" s="3">
        <v>16991</v>
      </c>
    </row>
    <row r="16992" spans="4:4">
      <c r="D16992" s="3">
        <v>16992</v>
      </c>
    </row>
    <row r="16993" spans="4:4">
      <c r="D16993" s="3">
        <v>16993</v>
      </c>
    </row>
    <row r="16994" spans="4:4">
      <c r="D16994" s="3">
        <v>16994</v>
      </c>
    </row>
    <row r="16995" spans="4:4">
      <c r="D16995" s="3">
        <v>16995</v>
      </c>
    </row>
    <row r="16996" spans="4:4">
      <c r="D16996" s="3">
        <v>16996</v>
      </c>
    </row>
    <row r="16997" spans="4:4">
      <c r="D16997" s="3">
        <v>16997</v>
      </c>
    </row>
    <row r="16998" spans="4:4">
      <c r="D16998" s="3">
        <v>16998</v>
      </c>
    </row>
    <row r="16999" spans="4:4">
      <c r="D16999" s="3">
        <v>16999</v>
      </c>
    </row>
    <row r="17000" spans="4:4">
      <c r="D17000" s="3">
        <v>17000</v>
      </c>
    </row>
    <row r="17001" spans="4:4">
      <c r="D17001" s="3">
        <v>17001</v>
      </c>
    </row>
    <row r="17002" spans="4:4">
      <c r="D17002" s="3">
        <v>17002</v>
      </c>
    </row>
    <row r="17003" spans="4:4">
      <c r="D17003" s="3">
        <v>17003</v>
      </c>
    </row>
    <row r="17004" spans="4:4">
      <c r="D17004" s="3">
        <v>17004</v>
      </c>
    </row>
    <row r="17005" spans="4:4">
      <c r="D17005" s="3">
        <v>17005</v>
      </c>
    </row>
    <row r="17006" spans="4:4">
      <c r="D17006" s="3">
        <v>17006</v>
      </c>
    </row>
    <row r="17007" spans="4:4">
      <c r="D17007" s="3">
        <v>17007</v>
      </c>
    </row>
    <row r="17008" spans="4:4">
      <c r="D17008" s="3">
        <v>17008</v>
      </c>
    </row>
    <row r="17009" spans="4:4">
      <c r="D17009" s="3">
        <v>17009</v>
      </c>
    </row>
    <row r="17010" spans="4:4">
      <c r="D17010" s="3">
        <v>17010</v>
      </c>
    </row>
    <row r="17011" spans="4:4">
      <c r="D17011" s="3">
        <v>17011</v>
      </c>
    </row>
    <row r="17012" spans="4:4">
      <c r="D17012" s="3">
        <v>17012</v>
      </c>
    </row>
    <row r="17013" spans="4:4">
      <c r="D17013" s="3">
        <v>17013</v>
      </c>
    </row>
    <row r="17014" spans="4:4">
      <c r="D17014" s="3">
        <v>17014</v>
      </c>
    </row>
    <row r="17015" spans="4:4">
      <c r="D17015" s="3">
        <v>17015</v>
      </c>
    </row>
    <row r="17016" spans="4:4">
      <c r="D17016" s="3">
        <v>17016</v>
      </c>
    </row>
    <row r="17017" spans="4:4">
      <c r="D17017" s="3">
        <v>17017</v>
      </c>
    </row>
    <row r="17018" spans="4:4">
      <c r="D17018" s="3">
        <v>17018</v>
      </c>
    </row>
    <row r="17019" spans="4:4">
      <c r="D17019" s="3">
        <v>17019</v>
      </c>
    </row>
    <row r="17020" spans="4:4">
      <c r="D17020" s="3">
        <v>17020</v>
      </c>
    </row>
    <row r="17021" spans="4:4">
      <c r="D17021" s="3">
        <v>17021</v>
      </c>
    </row>
    <row r="17022" spans="4:4">
      <c r="D17022" s="3">
        <v>17022</v>
      </c>
    </row>
    <row r="17023" spans="4:4">
      <c r="D17023" s="3">
        <v>17023</v>
      </c>
    </row>
    <row r="17024" spans="4:4">
      <c r="D17024" s="3">
        <v>17024</v>
      </c>
    </row>
    <row r="17025" spans="4:4">
      <c r="D17025" s="3">
        <v>17025</v>
      </c>
    </row>
    <row r="17026" spans="4:4">
      <c r="D17026" s="3">
        <v>17026</v>
      </c>
    </row>
    <row r="17027" spans="4:4">
      <c r="D17027" s="3">
        <v>17027</v>
      </c>
    </row>
    <row r="17028" spans="4:4">
      <c r="D17028" s="3">
        <v>17028</v>
      </c>
    </row>
    <row r="17029" spans="4:4">
      <c r="D17029" s="3">
        <v>17029</v>
      </c>
    </row>
    <row r="17030" spans="4:4">
      <c r="D17030" s="3">
        <v>17030</v>
      </c>
    </row>
    <row r="17031" spans="4:4">
      <c r="D17031" s="3">
        <v>17031</v>
      </c>
    </row>
    <row r="17032" spans="4:4">
      <c r="D17032" s="3">
        <v>17032</v>
      </c>
    </row>
    <row r="17033" spans="4:4">
      <c r="D17033" s="3">
        <v>17033</v>
      </c>
    </row>
    <row r="17034" spans="4:4">
      <c r="D17034" s="3">
        <v>17034</v>
      </c>
    </row>
    <row r="17035" spans="4:4">
      <c r="D17035" s="3">
        <v>17035</v>
      </c>
    </row>
    <row r="17036" spans="4:4">
      <c r="D17036" s="3">
        <v>17036</v>
      </c>
    </row>
    <row r="17037" spans="4:4">
      <c r="D17037" s="3">
        <v>17037</v>
      </c>
    </row>
    <row r="17038" spans="4:4">
      <c r="D17038" s="3">
        <v>17038</v>
      </c>
    </row>
    <row r="17039" spans="4:4">
      <c r="D17039" s="3">
        <v>17039</v>
      </c>
    </row>
    <row r="17040" spans="4:4">
      <c r="D17040" s="3">
        <v>17040</v>
      </c>
    </row>
    <row r="17041" spans="4:4">
      <c r="D17041" s="3">
        <v>17041</v>
      </c>
    </row>
    <row r="17042" spans="4:4">
      <c r="D17042" s="3">
        <v>17042</v>
      </c>
    </row>
    <row r="17043" spans="4:4">
      <c r="D17043" s="3">
        <v>17043</v>
      </c>
    </row>
    <row r="17044" spans="4:4">
      <c r="D17044" s="3">
        <v>17044</v>
      </c>
    </row>
    <row r="17045" spans="4:4">
      <c r="D17045" s="3">
        <v>17045</v>
      </c>
    </row>
    <row r="17046" spans="4:4">
      <c r="D17046" s="3">
        <v>17046</v>
      </c>
    </row>
    <row r="17047" spans="4:4">
      <c r="D17047" s="3">
        <v>17047</v>
      </c>
    </row>
    <row r="17048" spans="4:4">
      <c r="D17048" s="3">
        <v>17048</v>
      </c>
    </row>
    <row r="17049" spans="4:4">
      <c r="D17049" s="3">
        <v>17049</v>
      </c>
    </row>
    <row r="17050" spans="4:4">
      <c r="D17050" s="3">
        <v>17050</v>
      </c>
    </row>
    <row r="17051" spans="4:4">
      <c r="D17051" s="3">
        <v>17051</v>
      </c>
    </row>
    <row r="17052" spans="4:4">
      <c r="D17052" s="3">
        <v>17052</v>
      </c>
    </row>
    <row r="17053" spans="4:4">
      <c r="D17053" s="3">
        <v>17053</v>
      </c>
    </row>
    <row r="17054" spans="4:4">
      <c r="D17054" s="3">
        <v>17054</v>
      </c>
    </row>
    <row r="17055" spans="4:4">
      <c r="D17055" s="3">
        <v>17055</v>
      </c>
    </row>
    <row r="17056" spans="4:4">
      <c r="D17056" s="3">
        <v>17056</v>
      </c>
    </row>
    <row r="17057" spans="4:4">
      <c r="D17057" s="3">
        <v>17057</v>
      </c>
    </row>
    <row r="17058" spans="4:4">
      <c r="D17058" s="3">
        <v>17058</v>
      </c>
    </row>
    <row r="17059" spans="4:4">
      <c r="D17059" s="3">
        <v>17059</v>
      </c>
    </row>
    <row r="17060" spans="4:4">
      <c r="D17060" s="3">
        <v>17060</v>
      </c>
    </row>
    <row r="17061" spans="4:4">
      <c r="D17061" s="3">
        <v>17061</v>
      </c>
    </row>
    <row r="17062" spans="4:4">
      <c r="D17062" s="3">
        <v>17062</v>
      </c>
    </row>
    <row r="17063" spans="4:4">
      <c r="D17063" s="3">
        <v>17063</v>
      </c>
    </row>
    <row r="17064" spans="4:4">
      <c r="D17064" s="3">
        <v>17064</v>
      </c>
    </row>
    <row r="17065" spans="4:4">
      <c r="D17065" s="3">
        <v>17065</v>
      </c>
    </row>
    <row r="17066" spans="4:4">
      <c r="D17066" s="3">
        <v>17066</v>
      </c>
    </row>
    <row r="17067" spans="4:4">
      <c r="D17067" s="3">
        <v>17067</v>
      </c>
    </row>
    <row r="17068" spans="4:4">
      <c r="D17068" s="3">
        <v>17068</v>
      </c>
    </row>
    <row r="17069" spans="4:4">
      <c r="D17069" s="3">
        <v>17069</v>
      </c>
    </row>
    <row r="17070" spans="4:4">
      <c r="D17070" s="3">
        <v>17070</v>
      </c>
    </row>
    <row r="17071" spans="4:4">
      <c r="D17071" s="3">
        <v>17071</v>
      </c>
    </row>
    <row r="17072" spans="4:4">
      <c r="D17072" s="3">
        <v>17072</v>
      </c>
    </row>
    <row r="17073" spans="4:4">
      <c r="D17073" s="3">
        <v>17073</v>
      </c>
    </row>
    <row r="17074" spans="4:4">
      <c r="D17074" s="3">
        <v>17074</v>
      </c>
    </row>
    <row r="17075" spans="4:4">
      <c r="D17075" s="3">
        <v>17075</v>
      </c>
    </row>
    <row r="17076" spans="4:4">
      <c r="D17076" s="3">
        <v>17076</v>
      </c>
    </row>
    <row r="17077" spans="4:4">
      <c r="D17077" s="3">
        <v>17077</v>
      </c>
    </row>
    <row r="17078" spans="4:4">
      <c r="D17078" s="3">
        <v>17078</v>
      </c>
    </row>
    <row r="17079" spans="4:4">
      <c r="D17079" s="3">
        <v>17079</v>
      </c>
    </row>
    <row r="17080" spans="4:4">
      <c r="D17080" s="3">
        <v>17080</v>
      </c>
    </row>
    <row r="17081" spans="4:4">
      <c r="D17081" s="3">
        <v>17081</v>
      </c>
    </row>
    <row r="17082" spans="4:4">
      <c r="D17082" s="3">
        <v>17082</v>
      </c>
    </row>
    <row r="17083" spans="4:4">
      <c r="D17083" s="3">
        <v>17083</v>
      </c>
    </row>
    <row r="17084" spans="4:4">
      <c r="D17084" s="3">
        <v>17084</v>
      </c>
    </row>
    <row r="17085" spans="4:4">
      <c r="D17085" s="3">
        <v>17085</v>
      </c>
    </row>
    <row r="17086" spans="4:4">
      <c r="D17086" s="3">
        <v>17086</v>
      </c>
    </row>
    <row r="17087" spans="4:4">
      <c r="D17087" s="3">
        <v>17087</v>
      </c>
    </row>
    <row r="17088" spans="4:4">
      <c r="D17088" s="3">
        <v>17088</v>
      </c>
    </row>
    <row r="17089" spans="4:4">
      <c r="D17089" s="3">
        <v>17089</v>
      </c>
    </row>
    <row r="17090" spans="4:4">
      <c r="D17090" s="3">
        <v>17090</v>
      </c>
    </row>
    <row r="17091" spans="4:4">
      <c r="D17091" s="3">
        <v>17091</v>
      </c>
    </row>
    <row r="17092" spans="4:4">
      <c r="D17092" s="3">
        <v>17092</v>
      </c>
    </row>
    <row r="17093" spans="4:4">
      <c r="D17093" s="3">
        <v>17093</v>
      </c>
    </row>
    <row r="17094" spans="4:4">
      <c r="D17094" s="3">
        <v>17094</v>
      </c>
    </row>
    <row r="17095" spans="4:4">
      <c r="D17095" s="3">
        <v>17095</v>
      </c>
    </row>
    <row r="17096" spans="4:4">
      <c r="D17096" s="3">
        <v>17096</v>
      </c>
    </row>
    <row r="17097" spans="4:4">
      <c r="D17097" s="3">
        <v>17097</v>
      </c>
    </row>
    <row r="17098" spans="4:4">
      <c r="D17098" s="3">
        <v>17098</v>
      </c>
    </row>
    <row r="17099" spans="4:4">
      <c r="D17099" s="3">
        <v>17099</v>
      </c>
    </row>
    <row r="17100" spans="4:4">
      <c r="D17100" s="3">
        <v>17100</v>
      </c>
    </row>
    <row r="17101" spans="4:4">
      <c r="D17101" s="3">
        <v>17101</v>
      </c>
    </row>
    <row r="17102" spans="4:4">
      <c r="D17102" s="3">
        <v>17102</v>
      </c>
    </row>
    <row r="17103" spans="4:4">
      <c r="D17103" s="3">
        <v>17103</v>
      </c>
    </row>
    <row r="17104" spans="4:4">
      <c r="D17104" s="3">
        <v>17104</v>
      </c>
    </row>
    <row r="17105" spans="4:4">
      <c r="D17105" s="3">
        <v>17105</v>
      </c>
    </row>
    <row r="17106" spans="4:4">
      <c r="D17106" s="3">
        <v>17106</v>
      </c>
    </row>
    <row r="17107" spans="4:4">
      <c r="D17107" s="3">
        <v>17107</v>
      </c>
    </row>
    <row r="17108" spans="4:4">
      <c r="D17108" s="3">
        <v>17108</v>
      </c>
    </row>
    <row r="17109" spans="4:4">
      <c r="D17109" s="3">
        <v>17109</v>
      </c>
    </row>
    <row r="17110" spans="4:4">
      <c r="D17110" s="3">
        <v>17110</v>
      </c>
    </row>
    <row r="17111" spans="4:4">
      <c r="D17111" s="3">
        <v>17111</v>
      </c>
    </row>
    <row r="17112" spans="4:4">
      <c r="D17112" s="3">
        <v>17112</v>
      </c>
    </row>
    <row r="17113" spans="4:4">
      <c r="D17113" s="3">
        <v>17113</v>
      </c>
    </row>
    <row r="17114" spans="4:4">
      <c r="D17114" s="3">
        <v>17114</v>
      </c>
    </row>
    <row r="17115" spans="4:4">
      <c r="D17115" s="3">
        <v>17115</v>
      </c>
    </row>
    <row r="17116" spans="4:4">
      <c r="D17116" s="3">
        <v>17116</v>
      </c>
    </row>
    <row r="17117" spans="4:4">
      <c r="D17117" s="3">
        <v>17117</v>
      </c>
    </row>
    <row r="17118" spans="4:4">
      <c r="D17118" s="3">
        <v>17118</v>
      </c>
    </row>
    <row r="17119" spans="4:4">
      <c r="D17119" s="3">
        <v>17119</v>
      </c>
    </row>
    <row r="17120" spans="4:4">
      <c r="D17120" s="3">
        <v>17120</v>
      </c>
    </row>
    <row r="17121" spans="4:4">
      <c r="D17121" s="3">
        <v>17121</v>
      </c>
    </row>
    <row r="17122" spans="4:4">
      <c r="D17122" s="3">
        <v>17122</v>
      </c>
    </row>
    <row r="17123" spans="4:4">
      <c r="D17123" s="3">
        <v>17123</v>
      </c>
    </row>
    <row r="17124" spans="4:4">
      <c r="D17124" s="3">
        <v>17124</v>
      </c>
    </row>
    <row r="17125" spans="4:4">
      <c r="D17125" s="3">
        <v>17125</v>
      </c>
    </row>
    <row r="17126" spans="4:4">
      <c r="D17126" s="3">
        <v>17126</v>
      </c>
    </row>
    <row r="17127" spans="4:4">
      <c r="D17127" s="3">
        <v>17127</v>
      </c>
    </row>
    <row r="17128" spans="4:4">
      <c r="D17128" s="3">
        <v>17128</v>
      </c>
    </row>
    <row r="17129" spans="4:4">
      <c r="D17129" s="3">
        <v>17129</v>
      </c>
    </row>
    <row r="17130" spans="4:4">
      <c r="D17130" s="3">
        <v>17130</v>
      </c>
    </row>
    <row r="17131" spans="4:4">
      <c r="D17131" s="3">
        <v>17131</v>
      </c>
    </row>
    <row r="17132" spans="4:4">
      <c r="D17132" s="3">
        <v>17132</v>
      </c>
    </row>
    <row r="17133" spans="4:4">
      <c r="D17133" s="3">
        <v>17133</v>
      </c>
    </row>
    <row r="17134" spans="4:4">
      <c r="D17134" s="3">
        <v>17134</v>
      </c>
    </row>
    <row r="17135" spans="4:4">
      <c r="D17135" s="3">
        <v>17135</v>
      </c>
    </row>
    <row r="17136" spans="4:4">
      <c r="D17136" s="3">
        <v>17136</v>
      </c>
    </row>
    <row r="17137" spans="4:4">
      <c r="D17137" s="3">
        <v>17137</v>
      </c>
    </row>
    <row r="17138" spans="4:4">
      <c r="D17138" s="3">
        <v>17138</v>
      </c>
    </row>
    <row r="17139" spans="4:4">
      <c r="D17139" s="3">
        <v>17139</v>
      </c>
    </row>
    <row r="17140" spans="4:4">
      <c r="D17140" s="3">
        <v>17140</v>
      </c>
    </row>
    <row r="17141" spans="4:4">
      <c r="D17141" s="3">
        <v>17141</v>
      </c>
    </row>
    <row r="17142" spans="4:4">
      <c r="D17142" s="3">
        <v>17142</v>
      </c>
    </row>
    <row r="17143" spans="4:4">
      <c r="D17143" s="3">
        <v>17143</v>
      </c>
    </row>
    <row r="17144" spans="4:4">
      <c r="D17144" s="3">
        <v>17144</v>
      </c>
    </row>
    <row r="17145" spans="4:4">
      <c r="D17145" s="3">
        <v>17145</v>
      </c>
    </row>
    <row r="17146" spans="4:4">
      <c r="D17146" s="3">
        <v>17146</v>
      </c>
    </row>
    <row r="17147" spans="4:4">
      <c r="D17147" s="3">
        <v>17147</v>
      </c>
    </row>
    <row r="17148" spans="4:4">
      <c r="D17148" s="3">
        <v>17148</v>
      </c>
    </row>
    <row r="17149" spans="4:4">
      <c r="D17149" s="3">
        <v>17149</v>
      </c>
    </row>
    <row r="17150" spans="4:4">
      <c r="D17150" s="3">
        <v>17150</v>
      </c>
    </row>
    <row r="17151" spans="4:4">
      <c r="D17151" s="3">
        <v>17151</v>
      </c>
    </row>
    <row r="17152" spans="4:4">
      <c r="D17152" s="3">
        <v>17152</v>
      </c>
    </row>
    <row r="17153" spans="4:4">
      <c r="D17153" s="3">
        <v>17153</v>
      </c>
    </row>
    <row r="17154" spans="4:4">
      <c r="D17154" s="3">
        <v>17154</v>
      </c>
    </row>
    <row r="17155" spans="4:4">
      <c r="D17155" s="3">
        <v>17155</v>
      </c>
    </row>
    <row r="17156" spans="4:4">
      <c r="D17156" s="3">
        <v>17156</v>
      </c>
    </row>
    <row r="17157" spans="4:4">
      <c r="D17157" s="3">
        <v>17157</v>
      </c>
    </row>
    <row r="17158" spans="4:4">
      <c r="D17158" s="3">
        <v>17158</v>
      </c>
    </row>
    <row r="17159" spans="4:4">
      <c r="D17159" s="3">
        <v>17159</v>
      </c>
    </row>
    <row r="17160" spans="4:4">
      <c r="D17160" s="3">
        <v>17160</v>
      </c>
    </row>
    <row r="17161" spans="4:4">
      <c r="D17161" s="3">
        <v>17161</v>
      </c>
    </row>
    <row r="17162" spans="4:4">
      <c r="D17162" s="3">
        <v>17162</v>
      </c>
    </row>
    <row r="17163" spans="4:4">
      <c r="D17163" s="3">
        <v>17163</v>
      </c>
    </row>
    <row r="17164" spans="4:4">
      <c r="D17164" s="3">
        <v>17164</v>
      </c>
    </row>
    <row r="17165" spans="4:4">
      <c r="D17165" s="3">
        <v>17165</v>
      </c>
    </row>
    <row r="17166" spans="4:4">
      <c r="D17166" s="3">
        <v>17166</v>
      </c>
    </row>
    <row r="17167" spans="4:4">
      <c r="D17167" s="3">
        <v>17167</v>
      </c>
    </row>
    <row r="17168" spans="4:4">
      <c r="D17168" s="3">
        <v>17168</v>
      </c>
    </row>
    <row r="17169" spans="4:4">
      <c r="D17169" s="3">
        <v>17169</v>
      </c>
    </row>
    <row r="17170" spans="4:4">
      <c r="D17170" s="3">
        <v>17170</v>
      </c>
    </row>
    <row r="17171" spans="4:4">
      <c r="D17171" s="3">
        <v>17171</v>
      </c>
    </row>
    <row r="17172" spans="4:4">
      <c r="D17172" s="3">
        <v>17172</v>
      </c>
    </row>
    <row r="17173" spans="4:4">
      <c r="D17173" s="3">
        <v>17173</v>
      </c>
    </row>
    <row r="17174" spans="4:4">
      <c r="D17174" s="3">
        <v>17174</v>
      </c>
    </row>
    <row r="17175" spans="4:4">
      <c r="D17175" s="3">
        <v>17175</v>
      </c>
    </row>
    <row r="17176" spans="4:4">
      <c r="D17176" s="3">
        <v>17176</v>
      </c>
    </row>
    <row r="17177" spans="4:4">
      <c r="D17177" s="3">
        <v>17177</v>
      </c>
    </row>
    <row r="17178" spans="4:4">
      <c r="D17178" s="3">
        <v>17178</v>
      </c>
    </row>
    <row r="17179" spans="4:4">
      <c r="D17179" s="3">
        <v>17179</v>
      </c>
    </row>
    <row r="17180" spans="4:4">
      <c r="D17180" s="3">
        <v>17180</v>
      </c>
    </row>
    <row r="17181" spans="4:4">
      <c r="D17181" s="3">
        <v>17181</v>
      </c>
    </row>
    <row r="17182" spans="4:4">
      <c r="D17182" s="3">
        <v>17182</v>
      </c>
    </row>
    <row r="17183" spans="4:4">
      <c r="D17183" s="3">
        <v>17183</v>
      </c>
    </row>
    <row r="17184" spans="4:4">
      <c r="D17184" s="3">
        <v>17184</v>
      </c>
    </row>
    <row r="17185" spans="4:4">
      <c r="D17185" s="3">
        <v>17185</v>
      </c>
    </row>
    <row r="17186" spans="4:4">
      <c r="D17186" s="3">
        <v>17186</v>
      </c>
    </row>
    <row r="17187" spans="4:4">
      <c r="D17187" s="3">
        <v>17187</v>
      </c>
    </row>
    <row r="17188" spans="4:4">
      <c r="D17188" s="3">
        <v>17188</v>
      </c>
    </row>
    <row r="17189" spans="4:4">
      <c r="D17189" s="3">
        <v>17189</v>
      </c>
    </row>
    <row r="17190" spans="4:4">
      <c r="D17190" s="3">
        <v>17190</v>
      </c>
    </row>
    <row r="17191" spans="4:4">
      <c r="D17191" s="3">
        <v>17191</v>
      </c>
    </row>
    <row r="17192" spans="4:4">
      <c r="D17192" s="3">
        <v>17192</v>
      </c>
    </row>
    <row r="17193" spans="4:4">
      <c r="D17193" s="3">
        <v>17193</v>
      </c>
    </row>
    <row r="17194" spans="4:4">
      <c r="D17194" s="3">
        <v>17194</v>
      </c>
    </row>
    <row r="17195" spans="4:4">
      <c r="D17195" s="3">
        <v>17195</v>
      </c>
    </row>
    <row r="17196" spans="4:4">
      <c r="D17196" s="3">
        <v>17196</v>
      </c>
    </row>
    <row r="17197" spans="4:4">
      <c r="D17197" s="3">
        <v>17197</v>
      </c>
    </row>
    <row r="17198" spans="4:4">
      <c r="D17198" s="3">
        <v>17198</v>
      </c>
    </row>
    <row r="17199" spans="4:4">
      <c r="D17199" s="3">
        <v>17199</v>
      </c>
    </row>
    <row r="17200" spans="4:4">
      <c r="D17200" s="3">
        <v>17200</v>
      </c>
    </row>
    <row r="17201" spans="4:4">
      <c r="D17201" s="3">
        <v>17201</v>
      </c>
    </row>
    <row r="17202" spans="4:4">
      <c r="D17202" s="3">
        <v>17202</v>
      </c>
    </row>
    <row r="17203" spans="4:4">
      <c r="D17203" s="3">
        <v>17203</v>
      </c>
    </row>
    <row r="17204" spans="4:4">
      <c r="D17204" s="3">
        <v>17204</v>
      </c>
    </row>
    <row r="17205" spans="4:4">
      <c r="D17205" s="3">
        <v>17205</v>
      </c>
    </row>
    <row r="17206" spans="4:4">
      <c r="D17206" s="3">
        <v>17206</v>
      </c>
    </row>
    <row r="17207" spans="4:4">
      <c r="D17207" s="3">
        <v>17207</v>
      </c>
    </row>
    <row r="17208" spans="4:4">
      <c r="D17208" s="3">
        <v>17208</v>
      </c>
    </row>
    <row r="17209" spans="4:4">
      <c r="D17209" s="3">
        <v>17209</v>
      </c>
    </row>
    <row r="17210" spans="4:4">
      <c r="D17210" s="3">
        <v>17210</v>
      </c>
    </row>
    <row r="17211" spans="4:4">
      <c r="D17211" s="3">
        <v>17211</v>
      </c>
    </row>
    <row r="17212" spans="4:4">
      <c r="D17212" s="3">
        <v>17212</v>
      </c>
    </row>
    <row r="17213" spans="4:4">
      <c r="D17213" s="3">
        <v>17213</v>
      </c>
    </row>
    <row r="17214" spans="4:4">
      <c r="D17214" s="3">
        <v>17214</v>
      </c>
    </row>
    <row r="17215" spans="4:4">
      <c r="D17215" s="3">
        <v>17215</v>
      </c>
    </row>
    <row r="17216" spans="4:4">
      <c r="D17216" s="3">
        <v>17216</v>
      </c>
    </row>
    <row r="17217" spans="4:4">
      <c r="D17217" s="3">
        <v>17217</v>
      </c>
    </row>
    <row r="17218" spans="4:4">
      <c r="D17218" s="3">
        <v>17218</v>
      </c>
    </row>
    <row r="17219" spans="4:4">
      <c r="D17219" s="3">
        <v>17219</v>
      </c>
    </row>
    <row r="17220" spans="4:4">
      <c r="D17220" s="3">
        <v>17220</v>
      </c>
    </row>
    <row r="17221" spans="4:4">
      <c r="D17221" s="3">
        <v>17221</v>
      </c>
    </row>
    <row r="17222" spans="4:4">
      <c r="D17222" s="3">
        <v>17222</v>
      </c>
    </row>
    <row r="17223" spans="4:4">
      <c r="D17223" s="3">
        <v>17223</v>
      </c>
    </row>
    <row r="17224" spans="4:4">
      <c r="D17224" s="3">
        <v>17224</v>
      </c>
    </row>
    <row r="17225" spans="4:4">
      <c r="D17225" s="3">
        <v>17225</v>
      </c>
    </row>
    <row r="17226" spans="4:4">
      <c r="D17226" s="3">
        <v>17226</v>
      </c>
    </row>
    <row r="17227" spans="4:4">
      <c r="D17227" s="3">
        <v>17227</v>
      </c>
    </row>
    <row r="17228" spans="4:4">
      <c r="D17228" s="3">
        <v>17228</v>
      </c>
    </row>
    <row r="17229" spans="4:4">
      <c r="D17229" s="3">
        <v>17229</v>
      </c>
    </row>
    <row r="17230" spans="4:4">
      <c r="D17230" s="3">
        <v>17230</v>
      </c>
    </row>
    <row r="17231" spans="4:4">
      <c r="D17231" s="3">
        <v>17231</v>
      </c>
    </row>
    <row r="17232" spans="4:4">
      <c r="D17232" s="3">
        <v>17232</v>
      </c>
    </row>
    <row r="17233" spans="4:4">
      <c r="D17233" s="3">
        <v>17233</v>
      </c>
    </row>
    <row r="17234" spans="4:4">
      <c r="D17234" s="3">
        <v>17234</v>
      </c>
    </row>
    <row r="17235" spans="4:4">
      <c r="D17235" s="3">
        <v>17235</v>
      </c>
    </row>
    <row r="17236" spans="4:4">
      <c r="D17236" s="3">
        <v>17236</v>
      </c>
    </row>
    <row r="17237" spans="4:4">
      <c r="D17237" s="3">
        <v>17237</v>
      </c>
    </row>
    <row r="17238" spans="4:4">
      <c r="D17238" s="3">
        <v>17238</v>
      </c>
    </row>
    <row r="17239" spans="4:4">
      <c r="D17239" s="3">
        <v>17239</v>
      </c>
    </row>
    <row r="17240" spans="4:4">
      <c r="D17240" s="3">
        <v>17240</v>
      </c>
    </row>
    <row r="17241" spans="4:4">
      <c r="D17241" s="3">
        <v>17241</v>
      </c>
    </row>
    <row r="17242" spans="4:4">
      <c r="D17242" s="3">
        <v>17242</v>
      </c>
    </row>
    <row r="17243" spans="4:4">
      <c r="D17243" s="3">
        <v>17243</v>
      </c>
    </row>
    <row r="17244" spans="4:4">
      <c r="D17244" s="3">
        <v>17244</v>
      </c>
    </row>
    <row r="17245" spans="4:4">
      <c r="D17245" s="3">
        <v>17245</v>
      </c>
    </row>
    <row r="17246" spans="4:4">
      <c r="D17246" s="3">
        <v>17246</v>
      </c>
    </row>
    <row r="17247" spans="4:4">
      <c r="D17247" s="3">
        <v>17247</v>
      </c>
    </row>
    <row r="17248" spans="4:4">
      <c r="D17248" s="3">
        <v>17248</v>
      </c>
    </row>
    <row r="17249" spans="4:4">
      <c r="D17249" s="3">
        <v>17249</v>
      </c>
    </row>
    <row r="17250" spans="4:4">
      <c r="D17250" s="3">
        <v>17250</v>
      </c>
    </row>
    <row r="17251" spans="4:4">
      <c r="D17251" s="3">
        <v>17251</v>
      </c>
    </row>
    <row r="17252" spans="4:4">
      <c r="D17252" s="3">
        <v>17252</v>
      </c>
    </row>
    <row r="17253" spans="4:4">
      <c r="D17253" s="3">
        <v>17253</v>
      </c>
    </row>
    <row r="17254" spans="4:4">
      <c r="D17254" s="3">
        <v>17254</v>
      </c>
    </row>
    <row r="17255" spans="4:4">
      <c r="D17255" s="3">
        <v>17255</v>
      </c>
    </row>
    <row r="17256" spans="4:4">
      <c r="D17256" s="3">
        <v>17256</v>
      </c>
    </row>
    <row r="17257" spans="4:4">
      <c r="D17257" s="3">
        <v>17257</v>
      </c>
    </row>
    <row r="17258" spans="4:4">
      <c r="D17258" s="3">
        <v>17258</v>
      </c>
    </row>
    <row r="17259" spans="4:4">
      <c r="D17259" s="3">
        <v>17259</v>
      </c>
    </row>
    <row r="17260" spans="4:4">
      <c r="D17260" s="3">
        <v>17260</v>
      </c>
    </row>
    <row r="17261" spans="4:4">
      <c r="D17261" s="3">
        <v>17261</v>
      </c>
    </row>
    <row r="17262" spans="4:4">
      <c r="D17262" s="3">
        <v>17262</v>
      </c>
    </row>
    <row r="17263" spans="4:4">
      <c r="D17263" s="3">
        <v>17263</v>
      </c>
    </row>
    <row r="17264" spans="4:4">
      <c r="D17264" s="3">
        <v>17264</v>
      </c>
    </row>
    <row r="17265" spans="4:4">
      <c r="D17265" s="3">
        <v>17265</v>
      </c>
    </row>
    <row r="17266" spans="4:4">
      <c r="D17266" s="3">
        <v>17266</v>
      </c>
    </row>
    <row r="17267" spans="4:4">
      <c r="D17267" s="3">
        <v>17267</v>
      </c>
    </row>
    <row r="17268" spans="4:4">
      <c r="D17268" s="3">
        <v>17268</v>
      </c>
    </row>
    <row r="17269" spans="4:4">
      <c r="D17269" s="3">
        <v>17269</v>
      </c>
    </row>
    <row r="17270" spans="4:4">
      <c r="D17270" s="3">
        <v>17270</v>
      </c>
    </row>
    <row r="17271" spans="4:4">
      <c r="D17271" s="3">
        <v>17271</v>
      </c>
    </row>
    <row r="17272" spans="4:4">
      <c r="D17272" s="3">
        <v>17272</v>
      </c>
    </row>
    <row r="17273" spans="4:4">
      <c r="D17273" s="3">
        <v>17273</v>
      </c>
    </row>
    <row r="17274" spans="4:4">
      <c r="D17274" s="3">
        <v>17274</v>
      </c>
    </row>
    <row r="17275" spans="4:4">
      <c r="D17275" s="3">
        <v>17275</v>
      </c>
    </row>
    <row r="17276" spans="4:4">
      <c r="D17276" s="3">
        <v>17276</v>
      </c>
    </row>
    <row r="17277" spans="4:4">
      <c r="D17277" s="3">
        <v>17277</v>
      </c>
    </row>
    <row r="17278" spans="4:4">
      <c r="D17278" s="3">
        <v>17278</v>
      </c>
    </row>
    <row r="17279" spans="4:4">
      <c r="D17279" s="3">
        <v>17279</v>
      </c>
    </row>
    <row r="17280" spans="4:4">
      <c r="D17280" s="3">
        <v>17280</v>
      </c>
    </row>
    <row r="17281" spans="4:4">
      <c r="D17281" s="3">
        <v>17281</v>
      </c>
    </row>
    <row r="17282" spans="4:4">
      <c r="D17282" s="3">
        <v>17282</v>
      </c>
    </row>
    <row r="17283" spans="4:4">
      <c r="D17283" s="3">
        <v>17283</v>
      </c>
    </row>
    <row r="17284" spans="4:4">
      <c r="D17284" s="3">
        <v>17284</v>
      </c>
    </row>
    <row r="17285" spans="4:4">
      <c r="D17285" s="3">
        <v>17285</v>
      </c>
    </row>
    <row r="17286" spans="4:4">
      <c r="D17286" s="3">
        <v>17286</v>
      </c>
    </row>
    <row r="17287" spans="4:4">
      <c r="D17287" s="3">
        <v>17287</v>
      </c>
    </row>
    <row r="17288" spans="4:4">
      <c r="D17288" s="3">
        <v>17288</v>
      </c>
    </row>
    <row r="17289" spans="4:4">
      <c r="D17289" s="3">
        <v>17289</v>
      </c>
    </row>
    <row r="17290" spans="4:4">
      <c r="D17290" s="3">
        <v>17290</v>
      </c>
    </row>
    <row r="17291" spans="4:4">
      <c r="D17291" s="3">
        <v>17291</v>
      </c>
    </row>
    <row r="17292" spans="4:4">
      <c r="D17292" s="3">
        <v>17292</v>
      </c>
    </row>
    <row r="17293" spans="4:4">
      <c r="D17293" s="3">
        <v>17293</v>
      </c>
    </row>
    <row r="17294" spans="4:4">
      <c r="D17294" s="3">
        <v>17294</v>
      </c>
    </row>
    <row r="17295" spans="4:4">
      <c r="D17295" s="3">
        <v>17295</v>
      </c>
    </row>
    <row r="17296" spans="4:4">
      <c r="D17296" s="3">
        <v>17296</v>
      </c>
    </row>
    <row r="17297" spans="4:4">
      <c r="D17297" s="3">
        <v>17297</v>
      </c>
    </row>
    <row r="17298" spans="4:4">
      <c r="D17298" s="3">
        <v>17298</v>
      </c>
    </row>
    <row r="17299" spans="4:4">
      <c r="D17299" s="3">
        <v>17299</v>
      </c>
    </row>
    <row r="17300" spans="4:4">
      <c r="D17300" s="3">
        <v>17300</v>
      </c>
    </row>
    <row r="17301" spans="4:4">
      <c r="D17301" s="3">
        <v>17301</v>
      </c>
    </row>
    <row r="17302" spans="4:4">
      <c r="D17302" s="3">
        <v>17302</v>
      </c>
    </row>
    <row r="17303" spans="4:4">
      <c r="D17303" s="3">
        <v>17303</v>
      </c>
    </row>
    <row r="17304" spans="4:4">
      <c r="D17304" s="3">
        <v>17304</v>
      </c>
    </row>
    <row r="17305" spans="4:4">
      <c r="D17305" s="3">
        <v>17305</v>
      </c>
    </row>
    <row r="17306" spans="4:4">
      <c r="D17306" s="3">
        <v>17306</v>
      </c>
    </row>
    <row r="17307" spans="4:4">
      <c r="D17307" s="3">
        <v>17307</v>
      </c>
    </row>
    <row r="17308" spans="4:4">
      <c r="D17308" s="3">
        <v>17308</v>
      </c>
    </row>
    <row r="17309" spans="4:4">
      <c r="D17309" s="3">
        <v>17309</v>
      </c>
    </row>
    <row r="17310" spans="4:4">
      <c r="D17310" s="3">
        <v>17310</v>
      </c>
    </row>
    <row r="17311" spans="4:4">
      <c r="D17311" s="3">
        <v>17311</v>
      </c>
    </row>
    <row r="17312" spans="4:4">
      <c r="D17312" s="3">
        <v>17312</v>
      </c>
    </row>
    <row r="17313" spans="4:4">
      <c r="D17313" s="3">
        <v>17313</v>
      </c>
    </row>
    <row r="17314" spans="4:4">
      <c r="D17314" s="3">
        <v>17314</v>
      </c>
    </row>
    <row r="17315" spans="4:4">
      <c r="D17315" s="3">
        <v>17315</v>
      </c>
    </row>
    <row r="17316" spans="4:4">
      <c r="D17316" s="3">
        <v>17316</v>
      </c>
    </row>
    <row r="17317" spans="4:4">
      <c r="D17317" s="3">
        <v>17317</v>
      </c>
    </row>
    <row r="17318" spans="4:4">
      <c r="D17318" s="3">
        <v>17318</v>
      </c>
    </row>
    <row r="17319" spans="4:4">
      <c r="D17319" s="3">
        <v>17319</v>
      </c>
    </row>
    <row r="17320" spans="4:4">
      <c r="D17320" s="3">
        <v>17320</v>
      </c>
    </row>
    <row r="17321" spans="4:4">
      <c r="D17321" s="3">
        <v>17321</v>
      </c>
    </row>
    <row r="17322" spans="4:4">
      <c r="D17322" s="3">
        <v>17322</v>
      </c>
    </row>
    <row r="17323" spans="4:4">
      <c r="D17323" s="3">
        <v>17323</v>
      </c>
    </row>
    <row r="17324" spans="4:4">
      <c r="D17324" s="3">
        <v>17324</v>
      </c>
    </row>
    <row r="17325" spans="4:4">
      <c r="D17325" s="3">
        <v>17325</v>
      </c>
    </row>
    <row r="17326" spans="4:4">
      <c r="D17326" s="3">
        <v>17326</v>
      </c>
    </row>
    <row r="17327" spans="4:4">
      <c r="D17327" s="3">
        <v>17327</v>
      </c>
    </row>
    <row r="17328" spans="4:4">
      <c r="D17328" s="3">
        <v>17328</v>
      </c>
    </row>
    <row r="17329" spans="4:4">
      <c r="D17329" s="3">
        <v>17329</v>
      </c>
    </row>
    <row r="17330" spans="4:4">
      <c r="D17330" s="3">
        <v>17330</v>
      </c>
    </row>
    <row r="17331" spans="4:4">
      <c r="D17331" s="3">
        <v>17331</v>
      </c>
    </row>
    <row r="17332" spans="4:4">
      <c r="D17332" s="3">
        <v>17332</v>
      </c>
    </row>
    <row r="17333" spans="4:4">
      <c r="D17333" s="3">
        <v>17333</v>
      </c>
    </row>
    <row r="17334" spans="4:4">
      <c r="D17334" s="3">
        <v>17334</v>
      </c>
    </row>
    <row r="17335" spans="4:4">
      <c r="D17335" s="3">
        <v>17335</v>
      </c>
    </row>
    <row r="17336" spans="4:4">
      <c r="D17336" s="3">
        <v>17336</v>
      </c>
    </row>
    <row r="17337" spans="4:4">
      <c r="D17337" s="3">
        <v>17337</v>
      </c>
    </row>
    <row r="17338" spans="4:4">
      <c r="D17338" s="3">
        <v>17338</v>
      </c>
    </row>
    <row r="17339" spans="4:4">
      <c r="D17339" s="3">
        <v>17339</v>
      </c>
    </row>
    <row r="17340" spans="4:4">
      <c r="D17340" s="3">
        <v>17340</v>
      </c>
    </row>
    <row r="17341" spans="4:4">
      <c r="D17341" s="3">
        <v>17341</v>
      </c>
    </row>
    <row r="17342" spans="4:4">
      <c r="D17342" s="3">
        <v>17342</v>
      </c>
    </row>
    <row r="17343" spans="4:4">
      <c r="D17343" s="3">
        <v>17343</v>
      </c>
    </row>
    <row r="17344" spans="4:4">
      <c r="D17344" s="3">
        <v>17344</v>
      </c>
    </row>
    <row r="17345" spans="4:4">
      <c r="D17345" s="3">
        <v>17345</v>
      </c>
    </row>
    <row r="17346" spans="4:4">
      <c r="D17346" s="3">
        <v>17346</v>
      </c>
    </row>
    <row r="17347" spans="4:4">
      <c r="D17347" s="3">
        <v>17347</v>
      </c>
    </row>
    <row r="17348" spans="4:4">
      <c r="D17348" s="3">
        <v>17348</v>
      </c>
    </row>
    <row r="17349" spans="4:4">
      <c r="D17349" s="3">
        <v>17349</v>
      </c>
    </row>
    <row r="17350" spans="4:4">
      <c r="D17350" s="3">
        <v>17350</v>
      </c>
    </row>
    <row r="17351" spans="4:4">
      <c r="D17351" s="3">
        <v>17351</v>
      </c>
    </row>
    <row r="17352" spans="4:4">
      <c r="D17352" s="3">
        <v>17352</v>
      </c>
    </row>
    <row r="17353" spans="4:4">
      <c r="D17353" s="3">
        <v>17353</v>
      </c>
    </row>
    <row r="17354" spans="4:4">
      <c r="D17354" s="3">
        <v>17354</v>
      </c>
    </row>
    <row r="17355" spans="4:4">
      <c r="D17355" s="3">
        <v>17355</v>
      </c>
    </row>
    <row r="17356" spans="4:4">
      <c r="D17356" s="3">
        <v>17356</v>
      </c>
    </row>
    <row r="17357" spans="4:4">
      <c r="D17357" s="3">
        <v>17357</v>
      </c>
    </row>
    <row r="17358" spans="4:4">
      <c r="D17358" s="3">
        <v>17358</v>
      </c>
    </row>
    <row r="17359" spans="4:4">
      <c r="D17359" s="3">
        <v>17359</v>
      </c>
    </row>
    <row r="17360" spans="4:4">
      <c r="D17360" s="3">
        <v>17360</v>
      </c>
    </row>
    <row r="17361" spans="4:4">
      <c r="D17361" s="3">
        <v>17361</v>
      </c>
    </row>
    <row r="17362" spans="4:4">
      <c r="D17362" s="3">
        <v>17362</v>
      </c>
    </row>
    <row r="17363" spans="4:4">
      <c r="D17363" s="3">
        <v>17363</v>
      </c>
    </row>
    <row r="17364" spans="4:4">
      <c r="D17364" s="3">
        <v>17364</v>
      </c>
    </row>
    <row r="17365" spans="4:4">
      <c r="D17365" s="3">
        <v>17365</v>
      </c>
    </row>
    <row r="17366" spans="4:4">
      <c r="D17366" s="3">
        <v>17366</v>
      </c>
    </row>
    <row r="17367" spans="4:4">
      <c r="D17367" s="3">
        <v>17367</v>
      </c>
    </row>
    <row r="17368" spans="4:4">
      <c r="D17368" s="3">
        <v>17368</v>
      </c>
    </row>
    <row r="17369" spans="4:4">
      <c r="D17369" s="3">
        <v>17369</v>
      </c>
    </row>
    <row r="17370" spans="4:4">
      <c r="D17370" s="3">
        <v>17370</v>
      </c>
    </row>
    <row r="17371" spans="4:4">
      <c r="D17371" s="3">
        <v>17371</v>
      </c>
    </row>
    <row r="17372" spans="4:4">
      <c r="D17372" s="3">
        <v>17372</v>
      </c>
    </row>
    <row r="17373" spans="4:4">
      <c r="D17373" s="3">
        <v>17373</v>
      </c>
    </row>
    <row r="17374" spans="4:4">
      <c r="D17374" s="3">
        <v>17374</v>
      </c>
    </row>
    <row r="17375" spans="4:4">
      <c r="D17375" s="3">
        <v>17375</v>
      </c>
    </row>
    <row r="17376" spans="4:4">
      <c r="D17376" s="3">
        <v>17376</v>
      </c>
    </row>
    <row r="17377" spans="4:4">
      <c r="D17377" s="3">
        <v>17377</v>
      </c>
    </row>
    <row r="17378" spans="4:4">
      <c r="D17378" s="3">
        <v>17378</v>
      </c>
    </row>
    <row r="17379" spans="4:4">
      <c r="D17379" s="3">
        <v>17379</v>
      </c>
    </row>
    <row r="17380" spans="4:4">
      <c r="D17380" s="3">
        <v>17380</v>
      </c>
    </row>
    <row r="17381" spans="4:4">
      <c r="D17381" s="3">
        <v>17381</v>
      </c>
    </row>
    <row r="17382" spans="4:4">
      <c r="D17382" s="3">
        <v>17382</v>
      </c>
    </row>
    <row r="17383" spans="4:4">
      <c r="D17383" s="3">
        <v>17383</v>
      </c>
    </row>
    <row r="17384" spans="4:4">
      <c r="D17384" s="3">
        <v>17384</v>
      </c>
    </row>
    <row r="17385" spans="4:4">
      <c r="D17385" s="3">
        <v>17385</v>
      </c>
    </row>
    <row r="17386" spans="4:4">
      <c r="D17386" s="3">
        <v>17386</v>
      </c>
    </row>
    <row r="17387" spans="4:4">
      <c r="D17387" s="3">
        <v>17387</v>
      </c>
    </row>
    <row r="17388" spans="4:4">
      <c r="D17388" s="3">
        <v>17388</v>
      </c>
    </row>
    <row r="17389" spans="4:4">
      <c r="D17389" s="3">
        <v>17389</v>
      </c>
    </row>
    <row r="17390" spans="4:4">
      <c r="D17390" s="3">
        <v>17390</v>
      </c>
    </row>
    <row r="17391" spans="4:4">
      <c r="D17391" s="3">
        <v>17391</v>
      </c>
    </row>
    <row r="17392" spans="4:4">
      <c r="D17392" s="3">
        <v>17392</v>
      </c>
    </row>
    <row r="17393" spans="4:4">
      <c r="D17393" s="3">
        <v>17393</v>
      </c>
    </row>
    <row r="17394" spans="4:4">
      <c r="D17394" s="3">
        <v>17394</v>
      </c>
    </row>
    <row r="17395" spans="4:4">
      <c r="D17395" s="3">
        <v>17395</v>
      </c>
    </row>
    <row r="17396" spans="4:4">
      <c r="D17396" s="3">
        <v>17396</v>
      </c>
    </row>
    <row r="17397" spans="4:4">
      <c r="D17397" s="3">
        <v>17397</v>
      </c>
    </row>
    <row r="17398" spans="4:4">
      <c r="D17398" s="3">
        <v>17398</v>
      </c>
    </row>
    <row r="17399" spans="4:4">
      <c r="D17399" s="3">
        <v>17399</v>
      </c>
    </row>
    <row r="17400" spans="4:4">
      <c r="D17400" s="3">
        <v>17400</v>
      </c>
    </row>
    <row r="17401" spans="4:4">
      <c r="D17401" s="3">
        <v>17401</v>
      </c>
    </row>
    <row r="17402" spans="4:4">
      <c r="D17402" s="3">
        <v>17402</v>
      </c>
    </row>
    <row r="17403" spans="4:4">
      <c r="D17403" s="3">
        <v>17403</v>
      </c>
    </row>
    <row r="17404" spans="4:4">
      <c r="D17404" s="3">
        <v>17404</v>
      </c>
    </row>
    <row r="17405" spans="4:4">
      <c r="D17405" s="3">
        <v>17405</v>
      </c>
    </row>
    <row r="17406" spans="4:4">
      <c r="D17406" s="3">
        <v>17406</v>
      </c>
    </row>
    <row r="17407" spans="4:4">
      <c r="D17407" s="3">
        <v>17407</v>
      </c>
    </row>
    <row r="17408" spans="4:4">
      <c r="D17408" s="3">
        <v>17408</v>
      </c>
    </row>
    <row r="17409" spans="4:4">
      <c r="D17409" s="3">
        <v>17409</v>
      </c>
    </row>
    <row r="17410" spans="4:4">
      <c r="D17410" s="3">
        <v>17410</v>
      </c>
    </row>
    <row r="17411" spans="4:4">
      <c r="D17411" s="3">
        <v>17411</v>
      </c>
    </row>
    <row r="17412" spans="4:4">
      <c r="D17412" s="3">
        <v>17412</v>
      </c>
    </row>
    <row r="17413" spans="4:4">
      <c r="D17413" s="3">
        <v>17413</v>
      </c>
    </row>
    <row r="17414" spans="4:4">
      <c r="D17414" s="3">
        <v>17414</v>
      </c>
    </row>
    <row r="17415" spans="4:4">
      <c r="D17415" s="3">
        <v>17415</v>
      </c>
    </row>
    <row r="17416" spans="4:4">
      <c r="D17416" s="3">
        <v>17416</v>
      </c>
    </row>
    <row r="17417" spans="4:4">
      <c r="D17417" s="3">
        <v>17417</v>
      </c>
    </row>
    <row r="17418" spans="4:4">
      <c r="D17418" s="3">
        <v>17418</v>
      </c>
    </row>
    <row r="17419" spans="4:4">
      <c r="D17419" s="3">
        <v>17419</v>
      </c>
    </row>
    <row r="17420" spans="4:4">
      <c r="D17420" s="3">
        <v>17420</v>
      </c>
    </row>
    <row r="17421" spans="4:4">
      <c r="D17421" s="3">
        <v>17421</v>
      </c>
    </row>
    <row r="17422" spans="4:4">
      <c r="D17422" s="3">
        <v>17422</v>
      </c>
    </row>
    <row r="17423" spans="4:4">
      <c r="D17423" s="3">
        <v>17423</v>
      </c>
    </row>
    <row r="17424" spans="4:4">
      <c r="D17424" s="3">
        <v>17424</v>
      </c>
    </row>
    <row r="17425" spans="4:4">
      <c r="D17425" s="3">
        <v>17425</v>
      </c>
    </row>
    <row r="17426" spans="4:4">
      <c r="D17426" s="3">
        <v>17426</v>
      </c>
    </row>
    <row r="17427" spans="4:4">
      <c r="D17427" s="3">
        <v>17427</v>
      </c>
    </row>
    <row r="17428" spans="4:4">
      <c r="D17428" s="3">
        <v>17428</v>
      </c>
    </row>
    <row r="17429" spans="4:4">
      <c r="D17429" s="3">
        <v>17429</v>
      </c>
    </row>
    <row r="17430" spans="4:4">
      <c r="D17430" s="3">
        <v>17430</v>
      </c>
    </row>
    <row r="17431" spans="4:4">
      <c r="D17431" s="3">
        <v>17431</v>
      </c>
    </row>
    <row r="17432" spans="4:4">
      <c r="D17432" s="3">
        <v>17432</v>
      </c>
    </row>
    <row r="17433" spans="4:4">
      <c r="D17433" s="3">
        <v>17433</v>
      </c>
    </row>
    <row r="17434" spans="4:4">
      <c r="D17434" s="3">
        <v>17434</v>
      </c>
    </row>
    <row r="17435" spans="4:4">
      <c r="D17435" s="3">
        <v>17435</v>
      </c>
    </row>
    <row r="17436" spans="4:4">
      <c r="D17436" s="3">
        <v>17436</v>
      </c>
    </row>
    <row r="17437" spans="4:4">
      <c r="D17437" s="3">
        <v>17437</v>
      </c>
    </row>
    <row r="17438" spans="4:4">
      <c r="D17438" s="3">
        <v>17438</v>
      </c>
    </row>
    <row r="17439" spans="4:4">
      <c r="D17439" s="3">
        <v>17439</v>
      </c>
    </row>
    <row r="17440" spans="4:4">
      <c r="D17440" s="3">
        <v>17440</v>
      </c>
    </row>
    <row r="17441" spans="4:4">
      <c r="D17441" s="3">
        <v>17441</v>
      </c>
    </row>
    <row r="17442" spans="4:4">
      <c r="D17442" s="3">
        <v>17442</v>
      </c>
    </row>
    <row r="17443" spans="4:4">
      <c r="D17443" s="3">
        <v>17443</v>
      </c>
    </row>
    <row r="17444" spans="4:4">
      <c r="D17444" s="3">
        <v>17444</v>
      </c>
    </row>
    <row r="17445" spans="4:4">
      <c r="D17445" s="3">
        <v>17445</v>
      </c>
    </row>
    <row r="17446" spans="4:4">
      <c r="D17446" s="3">
        <v>17446</v>
      </c>
    </row>
    <row r="17447" spans="4:4">
      <c r="D17447" s="3">
        <v>17447</v>
      </c>
    </row>
    <row r="17448" spans="4:4">
      <c r="D17448" s="3">
        <v>17448</v>
      </c>
    </row>
    <row r="17449" spans="4:4">
      <c r="D17449" s="3">
        <v>17449</v>
      </c>
    </row>
    <row r="17450" spans="4:4">
      <c r="D17450" s="3">
        <v>17450</v>
      </c>
    </row>
    <row r="17451" spans="4:4">
      <c r="D17451" s="3">
        <v>17451</v>
      </c>
    </row>
    <row r="17452" spans="4:4">
      <c r="D17452" s="3">
        <v>17452</v>
      </c>
    </row>
    <row r="17453" spans="4:4">
      <c r="D17453" s="3">
        <v>17453</v>
      </c>
    </row>
    <row r="17454" spans="4:4">
      <c r="D17454" s="3">
        <v>17454</v>
      </c>
    </row>
    <row r="17455" spans="4:4">
      <c r="D17455" s="3">
        <v>17455</v>
      </c>
    </row>
    <row r="17456" spans="4:4">
      <c r="D17456" s="3">
        <v>17456</v>
      </c>
    </row>
    <row r="17457" spans="4:4">
      <c r="D17457" s="3">
        <v>17457</v>
      </c>
    </row>
    <row r="17458" spans="4:4">
      <c r="D17458" s="3">
        <v>17458</v>
      </c>
    </row>
    <row r="17459" spans="4:4">
      <c r="D17459" s="3">
        <v>17459</v>
      </c>
    </row>
    <row r="17460" spans="4:4">
      <c r="D17460" s="3">
        <v>17460</v>
      </c>
    </row>
    <row r="17461" spans="4:4">
      <c r="D17461" s="3">
        <v>17461</v>
      </c>
    </row>
    <row r="17462" spans="4:4">
      <c r="D17462" s="3">
        <v>17462</v>
      </c>
    </row>
    <row r="17463" spans="4:4">
      <c r="D17463" s="3">
        <v>17463</v>
      </c>
    </row>
    <row r="17464" spans="4:4">
      <c r="D17464" s="3">
        <v>17464</v>
      </c>
    </row>
    <row r="17465" spans="4:4">
      <c r="D17465" s="3">
        <v>17465</v>
      </c>
    </row>
    <row r="17466" spans="4:4">
      <c r="D17466" s="3">
        <v>17466</v>
      </c>
    </row>
    <row r="17467" spans="4:4">
      <c r="D17467" s="3">
        <v>17467</v>
      </c>
    </row>
    <row r="17468" spans="4:4">
      <c r="D17468" s="3">
        <v>17468</v>
      </c>
    </row>
    <row r="17469" spans="4:4">
      <c r="D17469" s="3">
        <v>17469</v>
      </c>
    </row>
    <row r="17470" spans="4:4">
      <c r="D17470" s="3">
        <v>17470</v>
      </c>
    </row>
    <row r="17471" spans="4:4">
      <c r="D17471" s="3">
        <v>17471</v>
      </c>
    </row>
    <row r="17472" spans="4:4">
      <c r="D17472" s="3">
        <v>17472</v>
      </c>
    </row>
    <row r="17473" spans="4:4">
      <c r="D17473" s="3">
        <v>17473</v>
      </c>
    </row>
    <row r="17474" spans="4:4">
      <c r="D17474" s="3">
        <v>17474</v>
      </c>
    </row>
    <row r="17475" spans="4:4">
      <c r="D17475" s="3">
        <v>17475</v>
      </c>
    </row>
    <row r="17476" spans="4:4">
      <c r="D17476" s="3">
        <v>17476</v>
      </c>
    </row>
    <row r="17477" spans="4:4">
      <c r="D17477" s="3">
        <v>17477</v>
      </c>
    </row>
    <row r="17478" spans="4:4">
      <c r="D17478" s="3">
        <v>17478</v>
      </c>
    </row>
    <row r="17479" spans="4:4">
      <c r="D17479" s="3">
        <v>17479</v>
      </c>
    </row>
    <row r="17480" spans="4:4">
      <c r="D17480" s="3">
        <v>17480</v>
      </c>
    </row>
    <row r="17481" spans="4:4">
      <c r="D17481" s="3">
        <v>17481</v>
      </c>
    </row>
    <row r="17482" spans="4:4">
      <c r="D17482" s="3">
        <v>17482</v>
      </c>
    </row>
    <row r="17483" spans="4:4">
      <c r="D17483" s="3">
        <v>17483</v>
      </c>
    </row>
    <row r="17484" spans="4:4">
      <c r="D17484" s="3">
        <v>17484</v>
      </c>
    </row>
    <row r="17485" spans="4:4">
      <c r="D17485" s="3">
        <v>17485</v>
      </c>
    </row>
    <row r="17486" spans="4:4">
      <c r="D17486" s="3">
        <v>17486</v>
      </c>
    </row>
    <row r="17487" spans="4:4">
      <c r="D17487" s="3">
        <v>17487</v>
      </c>
    </row>
    <row r="17488" spans="4:4">
      <c r="D17488" s="3">
        <v>17488</v>
      </c>
    </row>
    <row r="17489" spans="4:4">
      <c r="D17489" s="3">
        <v>17489</v>
      </c>
    </row>
    <row r="17490" spans="4:4">
      <c r="D17490" s="3">
        <v>17490</v>
      </c>
    </row>
    <row r="17491" spans="4:4">
      <c r="D17491" s="3">
        <v>17491</v>
      </c>
    </row>
    <row r="17492" spans="4:4">
      <c r="D17492" s="3">
        <v>17492</v>
      </c>
    </row>
    <row r="17493" spans="4:4">
      <c r="D17493" s="3">
        <v>17493</v>
      </c>
    </row>
    <row r="17494" spans="4:4">
      <c r="D17494" s="3">
        <v>17494</v>
      </c>
    </row>
    <row r="17495" spans="4:4">
      <c r="D17495" s="3">
        <v>17495</v>
      </c>
    </row>
    <row r="17496" spans="4:4">
      <c r="D17496" s="3">
        <v>17496</v>
      </c>
    </row>
    <row r="17497" spans="4:4">
      <c r="D17497" s="3">
        <v>17497</v>
      </c>
    </row>
    <row r="17498" spans="4:4">
      <c r="D17498" s="3">
        <v>17498</v>
      </c>
    </row>
    <row r="17499" spans="4:4">
      <c r="D17499" s="3">
        <v>17499</v>
      </c>
    </row>
    <row r="17500" spans="4:4">
      <c r="D17500" s="3">
        <v>17500</v>
      </c>
    </row>
    <row r="17501" spans="4:4">
      <c r="D17501" s="3">
        <v>17501</v>
      </c>
    </row>
    <row r="17502" spans="4:4">
      <c r="D17502" s="3">
        <v>17502</v>
      </c>
    </row>
    <row r="17503" spans="4:4">
      <c r="D17503" s="3">
        <v>17503</v>
      </c>
    </row>
    <row r="17504" spans="4:4">
      <c r="D17504" s="3">
        <v>17504</v>
      </c>
    </row>
    <row r="17505" spans="4:4">
      <c r="D17505" s="3">
        <v>17505</v>
      </c>
    </row>
    <row r="17506" spans="4:4">
      <c r="D17506" s="3">
        <v>17506</v>
      </c>
    </row>
    <row r="17507" spans="4:4">
      <c r="D17507" s="3">
        <v>17507</v>
      </c>
    </row>
    <row r="17508" spans="4:4">
      <c r="D17508" s="3">
        <v>17508</v>
      </c>
    </row>
    <row r="17509" spans="4:4">
      <c r="D17509" s="3">
        <v>17509</v>
      </c>
    </row>
    <row r="17510" spans="4:4">
      <c r="D17510" s="3">
        <v>17510</v>
      </c>
    </row>
    <row r="17511" spans="4:4">
      <c r="D17511" s="3">
        <v>17511</v>
      </c>
    </row>
    <row r="17512" spans="4:4">
      <c r="D17512" s="3">
        <v>17512</v>
      </c>
    </row>
    <row r="17513" spans="4:4">
      <c r="D17513" s="3">
        <v>17513</v>
      </c>
    </row>
    <row r="17514" spans="4:4">
      <c r="D17514" s="3">
        <v>17514</v>
      </c>
    </row>
    <row r="17515" spans="4:4">
      <c r="D17515" s="3">
        <v>17515</v>
      </c>
    </row>
    <row r="17516" spans="4:4">
      <c r="D17516" s="3">
        <v>17516</v>
      </c>
    </row>
    <row r="17517" spans="4:4">
      <c r="D17517" s="3">
        <v>17517</v>
      </c>
    </row>
    <row r="17518" spans="4:4">
      <c r="D17518" s="3">
        <v>17518</v>
      </c>
    </row>
    <row r="17519" spans="4:4">
      <c r="D17519" s="3">
        <v>17519</v>
      </c>
    </row>
    <row r="17520" spans="4:4">
      <c r="D17520" s="3">
        <v>17520</v>
      </c>
    </row>
    <row r="17521" spans="4:4">
      <c r="D17521" s="3">
        <v>17521</v>
      </c>
    </row>
    <row r="17522" spans="4:4">
      <c r="D17522" s="3">
        <v>17522</v>
      </c>
    </row>
    <row r="17523" spans="4:4">
      <c r="D17523" s="3">
        <v>17523</v>
      </c>
    </row>
    <row r="17524" spans="4:4">
      <c r="D17524" s="3">
        <v>17524</v>
      </c>
    </row>
    <row r="17525" spans="4:4">
      <c r="D17525" s="3">
        <v>17525</v>
      </c>
    </row>
    <row r="17526" spans="4:4">
      <c r="D17526" s="3">
        <v>17526</v>
      </c>
    </row>
    <row r="17527" spans="4:4">
      <c r="D17527" s="3">
        <v>17527</v>
      </c>
    </row>
    <row r="17528" spans="4:4">
      <c r="D17528" s="3">
        <v>17528</v>
      </c>
    </row>
    <row r="17529" spans="4:4">
      <c r="D17529" s="3">
        <v>17529</v>
      </c>
    </row>
    <row r="17530" spans="4:4">
      <c r="D17530" s="3">
        <v>17530</v>
      </c>
    </row>
    <row r="17531" spans="4:4">
      <c r="D17531" s="3">
        <v>17531</v>
      </c>
    </row>
    <row r="17532" spans="4:4">
      <c r="D17532" s="3">
        <v>17532</v>
      </c>
    </row>
    <row r="17533" spans="4:4">
      <c r="D17533" s="3">
        <v>17533</v>
      </c>
    </row>
    <row r="17534" spans="4:4">
      <c r="D17534" s="3">
        <v>17534</v>
      </c>
    </row>
    <row r="17535" spans="4:4">
      <c r="D17535" s="3">
        <v>17535</v>
      </c>
    </row>
    <row r="17536" spans="4:4">
      <c r="D17536" s="3">
        <v>17536</v>
      </c>
    </row>
    <row r="17537" spans="4:4">
      <c r="D17537" s="3">
        <v>17537</v>
      </c>
    </row>
    <row r="17538" spans="4:4">
      <c r="D17538" s="3">
        <v>17538</v>
      </c>
    </row>
    <row r="17539" spans="4:4">
      <c r="D17539" s="3">
        <v>17539</v>
      </c>
    </row>
    <row r="17540" spans="4:4">
      <c r="D17540" s="3">
        <v>17540</v>
      </c>
    </row>
    <row r="17541" spans="4:4">
      <c r="D17541" s="3">
        <v>17541</v>
      </c>
    </row>
    <row r="17542" spans="4:4">
      <c r="D17542" s="3">
        <v>17542</v>
      </c>
    </row>
    <row r="17543" spans="4:4">
      <c r="D17543" s="3">
        <v>17543</v>
      </c>
    </row>
    <row r="17544" spans="4:4">
      <c r="D17544" s="3">
        <v>17544</v>
      </c>
    </row>
    <row r="17545" spans="4:4">
      <c r="D17545" s="3">
        <v>17545</v>
      </c>
    </row>
    <row r="17546" spans="4:4">
      <c r="D17546" s="3">
        <v>17546</v>
      </c>
    </row>
    <row r="17547" spans="4:4">
      <c r="D17547" s="3">
        <v>17547</v>
      </c>
    </row>
    <row r="17548" spans="4:4">
      <c r="D17548" s="3">
        <v>17548</v>
      </c>
    </row>
    <row r="17549" spans="4:4">
      <c r="D17549" s="3">
        <v>17549</v>
      </c>
    </row>
    <row r="17550" spans="4:4">
      <c r="D17550" s="3">
        <v>17550</v>
      </c>
    </row>
    <row r="17551" spans="4:4">
      <c r="D17551" s="3">
        <v>17551</v>
      </c>
    </row>
    <row r="17552" spans="4:4">
      <c r="D17552" s="3">
        <v>17552</v>
      </c>
    </row>
    <row r="17553" spans="4:4">
      <c r="D17553" s="3">
        <v>17553</v>
      </c>
    </row>
    <row r="17554" spans="4:4">
      <c r="D17554" s="3">
        <v>17554</v>
      </c>
    </row>
    <row r="17555" spans="4:4">
      <c r="D17555" s="3">
        <v>17555</v>
      </c>
    </row>
    <row r="17556" spans="4:4">
      <c r="D17556" s="3">
        <v>17556</v>
      </c>
    </row>
    <row r="17557" spans="4:4">
      <c r="D17557" s="3">
        <v>17557</v>
      </c>
    </row>
    <row r="17558" spans="4:4">
      <c r="D17558" s="3">
        <v>17558</v>
      </c>
    </row>
    <row r="17559" spans="4:4">
      <c r="D17559" s="3">
        <v>17559</v>
      </c>
    </row>
    <row r="17560" spans="4:4">
      <c r="D17560" s="3">
        <v>17560</v>
      </c>
    </row>
    <row r="17561" spans="4:4">
      <c r="D17561" s="3">
        <v>17561</v>
      </c>
    </row>
    <row r="17562" spans="4:4">
      <c r="D17562" s="3">
        <v>17562</v>
      </c>
    </row>
    <row r="17563" spans="4:4">
      <c r="D17563" s="3">
        <v>17563</v>
      </c>
    </row>
    <row r="17564" spans="4:4">
      <c r="D17564" s="3">
        <v>17564</v>
      </c>
    </row>
    <row r="17565" spans="4:4">
      <c r="D17565" s="3">
        <v>17565</v>
      </c>
    </row>
    <row r="17566" spans="4:4">
      <c r="D17566" s="3">
        <v>17566</v>
      </c>
    </row>
    <row r="17567" spans="4:4">
      <c r="D17567" s="3">
        <v>17567</v>
      </c>
    </row>
    <row r="17568" spans="4:4">
      <c r="D17568" s="3">
        <v>17568</v>
      </c>
    </row>
    <row r="17569" spans="4:4">
      <c r="D17569" s="3">
        <v>17569</v>
      </c>
    </row>
    <row r="17570" spans="4:4">
      <c r="D17570" s="3">
        <v>17570</v>
      </c>
    </row>
    <row r="17571" spans="4:4">
      <c r="D17571" s="3">
        <v>17571</v>
      </c>
    </row>
    <row r="17572" spans="4:4">
      <c r="D17572" s="3">
        <v>17572</v>
      </c>
    </row>
    <row r="17573" spans="4:4">
      <c r="D17573" s="3">
        <v>17573</v>
      </c>
    </row>
    <row r="17574" spans="4:4">
      <c r="D17574" s="3">
        <v>17574</v>
      </c>
    </row>
    <row r="17575" spans="4:4">
      <c r="D17575" s="3">
        <v>17575</v>
      </c>
    </row>
    <row r="17576" spans="4:4">
      <c r="D17576" s="3">
        <v>17576</v>
      </c>
    </row>
    <row r="17577" spans="4:4">
      <c r="D17577" s="3">
        <v>17577</v>
      </c>
    </row>
    <row r="17578" spans="4:4">
      <c r="D17578" s="3">
        <v>17578</v>
      </c>
    </row>
    <row r="17579" spans="4:4">
      <c r="D17579" s="3">
        <v>17579</v>
      </c>
    </row>
    <row r="17580" spans="4:4">
      <c r="D17580" s="3">
        <v>17580</v>
      </c>
    </row>
    <row r="17581" spans="4:4">
      <c r="D17581" s="3">
        <v>17581</v>
      </c>
    </row>
    <row r="17582" spans="4:4">
      <c r="D17582" s="3">
        <v>17582</v>
      </c>
    </row>
    <row r="17583" spans="4:4">
      <c r="D17583" s="3">
        <v>17583</v>
      </c>
    </row>
    <row r="17584" spans="4:4">
      <c r="D17584" s="3">
        <v>17584</v>
      </c>
    </row>
    <row r="17585" spans="4:4">
      <c r="D17585" s="3">
        <v>17585</v>
      </c>
    </row>
    <row r="17586" spans="4:4">
      <c r="D17586" s="3">
        <v>17586</v>
      </c>
    </row>
    <row r="17587" spans="4:4">
      <c r="D17587" s="3">
        <v>17587</v>
      </c>
    </row>
    <row r="17588" spans="4:4">
      <c r="D17588" s="3">
        <v>17588</v>
      </c>
    </row>
    <row r="17589" spans="4:4">
      <c r="D17589" s="3">
        <v>17589</v>
      </c>
    </row>
    <row r="17590" spans="4:4">
      <c r="D17590" s="3">
        <v>17590</v>
      </c>
    </row>
    <row r="17591" spans="4:4">
      <c r="D17591" s="3">
        <v>17591</v>
      </c>
    </row>
    <row r="17592" spans="4:4">
      <c r="D17592" s="3">
        <v>17592</v>
      </c>
    </row>
    <row r="17593" spans="4:4">
      <c r="D17593" s="3">
        <v>17593</v>
      </c>
    </row>
    <row r="17594" spans="4:4">
      <c r="D17594" s="3">
        <v>17594</v>
      </c>
    </row>
    <row r="17595" spans="4:4">
      <c r="D17595" s="3">
        <v>17595</v>
      </c>
    </row>
    <row r="17596" spans="4:4">
      <c r="D17596" s="3">
        <v>17596</v>
      </c>
    </row>
    <row r="17597" spans="4:4">
      <c r="D17597" s="3">
        <v>17597</v>
      </c>
    </row>
    <row r="17598" spans="4:4">
      <c r="D17598" s="3">
        <v>17598</v>
      </c>
    </row>
    <row r="17599" spans="4:4">
      <c r="D17599" s="3">
        <v>17599</v>
      </c>
    </row>
    <row r="17600" spans="4:4">
      <c r="D17600" s="3">
        <v>17600</v>
      </c>
    </row>
    <row r="17601" spans="4:4">
      <c r="D17601" s="3">
        <v>17601</v>
      </c>
    </row>
    <row r="17602" spans="4:4">
      <c r="D17602" s="3">
        <v>17602</v>
      </c>
    </row>
    <row r="17603" spans="4:4">
      <c r="D17603" s="3">
        <v>17603</v>
      </c>
    </row>
    <row r="17604" spans="4:4">
      <c r="D17604" s="3">
        <v>17604</v>
      </c>
    </row>
    <row r="17605" spans="4:4">
      <c r="D17605" s="3">
        <v>17605</v>
      </c>
    </row>
    <row r="17606" spans="4:4">
      <c r="D17606" s="3">
        <v>17606</v>
      </c>
    </row>
    <row r="17607" spans="4:4">
      <c r="D17607" s="3">
        <v>17607</v>
      </c>
    </row>
    <row r="17608" spans="4:4">
      <c r="D17608" s="3">
        <v>17608</v>
      </c>
    </row>
    <row r="17609" spans="4:4">
      <c r="D17609" s="3">
        <v>17609</v>
      </c>
    </row>
    <row r="17610" spans="4:4">
      <c r="D17610" s="3">
        <v>17610</v>
      </c>
    </row>
    <row r="17611" spans="4:4">
      <c r="D17611" s="3">
        <v>17611</v>
      </c>
    </row>
    <row r="17612" spans="4:4">
      <c r="D17612" s="3">
        <v>17612</v>
      </c>
    </row>
    <row r="17613" spans="4:4">
      <c r="D17613" s="3">
        <v>17613</v>
      </c>
    </row>
    <row r="17614" spans="4:4">
      <c r="D17614" s="3">
        <v>17614</v>
      </c>
    </row>
    <row r="17615" spans="4:4">
      <c r="D17615" s="3">
        <v>17615</v>
      </c>
    </row>
    <row r="17616" spans="4:4">
      <c r="D17616" s="3">
        <v>17616</v>
      </c>
    </row>
    <row r="17617" spans="4:4">
      <c r="D17617" s="3">
        <v>17617</v>
      </c>
    </row>
    <row r="17618" spans="4:4">
      <c r="D17618" s="3">
        <v>17618</v>
      </c>
    </row>
    <row r="17619" spans="4:4">
      <c r="D17619" s="3">
        <v>17619</v>
      </c>
    </row>
    <row r="17620" spans="4:4">
      <c r="D17620" s="3">
        <v>17620</v>
      </c>
    </row>
    <row r="17621" spans="4:4">
      <c r="D17621" s="3">
        <v>17621</v>
      </c>
    </row>
    <row r="17622" spans="4:4">
      <c r="D17622" s="3">
        <v>17622</v>
      </c>
    </row>
    <row r="17623" spans="4:4">
      <c r="D17623" s="3">
        <v>17623</v>
      </c>
    </row>
    <row r="17624" spans="4:4">
      <c r="D17624" s="3">
        <v>17624</v>
      </c>
    </row>
    <row r="17625" spans="4:4">
      <c r="D17625" s="3">
        <v>17625</v>
      </c>
    </row>
    <row r="17626" spans="4:4">
      <c r="D17626" s="3">
        <v>17626</v>
      </c>
    </row>
    <row r="17627" spans="4:4">
      <c r="D17627" s="3">
        <v>17627</v>
      </c>
    </row>
    <row r="17628" spans="4:4">
      <c r="D17628" s="3">
        <v>17628</v>
      </c>
    </row>
    <row r="17629" spans="4:4">
      <c r="D17629" s="3">
        <v>17629</v>
      </c>
    </row>
    <row r="17630" spans="4:4">
      <c r="D17630" s="3">
        <v>17630</v>
      </c>
    </row>
    <row r="17631" spans="4:4">
      <c r="D17631" s="3">
        <v>17631</v>
      </c>
    </row>
    <row r="17632" spans="4:4">
      <c r="D17632" s="3">
        <v>17632</v>
      </c>
    </row>
    <row r="17633" spans="4:4">
      <c r="D17633" s="3">
        <v>17633</v>
      </c>
    </row>
    <row r="17634" spans="4:4">
      <c r="D17634" s="3">
        <v>17634</v>
      </c>
    </row>
    <row r="17635" spans="4:4">
      <c r="D17635" s="3">
        <v>17635</v>
      </c>
    </row>
    <row r="17636" spans="4:4">
      <c r="D17636" s="3">
        <v>17636</v>
      </c>
    </row>
    <row r="17637" spans="4:4">
      <c r="D17637" s="3">
        <v>17637</v>
      </c>
    </row>
    <row r="17638" spans="4:4">
      <c r="D17638" s="3">
        <v>17638</v>
      </c>
    </row>
    <row r="17639" spans="4:4">
      <c r="D17639" s="3">
        <v>17639</v>
      </c>
    </row>
    <row r="17640" spans="4:4">
      <c r="D17640" s="3">
        <v>17640</v>
      </c>
    </row>
    <row r="17641" spans="4:4">
      <c r="D17641" s="3">
        <v>17641</v>
      </c>
    </row>
    <row r="17642" spans="4:4">
      <c r="D17642" s="3">
        <v>17642</v>
      </c>
    </row>
    <row r="17643" spans="4:4">
      <c r="D17643" s="3">
        <v>17643</v>
      </c>
    </row>
    <row r="17644" spans="4:4">
      <c r="D17644" s="3">
        <v>17644</v>
      </c>
    </row>
    <row r="17645" spans="4:4">
      <c r="D17645" s="3">
        <v>17645</v>
      </c>
    </row>
    <row r="17646" spans="4:4">
      <c r="D17646" s="3">
        <v>17646</v>
      </c>
    </row>
    <row r="17647" spans="4:4">
      <c r="D17647" s="3">
        <v>17647</v>
      </c>
    </row>
    <row r="17648" spans="4:4">
      <c r="D17648" s="3">
        <v>17648</v>
      </c>
    </row>
    <row r="17649" spans="4:4">
      <c r="D17649" s="3">
        <v>17649</v>
      </c>
    </row>
    <row r="17650" spans="4:4">
      <c r="D17650" s="3">
        <v>17650</v>
      </c>
    </row>
    <row r="17651" spans="4:4">
      <c r="D17651" s="3">
        <v>17651</v>
      </c>
    </row>
    <row r="17652" spans="4:4">
      <c r="D17652" s="3">
        <v>17652</v>
      </c>
    </row>
    <row r="17653" spans="4:4">
      <c r="D17653" s="3">
        <v>17653</v>
      </c>
    </row>
    <row r="17654" spans="4:4">
      <c r="D17654" s="3">
        <v>17654</v>
      </c>
    </row>
    <row r="17655" spans="4:4">
      <c r="D17655" s="3">
        <v>17655</v>
      </c>
    </row>
    <row r="17656" spans="4:4">
      <c r="D17656" s="3">
        <v>17656</v>
      </c>
    </row>
    <row r="17657" spans="4:4">
      <c r="D17657" s="3">
        <v>17657</v>
      </c>
    </row>
    <row r="17658" spans="4:4">
      <c r="D17658" s="3">
        <v>17658</v>
      </c>
    </row>
    <row r="17659" spans="4:4">
      <c r="D17659" s="3">
        <v>17659</v>
      </c>
    </row>
    <row r="17660" spans="4:4">
      <c r="D17660" s="3">
        <v>17660</v>
      </c>
    </row>
    <row r="17661" spans="4:4">
      <c r="D17661" s="3">
        <v>17661</v>
      </c>
    </row>
    <row r="17662" spans="4:4">
      <c r="D17662" s="3">
        <v>17662</v>
      </c>
    </row>
    <row r="17663" spans="4:4">
      <c r="D17663" s="3">
        <v>17663</v>
      </c>
    </row>
    <row r="17664" spans="4:4">
      <c r="D17664" s="3">
        <v>17664</v>
      </c>
    </row>
    <row r="17665" spans="4:4">
      <c r="D17665" s="3">
        <v>17665</v>
      </c>
    </row>
    <row r="17666" spans="4:4">
      <c r="D17666" s="3">
        <v>17666</v>
      </c>
    </row>
    <row r="17667" spans="4:4">
      <c r="D17667" s="3">
        <v>17667</v>
      </c>
    </row>
    <row r="17668" spans="4:4">
      <c r="D17668" s="3">
        <v>17668</v>
      </c>
    </row>
    <row r="17669" spans="4:4">
      <c r="D17669" s="3">
        <v>17669</v>
      </c>
    </row>
    <row r="17670" spans="4:4">
      <c r="D17670" s="3">
        <v>17670</v>
      </c>
    </row>
    <row r="17671" spans="4:4">
      <c r="D17671" s="3">
        <v>17671</v>
      </c>
    </row>
    <row r="17672" spans="4:4">
      <c r="D17672" s="3">
        <v>17672</v>
      </c>
    </row>
    <row r="17673" spans="4:4">
      <c r="D17673" s="3">
        <v>17673</v>
      </c>
    </row>
    <row r="17674" spans="4:4">
      <c r="D17674" s="3">
        <v>17674</v>
      </c>
    </row>
    <row r="17675" spans="4:4">
      <c r="D17675" s="3">
        <v>17675</v>
      </c>
    </row>
    <row r="17676" spans="4:4">
      <c r="D17676" s="3">
        <v>17676</v>
      </c>
    </row>
    <row r="17677" spans="4:4">
      <c r="D17677" s="3">
        <v>17677</v>
      </c>
    </row>
    <row r="17678" spans="4:4">
      <c r="D17678" s="3">
        <v>17678</v>
      </c>
    </row>
    <row r="17679" spans="4:4">
      <c r="D17679" s="3">
        <v>17679</v>
      </c>
    </row>
    <row r="17680" spans="4:4">
      <c r="D17680" s="3">
        <v>17680</v>
      </c>
    </row>
    <row r="17681" spans="4:4">
      <c r="D17681" s="3">
        <v>17681</v>
      </c>
    </row>
    <row r="17682" spans="4:4">
      <c r="D17682" s="3">
        <v>17682</v>
      </c>
    </row>
    <row r="17683" spans="4:4">
      <c r="D17683" s="3">
        <v>17683</v>
      </c>
    </row>
    <row r="17684" spans="4:4">
      <c r="D17684" s="3">
        <v>17684</v>
      </c>
    </row>
    <row r="17685" spans="4:4">
      <c r="D17685" s="3">
        <v>17685</v>
      </c>
    </row>
    <row r="17686" spans="4:4">
      <c r="D17686" s="3">
        <v>17686</v>
      </c>
    </row>
    <row r="17687" spans="4:4">
      <c r="D17687" s="3">
        <v>17687</v>
      </c>
    </row>
    <row r="17688" spans="4:4">
      <c r="D17688" s="3">
        <v>17688</v>
      </c>
    </row>
    <row r="17689" spans="4:4">
      <c r="D17689" s="3">
        <v>17689</v>
      </c>
    </row>
    <row r="17690" spans="4:4">
      <c r="D17690" s="3">
        <v>17690</v>
      </c>
    </row>
    <row r="17691" spans="4:4">
      <c r="D17691" s="3">
        <v>17691</v>
      </c>
    </row>
    <row r="17692" spans="4:4">
      <c r="D17692" s="3">
        <v>17692</v>
      </c>
    </row>
    <row r="17693" spans="4:4">
      <c r="D17693" s="3">
        <v>17693</v>
      </c>
    </row>
    <row r="17694" spans="4:4">
      <c r="D17694" s="3">
        <v>17694</v>
      </c>
    </row>
    <row r="17695" spans="4:4">
      <c r="D17695" s="3">
        <v>17695</v>
      </c>
    </row>
    <row r="17696" spans="4:4">
      <c r="D17696" s="3">
        <v>17696</v>
      </c>
    </row>
    <row r="17697" spans="4:4">
      <c r="D17697" s="3">
        <v>17697</v>
      </c>
    </row>
    <row r="17698" spans="4:4">
      <c r="D17698" s="3">
        <v>17698</v>
      </c>
    </row>
    <row r="17699" spans="4:4">
      <c r="D17699" s="3">
        <v>17699</v>
      </c>
    </row>
    <row r="17700" spans="4:4">
      <c r="D17700" s="3">
        <v>17700</v>
      </c>
    </row>
    <row r="17701" spans="4:4">
      <c r="D17701" s="3">
        <v>17701</v>
      </c>
    </row>
    <row r="17702" spans="4:4">
      <c r="D17702" s="3">
        <v>17702</v>
      </c>
    </row>
    <row r="17703" spans="4:4">
      <c r="D17703" s="3">
        <v>17703</v>
      </c>
    </row>
    <row r="17704" spans="4:4">
      <c r="D17704" s="3">
        <v>17704</v>
      </c>
    </row>
    <row r="17705" spans="4:4">
      <c r="D17705" s="3">
        <v>17705</v>
      </c>
    </row>
    <row r="17706" spans="4:4">
      <c r="D17706" s="3">
        <v>17706</v>
      </c>
    </row>
    <row r="17707" spans="4:4">
      <c r="D17707" s="3">
        <v>17707</v>
      </c>
    </row>
    <row r="17708" spans="4:4">
      <c r="D17708" s="3">
        <v>17708</v>
      </c>
    </row>
    <row r="17709" spans="4:4">
      <c r="D17709" s="3">
        <v>17709</v>
      </c>
    </row>
    <row r="17710" spans="4:4">
      <c r="D17710" s="3">
        <v>17710</v>
      </c>
    </row>
    <row r="17711" spans="4:4">
      <c r="D17711" s="3">
        <v>17711</v>
      </c>
    </row>
    <row r="17712" spans="4:4">
      <c r="D17712" s="3">
        <v>17712</v>
      </c>
    </row>
    <row r="17713" spans="4:4">
      <c r="D17713" s="3">
        <v>17713</v>
      </c>
    </row>
    <row r="17714" spans="4:4">
      <c r="D17714" s="3">
        <v>17714</v>
      </c>
    </row>
    <row r="17715" spans="4:4">
      <c r="D17715" s="3">
        <v>17715</v>
      </c>
    </row>
    <row r="17716" spans="4:4">
      <c r="D17716" s="3">
        <v>17716</v>
      </c>
    </row>
    <row r="17717" spans="4:4">
      <c r="D17717" s="3">
        <v>17717</v>
      </c>
    </row>
    <row r="17718" spans="4:4">
      <c r="D17718" s="3">
        <v>17718</v>
      </c>
    </row>
    <row r="17719" spans="4:4">
      <c r="D17719" s="3">
        <v>17719</v>
      </c>
    </row>
    <row r="17720" spans="4:4">
      <c r="D17720" s="3">
        <v>17720</v>
      </c>
    </row>
    <row r="17721" spans="4:4">
      <c r="D17721" s="3">
        <v>17721</v>
      </c>
    </row>
    <row r="17722" spans="4:4">
      <c r="D17722" s="3">
        <v>17722</v>
      </c>
    </row>
    <row r="17723" spans="4:4">
      <c r="D17723" s="3">
        <v>17723</v>
      </c>
    </row>
    <row r="17724" spans="4:4">
      <c r="D17724" s="3">
        <v>17724</v>
      </c>
    </row>
    <row r="17725" spans="4:4">
      <c r="D17725" s="3">
        <v>17725</v>
      </c>
    </row>
    <row r="17726" spans="4:4">
      <c r="D17726" s="3">
        <v>17726</v>
      </c>
    </row>
    <row r="17727" spans="4:4">
      <c r="D17727" s="3">
        <v>17727</v>
      </c>
    </row>
    <row r="17728" spans="4:4">
      <c r="D17728" s="3">
        <v>17728</v>
      </c>
    </row>
    <row r="17729" spans="4:4">
      <c r="D17729" s="3">
        <v>17729</v>
      </c>
    </row>
    <row r="17730" spans="4:4">
      <c r="D17730" s="3">
        <v>17730</v>
      </c>
    </row>
    <row r="17731" spans="4:4">
      <c r="D17731" s="3">
        <v>17731</v>
      </c>
    </row>
    <row r="17732" spans="4:4">
      <c r="D17732" s="3">
        <v>17732</v>
      </c>
    </row>
    <row r="17733" spans="4:4">
      <c r="D17733" s="3">
        <v>17733</v>
      </c>
    </row>
    <row r="17734" spans="4:4">
      <c r="D17734" s="3">
        <v>17734</v>
      </c>
    </row>
    <row r="17735" spans="4:4">
      <c r="D17735" s="3">
        <v>17735</v>
      </c>
    </row>
    <row r="17736" spans="4:4">
      <c r="D17736" s="3">
        <v>17736</v>
      </c>
    </row>
    <row r="17737" spans="4:4">
      <c r="D17737" s="3">
        <v>17737</v>
      </c>
    </row>
    <row r="17738" spans="4:4">
      <c r="D17738" s="3">
        <v>17738</v>
      </c>
    </row>
    <row r="17739" spans="4:4">
      <c r="D17739" s="3">
        <v>17739</v>
      </c>
    </row>
    <row r="17740" spans="4:4">
      <c r="D17740" s="3">
        <v>17740</v>
      </c>
    </row>
    <row r="17741" spans="4:4">
      <c r="D17741" s="3">
        <v>17741</v>
      </c>
    </row>
    <row r="17742" spans="4:4">
      <c r="D17742" s="3">
        <v>17742</v>
      </c>
    </row>
    <row r="17743" spans="4:4">
      <c r="D17743" s="3">
        <v>17743</v>
      </c>
    </row>
    <row r="17744" spans="4:4">
      <c r="D17744" s="3">
        <v>17744</v>
      </c>
    </row>
    <row r="17745" spans="4:4">
      <c r="D17745" s="3">
        <v>17745</v>
      </c>
    </row>
    <row r="17746" spans="4:4">
      <c r="D17746" s="3">
        <v>17746</v>
      </c>
    </row>
    <row r="17747" spans="4:4">
      <c r="D17747" s="3">
        <v>17747</v>
      </c>
    </row>
    <row r="17748" spans="4:4">
      <c r="D17748" s="3">
        <v>17748</v>
      </c>
    </row>
    <row r="17749" spans="4:4">
      <c r="D17749" s="3">
        <v>17749</v>
      </c>
    </row>
    <row r="17750" spans="4:4">
      <c r="D17750" s="3">
        <v>17750</v>
      </c>
    </row>
    <row r="17751" spans="4:4">
      <c r="D17751" s="3">
        <v>17751</v>
      </c>
    </row>
    <row r="17752" spans="4:4">
      <c r="D17752" s="3">
        <v>17752</v>
      </c>
    </row>
    <row r="17753" spans="4:4">
      <c r="D17753" s="3">
        <v>17753</v>
      </c>
    </row>
    <row r="17754" spans="4:4">
      <c r="D17754" s="3">
        <v>17754</v>
      </c>
    </row>
    <row r="17755" spans="4:4">
      <c r="D17755" s="3">
        <v>17755</v>
      </c>
    </row>
    <row r="17756" spans="4:4">
      <c r="D17756" s="3">
        <v>17756</v>
      </c>
    </row>
    <row r="17757" spans="4:4">
      <c r="D17757" s="3">
        <v>17757</v>
      </c>
    </row>
    <row r="17758" spans="4:4">
      <c r="D17758" s="3">
        <v>17758</v>
      </c>
    </row>
    <row r="17759" spans="4:4">
      <c r="D17759" s="3">
        <v>17759</v>
      </c>
    </row>
    <row r="17760" spans="4:4">
      <c r="D17760" s="3">
        <v>17760</v>
      </c>
    </row>
    <row r="17761" spans="4:4">
      <c r="D17761" s="3">
        <v>17761</v>
      </c>
    </row>
    <row r="17762" spans="4:4">
      <c r="D17762" s="3">
        <v>17762</v>
      </c>
    </row>
    <row r="17763" spans="4:4">
      <c r="D17763" s="3">
        <v>17763</v>
      </c>
    </row>
    <row r="17764" spans="4:4">
      <c r="D17764" s="3">
        <v>17764</v>
      </c>
    </row>
    <row r="17765" spans="4:4">
      <c r="D17765" s="3">
        <v>17765</v>
      </c>
    </row>
    <row r="17766" spans="4:4">
      <c r="D17766" s="3">
        <v>17766</v>
      </c>
    </row>
    <row r="17767" spans="4:4">
      <c r="D17767" s="3">
        <v>17767</v>
      </c>
    </row>
    <row r="17768" spans="4:4">
      <c r="D17768" s="3">
        <v>17768</v>
      </c>
    </row>
    <row r="17769" spans="4:4">
      <c r="D17769" s="3">
        <v>17769</v>
      </c>
    </row>
    <row r="17770" spans="4:4">
      <c r="D17770" s="3">
        <v>17770</v>
      </c>
    </row>
    <row r="17771" spans="4:4">
      <c r="D17771" s="3">
        <v>17771</v>
      </c>
    </row>
    <row r="17772" spans="4:4">
      <c r="D17772" s="3">
        <v>17772</v>
      </c>
    </row>
    <row r="17773" spans="4:4">
      <c r="D17773" s="3">
        <v>17773</v>
      </c>
    </row>
    <row r="17774" spans="4:4">
      <c r="D17774" s="3">
        <v>17774</v>
      </c>
    </row>
    <row r="17775" spans="4:4">
      <c r="D17775" s="3">
        <v>17775</v>
      </c>
    </row>
    <row r="17776" spans="4:4">
      <c r="D17776" s="3">
        <v>17776</v>
      </c>
    </row>
    <row r="17777" spans="4:4">
      <c r="D17777" s="3">
        <v>17777</v>
      </c>
    </row>
    <row r="17778" spans="4:4">
      <c r="D17778" s="3">
        <v>17778</v>
      </c>
    </row>
    <row r="17779" spans="4:4">
      <c r="D17779" s="3">
        <v>17779</v>
      </c>
    </row>
    <row r="17780" spans="4:4">
      <c r="D17780" s="3">
        <v>17780</v>
      </c>
    </row>
    <row r="17781" spans="4:4">
      <c r="D17781" s="3">
        <v>17781</v>
      </c>
    </row>
    <row r="17782" spans="4:4">
      <c r="D17782" s="3">
        <v>17782</v>
      </c>
    </row>
    <row r="17783" spans="4:4">
      <c r="D17783" s="3">
        <v>17783</v>
      </c>
    </row>
    <row r="17784" spans="4:4">
      <c r="D17784" s="3">
        <v>17784</v>
      </c>
    </row>
    <row r="17785" spans="4:4">
      <c r="D17785" s="3">
        <v>17785</v>
      </c>
    </row>
    <row r="17786" spans="4:4">
      <c r="D17786" s="3">
        <v>17786</v>
      </c>
    </row>
    <row r="17787" spans="4:4">
      <c r="D17787" s="3">
        <v>17787</v>
      </c>
    </row>
    <row r="17788" spans="4:4">
      <c r="D17788" s="3">
        <v>17788</v>
      </c>
    </row>
    <row r="17789" spans="4:4">
      <c r="D17789" s="3">
        <v>17789</v>
      </c>
    </row>
    <row r="17790" spans="4:4">
      <c r="D17790" s="3">
        <v>17790</v>
      </c>
    </row>
    <row r="17791" spans="4:4">
      <c r="D17791" s="3">
        <v>17791</v>
      </c>
    </row>
    <row r="17792" spans="4:4">
      <c r="D17792" s="3">
        <v>17792</v>
      </c>
    </row>
    <row r="17793" spans="4:4">
      <c r="D17793" s="3">
        <v>17793</v>
      </c>
    </row>
    <row r="17794" spans="4:4">
      <c r="D17794" s="3">
        <v>17794</v>
      </c>
    </row>
    <row r="17795" spans="4:4">
      <c r="D17795" s="3">
        <v>17795</v>
      </c>
    </row>
    <row r="17796" spans="4:4">
      <c r="D17796" s="3">
        <v>17796</v>
      </c>
    </row>
    <row r="17797" spans="4:4">
      <c r="D17797" s="3">
        <v>17797</v>
      </c>
    </row>
    <row r="17798" spans="4:4">
      <c r="D17798" s="3">
        <v>17798</v>
      </c>
    </row>
    <row r="17799" spans="4:4">
      <c r="D17799" s="3">
        <v>17799</v>
      </c>
    </row>
    <row r="17800" spans="4:4">
      <c r="D17800" s="3">
        <v>17800</v>
      </c>
    </row>
    <row r="17801" spans="4:4">
      <c r="D17801" s="3">
        <v>17801</v>
      </c>
    </row>
    <row r="17802" spans="4:4">
      <c r="D17802" s="3">
        <v>17802</v>
      </c>
    </row>
    <row r="17803" spans="4:4">
      <c r="D17803" s="3">
        <v>17803</v>
      </c>
    </row>
    <row r="17804" spans="4:4">
      <c r="D17804" s="3">
        <v>17804</v>
      </c>
    </row>
    <row r="17805" spans="4:4">
      <c r="D17805" s="3">
        <v>17805</v>
      </c>
    </row>
    <row r="17806" spans="4:4">
      <c r="D17806" s="3">
        <v>17806</v>
      </c>
    </row>
    <row r="17807" spans="4:4">
      <c r="D17807" s="3">
        <v>17807</v>
      </c>
    </row>
    <row r="17808" spans="4:4">
      <c r="D17808" s="3">
        <v>17808</v>
      </c>
    </row>
    <row r="17809" spans="4:4">
      <c r="D17809" s="3">
        <v>17809</v>
      </c>
    </row>
    <row r="17810" spans="4:4">
      <c r="D17810" s="3">
        <v>17810</v>
      </c>
    </row>
    <row r="17811" spans="4:4">
      <c r="D17811" s="3">
        <v>17811</v>
      </c>
    </row>
    <row r="17812" spans="4:4">
      <c r="D17812" s="3">
        <v>17812</v>
      </c>
    </row>
    <row r="17813" spans="4:4">
      <c r="D17813" s="3">
        <v>17813</v>
      </c>
    </row>
    <row r="17814" spans="4:4">
      <c r="D17814" s="3">
        <v>17814</v>
      </c>
    </row>
    <row r="17815" spans="4:4">
      <c r="D17815" s="3">
        <v>17815</v>
      </c>
    </row>
    <row r="17816" spans="4:4">
      <c r="D17816" s="3">
        <v>17816</v>
      </c>
    </row>
    <row r="17817" spans="4:4">
      <c r="D17817" s="3">
        <v>17817</v>
      </c>
    </row>
    <row r="17818" spans="4:4">
      <c r="D17818" s="3">
        <v>17818</v>
      </c>
    </row>
    <row r="17819" spans="4:4">
      <c r="D17819" s="3">
        <v>17819</v>
      </c>
    </row>
    <row r="17820" spans="4:4">
      <c r="D17820" s="3">
        <v>17820</v>
      </c>
    </row>
    <row r="17821" spans="4:4">
      <c r="D17821" s="3">
        <v>17821</v>
      </c>
    </row>
    <row r="17822" spans="4:4">
      <c r="D17822" s="3">
        <v>17822</v>
      </c>
    </row>
    <row r="17823" spans="4:4">
      <c r="D17823" s="3">
        <v>17823</v>
      </c>
    </row>
    <row r="17824" spans="4:4">
      <c r="D17824" s="3">
        <v>17824</v>
      </c>
    </row>
    <row r="17825" spans="4:4">
      <c r="D17825" s="3">
        <v>17825</v>
      </c>
    </row>
    <row r="17826" spans="4:4">
      <c r="D17826" s="3">
        <v>17826</v>
      </c>
    </row>
    <row r="17827" spans="4:4">
      <c r="D17827" s="3">
        <v>17827</v>
      </c>
    </row>
    <row r="17828" spans="4:4">
      <c r="D17828" s="3">
        <v>17828</v>
      </c>
    </row>
    <row r="17829" spans="4:4">
      <c r="D17829" s="3">
        <v>17829</v>
      </c>
    </row>
    <row r="17830" spans="4:4">
      <c r="D17830" s="3">
        <v>17830</v>
      </c>
    </row>
    <row r="17831" spans="4:4">
      <c r="D17831" s="3">
        <v>17831</v>
      </c>
    </row>
    <row r="17832" spans="4:4">
      <c r="D17832" s="3">
        <v>17832</v>
      </c>
    </row>
    <row r="17833" spans="4:4">
      <c r="D17833" s="3">
        <v>17833</v>
      </c>
    </row>
    <row r="17834" spans="4:4">
      <c r="D17834" s="3">
        <v>17834</v>
      </c>
    </row>
    <row r="17835" spans="4:4">
      <c r="D17835" s="3">
        <v>17835</v>
      </c>
    </row>
    <row r="17836" spans="4:4">
      <c r="D17836" s="3">
        <v>17836</v>
      </c>
    </row>
    <row r="17837" spans="4:4">
      <c r="D17837" s="3">
        <v>17837</v>
      </c>
    </row>
    <row r="17838" spans="4:4">
      <c r="D17838" s="3">
        <v>17838</v>
      </c>
    </row>
    <row r="17839" spans="4:4">
      <c r="D17839" s="3">
        <v>17839</v>
      </c>
    </row>
    <row r="17840" spans="4:4">
      <c r="D17840" s="3">
        <v>17840</v>
      </c>
    </row>
    <row r="17841" spans="4:4">
      <c r="D17841" s="3">
        <v>17841</v>
      </c>
    </row>
    <row r="17842" spans="4:4">
      <c r="D17842" s="3">
        <v>17842</v>
      </c>
    </row>
    <row r="17843" spans="4:4">
      <c r="D17843" s="3">
        <v>17843</v>
      </c>
    </row>
    <row r="17844" spans="4:4">
      <c r="D17844" s="3">
        <v>17844</v>
      </c>
    </row>
    <row r="17845" spans="4:4">
      <c r="D17845" s="3">
        <v>17845</v>
      </c>
    </row>
    <row r="17846" spans="4:4">
      <c r="D17846" s="3">
        <v>17846</v>
      </c>
    </row>
    <row r="17847" spans="4:4">
      <c r="D17847" s="3">
        <v>17847</v>
      </c>
    </row>
    <row r="17848" spans="4:4">
      <c r="D17848" s="3">
        <v>17848</v>
      </c>
    </row>
    <row r="17849" spans="4:4">
      <c r="D17849" s="3">
        <v>17849</v>
      </c>
    </row>
    <row r="17850" spans="4:4">
      <c r="D17850" s="3">
        <v>17850</v>
      </c>
    </row>
    <row r="17851" spans="4:4">
      <c r="D17851" s="3">
        <v>17851</v>
      </c>
    </row>
    <row r="17852" spans="4:4">
      <c r="D17852" s="3">
        <v>17852</v>
      </c>
    </row>
    <row r="17853" spans="4:4">
      <c r="D17853" s="3">
        <v>17853</v>
      </c>
    </row>
    <row r="17854" spans="4:4">
      <c r="D17854" s="3">
        <v>17854</v>
      </c>
    </row>
    <row r="17855" spans="4:4">
      <c r="D17855" s="3">
        <v>17855</v>
      </c>
    </row>
    <row r="17856" spans="4:4">
      <c r="D17856" s="3">
        <v>17856</v>
      </c>
    </row>
    <row r="17857" spans="4:4">
      <c r="D17857" s="3">
        <v>17857</v>
      </c>
    </row>
    <row r="17858" spans="4:4">
      <c r="D17858" s="3">
        <v>17858</v>
      </c>
    </row>
    <row r="17859" spans="4:4">
      <c r="D17859" s="3">
        <v>17859</v>
      </c>
    </row>
    <row r="17860" spans="4:4">
      <c r="D17860" s="3">
        <v>17860</v>
      </c>
    </row>
    <row r="17861" spans="4:4">
      <c r="D17861" s="3">
        <v>17861</v>
      </c>
    </row>
    <row r="17862" spans="4:4">
      <c r="D17862" s="3">
        <v>17862</v>
      </c>
    </row>
    <row r="17863" spans="4:4">
      <c r="D17863" s="3">
        <v>17863</v>
      </c>
    </row>
    <row r="17864" spans="4:4">
      <c r="D17864" s="3">
        <v>17864</v>
      </c>
    </row>
    <row r="17865" spans="4:4">
      <c r="D17865" s="3">
        <v>17865</v>
      </c>
    </row>
    <row r="17866" spans="4:4">
      <c r="D17866" s="3">
        <v>17866</v>
      </c>
    </row>
    <row r="17867" spans="4:4">
      <c r="D17867" s="3">
        <v>17867</v>
      </c>
    </row>
    <row r="17868" spans="4:4">
      <c r="D17868" s="3">
        <v>17868</v>
      </c>
    </row>
    <row r="17869" spans="4:4">
      <c r="D17869" s="3">
        <v>17869</v>
      </c>
    </row>
    <row r="17870" spans="4:4">
      <c r="D17870" s="3">
        <v>17870</v>
      </c>
    </row>
    <row r="17871" spans="4:4">
      <c r="D17871" s="3">
        <v>17871</v>
      </c>
    </row>
    <row r="17872" spans="4:4">
      <c r="D17872" s="3">
        <v>17872</v>
      </c>
    </row>
    <row r="17873" spans="4:4">
      <c r="D17873" s="3">
        <v>17873</v>
      </c>
    </row>
    <row r="17874" spans="4:4">
      <c r="D17874" s="3">
        <v>17874</v>
      </c>
    </row>
    <row r="17875" spans="4:4">
      <c r="D17875" s="3">
        <v>17875</v>
      </c>
    </row>
    <row r="17876" spans="4:4">
      <c r="D17876" s="3">
        <v>17876</v>
      </c>
    </row>
    <row r="17877" spans="4:4">
      <c r="D17877" s="3">
        <v>17877</v>
      </c>
    </row>
    <row r="17878" spans="4:4">
      <c r="D17878" s="3">
        <v>17878</v>
      </c>
    </row>
    <row r="17879" spans="4:4">
      <c r="D17879" s="3">
        <v>17879</v>
      </c>
    </row>
    <row r="17880" spans="4:4">
      <c r="D17880" s="3">
        <v>17880</v>
      </c>
    </row>
    <row r="17881" spans="4:4">
      <c r="D17881" s="3">
        <v>17881</v>
      </c>
    </row>
    <row r="17882" spans="4:4">
      <c r="D17882" s="3">
        <v>17882</v>
      </c>
    </row>
    <row r="17883" spans="4:4">
      <c r="D17883" s="3">
        <v>17883</v>
      </c>
    </row>
    <row r="17884" spans="4:4">
      <c r="D17884" s="3">
        <v>17884</v>
      </c>
    </row>
    <row r="17885" spans="4:4">
      <c r="D17885" s="3">
        <v>17885</v>
      </c>
    </row>
    <row r="17886" spans="4:4">
      <c r="D17886" s="3">
        <v>17886</v>
      </c>
    </row>
    <row r="17887" spans="4:4">
      <c r="D17887" s="3">
        <v>17887</v>
      </c>
    </row>
    <row r="17888" spans="4:4">
      <c r="D17888" s="3">
        <v>17888</v>
      </c>
    </row>
    <row r="17889" spans="4:4">
      <c r="D17889" s="3">
        <v>17889</v>
      </c>
    </row>
    <row r="17890" spans="4:4">
      <c r="D17890" s="3">
        <v>17890</v>
      </c>
    </row>
    <row r="17891" spans="4:4">
      <c r="D17891" s="3">
        <v>17891</v>
      </c>
    </row>
    <row r="17892" spans="4:4">
      <c r="D17892" s="3">
        <v>17892</v>
      </c>
    </row>
    <row r="17893" spans="4:4">
      <c r="D17893" s="3">
        <v>17893</v>
      </c>
    </row>
    <row r="17894" spans="4:4">
      <c r="D17894" s="3">
        <v>17894</v>
      </c>
    </row>
    <row r="17895" spans="4:4">
      <c r="D17895" s="3">
        <v>17895</v>
      </c>
    </row>
    <row r="17896" spans="4:4">
      <c r="D17896" s="3">
        <v>17896</v>
      </c>
    </row>
    <row r="17897" spans="4:4">
      <c r="D17897" s="3">
        <v>17897</v>
      </c>
    </row>
    <row r="17898" spans="4:4">
      <c r="D17898" s="3">
        <v>17898</v>
      </c>
    </row>
    <row r="17899" spans="4:4">
      <c r="D17899" s="3">
        <v>17899</v>
      </c>
    </row>
    <row r="17900" spans="4:4">
      <c r="D17900" s="3">
        <v>17900</v>
      </c>
    </row>
    <row r="17901" spans="4:4">
      <c r="D17901" s="3">
        <v>17901</v>
      </c>
    </row>
    <row r="17902" spans="4:4">
      <c r="D17902" s="3">
        <v>17902</v>
      </c>
    </row>
    <row r="17903" spans="4:4">
      <c r="D17903" s="3">
        <v>17903</v>
      </c>
    </row>
    <row r="17904" spans="4:4">
      <c r="D17904" s="3">
        <v>17904</v>
      </c>
    </row>
    <row r="17905" spans="4:4">
      <c r="D17905" s="3">
        <v>17905</v>
      </c>
    </row>
    <row r="17906" spans="4:4">
      <c r="D17906" s="3">
        <v>17906</v>
      </c>
    </row>
    <row r="17907" spans="4:4">
      <c r="D17907" s="3">
        <v>17907</v>
      </c>
    </row>
    <row r="17908" spans="4:4">
      <c r="D17908" s="3">
        <v>17908</v>
      </c>
    </row>
    <row r="17909" spans="4:4">
      <c r="D17909" s="3">
        <v>17909</v>
      </c>
    </row>
    <row r="17910" spans="4:4">
      <c r="D17910" s="3">
        <v>17910</v>
      </c>
    </row>
    <row r="17911" spans="4:4">
      <c r="D17911" s="3">
        <v>17911</v>
      </c>
    </row>
    <row r="17912" spans="4:4">
      <c r="D17912" s="3">
        <v>17912</v>
      </c>
    </row>
    <row r="17913" spans="4:4">
      <c r="D17913" s="3">
        <v>17913</v>
      </c>
    </row>
    <row r="17914" spans="4:4">
      <c r="D17914" s="3">
        <v>17914</v>
      </c>
    </row>
    <row r="17915" spans="4:4">
      <c r="D17915" s="3">
        <v>17915</v>
      </c>
    </row>
    <row r="17916" spans="4:4">
      <c r="D17916" s="3">
        <v>17916</v>
      </c>
    </row>
    <row r="17917" spans="4:4">
      <c r="D17917" s="3">
        <v>17917</v>
      </c>
    </row>
    <row r="17918" spans="4:4">
      <c r="D17918" s="3">
        <v>17918</v>
      </c>
    </row>
    <row r="17919" spans="4:4">
      <c r="D17919" s="3">
        <v>17919</v>
      </c>
    </row>
    <row r="17920" spans="4:4">
      <c r="D17920" s="3">
        <v>17920</v>
      </c>
    </row>
    <row r="17921" spans="4:4">
      <c r="D17921" s="3">
        <v>17921</v>
      </c>
    </row>
    <row r="17922" spans="4:4">
      <c r="D17922" s="3">
        <v>17922</v>
      </c>
    </row>
    <row r="17923" spans="4:4">
      <c r="D17923" s="3">
        <v>17923</v>
      </c>
    </row>
    <row r="17924" spans="4:4">
      <c r="D17924" s="3">
        <v>17924</v>
      </c>
    </row>
    <row r="17925" spans="4:4">
      <c r="D17925" s="3">
        <v>17925</v>
      </c>
    </row>
    <row r="17926" spans="4:4">
      <c r="D17926" s="3">
        <v>17926</v>
      </c>
    </row>
    <row r="17927" spans="4:4">
      <c r="D17927" s="3">
        <v>17927</v>
      </c>
    </row>
    <row r="17928" spans="4:4">
      <c r="D17928" s="3">
        <v>17928</v>
      </c>
    </row>
    <row r="17929" spans="4:4">
      <c r="D17929" s="3">
        <v>17929</v>
      </c>
    </row>
    <row r="17930" spans="4:4">
      <c r="D17930" s="3">
        <v>17930</v>
      </c>
    </row>
    <row r="17931" spans="4:4">
      <c r="D17931" s="3">
        <v>17931</v>
      </c>
    </row>
    <row r="17932" spans="4:4">
      <c r="D17932" s="3">
        <v>17932</v>
      </c>
    </row>
    <row r="17933" spans="4:4">
      <c r="D17933" s="3">
        <v>17933</v>
      </c>
    </row>
    <row r="17934" spans="4:4">
      <c r="D17934" s="3">
        <v>17934</v>
      </c>
    </row>
    <row r="17935" spans="4:4">
      <c r="D17935" s="3">
        <v>17935</v>
      </c>
    </row>
    <row r="17936" spans="4:4">
      <c r="D17936" s="3">
        <v>17936</v>
      </c>
    </row>
    <row r="17937" spans="4:4">
      <c r="D17937" s="3">
        <v>17937</v>
      </c>
    </row>
    <row r="17938" spans="4:4">
      <c r="D17938" s="3">
        <v>17938</v>
      </c>
    </row>
    <row r="17939" spans="4:4">
      <c r="D17939" s="3">
        <v>17939</v>
      </c>
    </row>
    <row r="17940" spans="4:4">
      <c r="D17940" s="3">
        <v>17940</v>
      </c>
    </row>
    <row r="17941" spans="4:4">
      <c r="D17941" s="3">
        <v>17941</v>
      </c>
    </row>
    <row r="17942" spans="4:4">
      <c r="D17942" s="3">
        <v>17942</v>
      </c>
    </row>
    <row r="17943" spans="4:4">
      <c r="D17943" s="3">
        <v>17943</v>
      </c>
    </row>
    <row r="17944" spans="4:4">
      <c r="D17944" s="3">
        <v>17944</v>
      </c>
    </row>
    <row r="17945" spans="4:4">
      <c r="D17945" s="3">
        <v>17945</v>
      </c>
    </row>
    <row r="17946" spans="4:4">
      <c r="D17946" s="3">
        <v>17946</v>
      </c>
    </row>
    <row r="17947" spans="4:4">
      <c r="D17947" s="3">
        <v>17947</v>
      </c>
    </row>
    <row r="17948" spans="4:4">
      <c r="D17948" s="3">
        <v>17948</v>
      </c>
    </row>
    <row r="17949" spans="4:4">
      <c r="D17949" s="3">
        <v>17949</v>
      </c>
    </row>
    <row r="17950" spans="4:4">
      <c r="D17950" s="3">
        <v>17950</v>
      </c>
    </row>
    <row r="17951" spans="4:4">
      <c r="D17951" s="3">
        <v>17951</v>
      </c>
    </row>
    <row r="17952" spans="4:4">
      <c r="D17952" s="3">
        <v>17952</v>
      </c>
    </row>
    <row r="17953" spans="4:4">
      <c r="D17953" s="3">
        <v>17953</v>
      </c>
    </row>
    <row r="17954" spans="4:4">
      <c r="D17954" s="3">
        <v>17954</v>
      </c>
    </row>
    <row r="17955" spans="4:4">
      <c r="D17955" s="3">
        <v>17955</v>
      </c>
    </row>
    <row r="17956" spans="4:4">
      <c r="D17956" s="3">
        <v>17956</v>
      </c>
    </row>
    <row r="17957" spans="4:4">
      <c r="D17957" s="3">
        <v>17957</v>
      </c>
    </row>
    <row r="17958" spans="4:4">
      <c r="D17958" s="3">
        <v>17958</v>
      </c>
    </row>
    <row r="17959" spans="4:4">
      <c r="D17959" s="3">
        <v>17959</v>
      </c>
    </row>
    <row r="17960" spans="4:4">
      <c r="D17960" s="3">
        <v>17960</v>
      </c>
    </row>
    <row r="17961" spans="4:4">
      <c r="D17961" s="3">
        <v>17961</v>
      </c>
    </row>
    <row r="17962" spans="4:4">
      <c r="D17962" s="3">
        <v>17962</v>
      </c>
    </row>
    <row r="17963" spans="4:4">
      <c r="D17963" s="3">
        <v>17963</v>
      </c>
    </row>
    <row r="17964" spans="4:4">
      <c r="D17964" s="3">
        <v>17964</v>
      </c>
    </row>
    <row r="17965" spans="4:4">
      <c r="D17965" s="3">
        <v>17965</v>
      </c>
    </row>
    <row r="17966" spans="4:4">
      <c r="D17966" s="3">
        <v>17966</v>
      </c>
    </row>
    <row r="17967" spans="4:4">
      <c r="D17967" s="3">
        <v>17967</v>
      </c>
    </row>
    <row r="17968" spans="4:4">
      <c r="D17968" s="3">
        <v>17968</v>
      </c>
    </row>
    <row r="17969" spans="4:4">
      <c r="D17969" s="3">
        <v>17969</v>
      </c>
    </row>
    <row r="17970" spans="4:4">
      <c r="D17970" s="3">
        <v>17970</v>
      </c>
    </row>
    <row r="17971" spans="4:4">
      <c r="D17971" s="3">
        <v>17971</v>
      </c>
    </row>
    <row r="17972" spans="4:4">
      <c r="D17972" s="3">
        <v>17972</v>
      </c>
    </row>
    <row r="17973" spans="4:4">
      <c r="D17973" s="3">
        <v>17973</v>
      </c>
    </row>
    <row r="17974" spans="4:4">
      <c r="D17974" s="3">
        <v>17974</v>
      </c>
    </row>
    <row r="17975" spans="4:4">
      <c r="D17975" s="3">
        <v>17975</v>
      </c>
    </row>
    <row r="17976" spans="4:4">
      <c r="D17976" s="3">
        <v>17976</v>
      </c>
    </row>
    <row r="17977" spans="4:4">
      <c r="D17977" s="3">
        <v>17977</v>
      </c>
    </row>
    <row r="17978" spans="4:4">
      <c r="D17978" s="3">
        <v>17978</v>
      </c>
    </row>
    <row r="17979" spans="4:4">
      <c r="D17979" s="3">
        <v>17979</v>
      </c>
    </row>
    <row r="17980" spans="4:4">
      <c r="D17980" s="3">
        <v>17980</v>
      </c>
    </row>
    <row r="17981" spans="4:4">
      <c r="D17981" s="3">
        <v>17981</v>
      </c>
    </row>
    <row r="17982" spans="4:4">
      <c r="D17982" s="3">
        <v>17982</v>
      </c>
    </row>
    <row r="17983" spans="4:4">
      <c r="D17983" s="3">
        <v>17983</v>
      </c>
    </row>
    <row r="17984" spans="4:4">
      <c r="D17984" s="3">
        <v>17984</v>
      </c>
    </row>
    <row r="17985" spans="4:4">
      <c r="D17985" s="3">
        <v>17985</v>
      </c>
    </row>
    <row r="17986" spans="4:4">
      <c r="D17986" s="3">
        <v>17986</v>
      </c>
    </row>
    <row r="17987" spans="4:4">
      <c r="D17987" s="3">
        <v>17987</v>
      </c>
    </row>
    <row r="17988" spans="4:4">
      <c r="D17988" s="3">
        <v>17988</v>
      </c>
    </row>
    <row r="17989" spans="4:4">
      <c r="D17989" s="3">
        <v>17989</v>
      </c>
    </row>
    <row r="17990" spans="4:4">
      <c r="D17990" s="3">
        <v>17990</v>
      </c>
    </row>
    <row r="17991" spans="4:4">
      <c r="D17991" s="3">
        <v>17991</v>
      </c>
    </row>
    <row r="17992" spans="4:4">
      <c r="D17992" s="3">
        <v>17992</v>
      </c>
    </row>
    <row r="17993" spans="4:4">
      <c r="D17993" s="3">
        <v>17993</v>
      </c>
    </row>
    <row r="17994" spans="4:4">
      <c r="D17994" s="3">
        <v>17994</v>
      </c>
    </row>
    <row r="17995" spans="4:4">
      <c r="D17995" s="3">
        <v>17995</v>
      </c>
    </row>
    <row r="17996" spans="4:4">
      <c r="D17996" s="3">
        <v>17996</v>
      </c>
    </row>
    <row r="17997" spans="4:4">
      <c r="D17997" s="3">
        <v>17997</v>
      </c>
    </row>
    <row r="17998" spans="4:4">
      <c r="D17998" s="3">
        <v>17998</v>
      </c>
    </row>
    <row r="17999" spans="4:4">
      <c r="D17999" s="3">
        <v>17999</v>
      </c>
    </row>
    <row r="18000" spans="4:4">
      <c r="D18000" s="3">
        <v>18000</v>
      </c>
    </row>
    <row r="18001" spans="4:4">
      <c r="D18001" s="3">
        <v>18001</v>
      </c>
    </row>
    <row r="18002" spans="4:4">
      <c r="D18002" s="3">
        <v>18002</v>
      </c>
    </row>
    <row r="18003" spans="4:4">
      <c r="D18003" s="3">
        <v>18003</v>
      </c>
    </row>
    <row r="18004" spans="4:4">
      <c r="D18004" s="3">
        <v>18004</v>
      </c>
    </row>
    <row r="18005" spans="4:4">
      <c r="D18005" s="3">
        <v>18005</v>
      </c>
    </row>
    <row r="18006" spans="4:4">
      <c r="D18006" s="3">
        <v>18006</v>
      </c>
    </row>
    <row r="18007" spans="4:4">
      <c r="D18007" s="3">
        <v>18007</v>
      </c>
    </row>
    <row r="18008" spans="4:4">
      <c r="D18008" s="3">
        <v>18008</v>
      </c>
    </row>
    <row r="18009" spans="4:4">
      <c r="D18009" s="3">
        <v>18009</v>
      </c>
    </row>
    <row r="18010" spans="4:4">
      <c r="D18010" s="3">
        <v>18010</v>
      </c>
    </row>
    <row r="18011" spans="4:4">
      <c r="D18011" s="3">
        <v>18011</v>
      </c>
    </row>
    <row r="18012" spans="4:4">
      <c r="D18012" s="3">
        <v>18012</v>
      </c>
    </row>
    <row r="18013" spans="4:4">
      <c r="D18013" s="3">
        <v>18013</v>
      </c>
    </row>
    <row r="18014" spans="4:4">
      <c r="D18014" s="3">
        <v>18014</v>
      </c>
    </row>
    <row r="18015" spans="4:4">
      <c r="D18015" s="3">
        <v>18015</v>
      </c>
    </row>
    <row r="18016" spans="4:4">
      <c r="D18016" s="3">
        <v>18016</v>
      </c>
    </row>
    <row r="18017" spans="4:4">
      <c r="D18017" s="3">
        <v>18017</v>
      </c>
    </row>
    <row r="18018" spans="4:4">
      <c r="D18018" s="3">
        <v>18018</v>
      </c>
    </row>
    <row r="18019" spans="4:4">
      <c r="D18019" s="3">
        <v>18019</v>
      </c>
    </row>
    <row r="18020" spans="4:4">
      <c r="D18020" s="3">
        <v>18020</v>
      </c>
    </row>
    <row r="18021" spans="4:4">
      <c r="D18021" s="3">
        <v>18021</v>
      </c>
    </row>
    <row r="18022" spans="4:4">
      <c r="D18022" s="3">
        <v>18022</v>
      </c>
    </row>
    <row r="18023" spans="4:4">
      <c r="D18023" s="3">
        <v>18023</v>
      </c>
    </row>
    <row r="18024" spans="4:4">
      <c r="D18024" s="3">
        <v>18024</v>
      </c>
    </row>
    <row r="18025" spans="4:4">
      <c r="D18025" s="3">
        <v>18025</v>
      </c>
    </row>
  </sheetData>
  <mergeCells count="1">
    <mergeCell ref="B9:C9"/>
  </mergeCells>
  <pageMargins left="0.7" right="0.7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w D A A B Q S w M E F A A C A A g A m o N x U v q S m 4 2 l A A A A 9 Q A A A B I A H A B D b 2 5 m a W c v U G F j a 2 F n Z S 5 4 b W w g o h g A K K A U A A A A A A A A A A A A A A A A A A A A A A A A A A A A h Y 8 x D o I w G I W v Q r r T 1 h o T J D 9 l M H G S x G h i X J t S o B G K a Y t w N w e P 5 B X E K O r m + L 7 3 D e / d r z d I h 6 Y O L s o 6 3 Z o E z T B F g T K y z b U p E 9 T 5 I o x Q y m E r 5 E m U K h h l 4 + L B 5 Q m q v D / H h P R 9 j / s 5 b m 1 J G K U z c s w 2 e 1 m p R q C P r P / L o T b O C y M V 4 n B 4 j e E M L y l e R A x T I B O D T J t v z 8 a 5 z / Y H w q q r f W c V L 2 y 4 3 g G Z I p D 3 B f 4 A U E s D B B Q A A g A I A J q D c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a g 3 F S 0 v m B S q U A A A D Y A A A A E w A c A E Z v c m 1 1 b G F z L 1 N l Y 3 R p b 2 4 x L m 0 g o h g A K K A U A A A A A A A A A A A A A A A A A A A A A A A A A A A A b Y 2 9 C o M w F I X 3 Q N 4 h p I u C C M 7 i J F 3 b Q a G D O E S 9 0 q D J L f k B i / h A f Y 6 + W G O l W + 9 y 4 P C d 7 1 r o n U T N q i O z n B J K 7 F 0 Y G F g t u h m E z 1 j B Z n C U s H A V e t N D a M 5 L D 3 N a e m N A u x u a q U O c o n h t L k J B w X 9 b 3 m 5 N i d o F q E 0 O x Y n X z w c w h Y M c 5 f v F g + x L p 7 U R 2 o 5 o V I m z V 3 q n b H Q 8 T N a V X 7 3 k C X P 7 1 s H i t i 2 m R O r / z v w D U E s B A i 0 A F A A C A A g A m o N x U v q S m 4 2 l A A A A 9 Q A A A B I A A A A A A A A A A A A A A A A A A A A A A E N v b m Z p Z y 9 Q Y W N r Y W d l L n h t b F B L A Q I t A B Q A A g A I A J q D c V I P y u m r p A A A A O k A A A A T A A A A A A A A A A A A A A A A A P E A A A B b Q 2 9 u d G V u d F 9 U e X B l c 1 0 u e G 1 s U E s B A i 0 A F A A C A A g A m o N x U t L 5 g U q l A A A A 2 A A A A B M A A A A A A A A A A A A A A A A A 4 g E A A E Z v c m 1 1 b G F z L 1 N l Y 3 R p b 2 4 x L m 1 Q S w U G A A A A A A M A A w D C A A A A 1 A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g c A A A A A A A C k B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T d U M T U 6 M j g 6 N D E u M D Q 1 M j M y O V o i I C 8 + P E V u d H J 5 I F R 5 c G U 9 I k Z p b G x D b 2 x 1 b W 5 U e X B l c y I g V m F s d W U 9 I n N C Z z 0 9 I i A v P j x F b n R y e S B U e X B l P S J G a W x s Q 2 9 s d W 1 u T m F t Z X M i I F Z h b H V l P S J z W y Z x d W 9 0 O 0 9 1 a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Y X U x L 0 F 1 d G 9 S Z W 1 v d m V k Q 2 9 s d W 1 u c z E u e 0 9 1 a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W F 1 M S 9 B d X R v U m V t b 3 Z l Z E N v b H V t b n M x L n t P d W k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Y X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x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7 X 3 5 H K s y E W G g u 2 N r 4 h C O g A A A A A C A A A A A A A Q Z g A A A A E A A C A A A A A T H c W r I 5 f 2 F D j 4 0 c G 4 K 6 Y J + p 2 M 4 o 7 7 o i n m B f n c z k k X v A A A A A A O g A A A A A I A A C A A A A D p W d 6 8 2 x 1 W R h W 6 4 8 W h y q E i x 3 o I W b w F L o v a y k 6 M x 3 z A D l A A A A D f p s m s f V q 2 h v L 5 d f T 9 8 X e h S Y j O 1 X 0 h V 2 y 1 r k O H / 2 C m Z W s I u 8 8 5 + 2 P C o W E G h O V 0 h e n W k M F u h p o C A M U r 2 3 L l D I e 4 C D T 9 l o 7 E E M t P k 4 O g f k f w 0 k A A A A A X T u O s u i 7 3 o W r 3 x a c m K 5 + i e B W H 4 b 5 9 E r x O V b 8 W 1 Y x v + / M c 8 M G E O o 4 V 7 X z U 1 B Z Q C 1 T v S L + Y R a f g X x l t 1 m A z D / d E < / D a t a M a s h u p > 
</file>

<file path=customXml/itemProps1.xml><?xml version="1.0" encoding="utf-8"?>
<ds:datastoreItem xmlns:ds="http://schemas.openxmlformats.org/officeDocument/2006/customXml" ds:itemID="{47BBFBE9-3E8A-47DF-BD8C-580F522EEC0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2018-07-30T15:36:02Z</dcterms:created>
  <dcterms:modified xsi:type="dcterms:W3CDTF">2025-10-30T09:56:50Z</dcterms:modified>
  <cp:category/>
  <cp:contentStatus/>
</cp:coreProperties>
</file>