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Data\Учёба\Веренич\Лаб 3\"/>
    </mc:Choice>
  </mc:AlternateContent>
  <xr:revisionPtr revIDLastSave="0" documentId="13_ncr:1_{6338B55D-D2B2-4B32-98FD-7A867E82BD5C}" xr6:coauthVersionLast="47" xr6:coauthVersionMax="47" xr10:uidLastSave="{00000000-0000-0000-0000-000000000000}"/>
  <bookViews>
    <workbookView xWindow="-120" yWindow="-120" windowWidth="29040" windowHeight="15840" xr2:uid="{4F1FC2C5-79DC-40AE-927B-A8F1BD79D6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" i="1" l="1"/>
  <c r="M17" i="1"/>
  <c r="M18" i="1"/>
  <c r="M16" i="1"/>
  <c r="N14" i="1"/>
  <c r="M14" i="1"/>
  <c r="J17" i="1"/>
  <c r="J18" i="1"/>
  <c r="J16" i="1"/>
  <c r="G16" i="1"/>
  <c r="G17" i="1"/>
  <c r="G18" i="1"/>
  <c r="G15" i="1"/>
  <c r="C2" i="1"/>
  <c r="C7" i="1" s="1"/>
  <c r="C6" i="1" l="1"/>
  <c r="B7" i="1"/>
  <c r="B6" i="1"/>
  <c r="F6" i="1" s="1" a="1"/>
  <c r="F6" i="1" s="1"/>
  <c r="F7" i="1" l="1"/>
</calcChain>
</file>

<file path=xl/sharedStrings.xml><?xml version="1.0" encoding="utf-8"?>
<sst xmlns="http://schemas.openxmlformats.org/spreadsheetml/2006/main" count="15" uniqueCount="15">
  <si>
    <t>fi</t>
  </si>
  <si>
    <t>S:</t>
  </si>
  <si>
    <t>Линия:</t>
  </si>
  <si>
    <t>Новая:</t>
  </si>
  <si>
    <t>Координаты твэла</t>
  </si>
  <si>
    <t>[0,0,0]</t>
  </si>
  <si>
    <t>[1,-3,0]</t>
  </si>
  <si>
    <t>[4,-6,0]</t>
  </si>
  <si>
    <t>[0,10,0]</t>
  </si>
  <si>
    <t>Условное расстояние от центра r</t>
  </si>
  <si>
    <t>С расчётом 20 источников у центра</t>
  </si>
  <si>
    <t>Поток нейтронов</t>
  </si>
  <si>
    <t>Абсолютная погрешность</t>
  </si>
  <si>
    <t>Относительная погрешность</t>
  </si>
  <si>
    <t>С расчётом всех 307 источников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</si>
</sst>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E+00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/>
    <xf numFmtId="164" fontId="0" fillId="0" borderId="9" xfId="0" applyNumberFormat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5" fontId="0" fillId="3" borderId="19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3" borderId="20" xfId="0" applyNumberFormat="1" applyFill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249789270385747E-2"/>
          <c:y val="2.1256038647342997E-2"/>
          <c:w val="0.91354764666116017"/>
          <c:h val="0.84873734261478184"/>
        </c:manualLayout>
      </c:layout>
      <c:scatterChart>
        <c:scatterStyle val="smoothMarker"/>
        <c:varyColors val="0"/>
        <c:ser>
          <c:idx val="1"/>
          <c:order val="0"/>
          <c:tx>
            <c:v>С несколькими источниками в центре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Лист1!$M$15:$M$18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4.9455840000000005E-5</c:v>
                  </c:pt>
                  <c:pt idx="2">
                    <c:v>4.5202032000000006E-5</c:v>
                  </c:pt>
                  <c:pt idx="3">
                    <c:v>1.65284185E-5</c:v>
                  </c:pt>
                </c:numCache>
              </c:numRef>
            </c:plus>
            <c:minus>
              <c:numRef>
                <c:f>Лист1!$M$15:$M$18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4.9455840000000005E-5</c:v>
                  </c:pt>
                  <c:pt idx="2">
                    <c:v>4.5202032000000006E-5</c:v>
                  </c:pt>
                  <c:pt idx="3">
                    <c:v>1.65284185E-5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Лист1!$G$15:$G$18</c:f>
              <c:numCache>
                <c:formatCode>0.0</c:formatCode>
                <c:ptCount val="4"/>
                <c:pt idx="0">
                  <c:v>0</c:v>
                </c:pt>
                <c:pt idx="1">
                  <c:v>3.1622776601683795</c:v>
                </c:pt>
                <c:pt idx="2">
                  <c:v>7.0710678118654755</c:v>
                </c:pt>
                <c:pt idx="3">
                  <c:v>10</c:v>
                </c:pt>
              </c:numCache>
            </c:numRef>
          </c:xVal>
          <c:yVal>
            <c:numRef>
              <c:f>Лист1!$L$15:$L$18</c:f>
              <c:numCache>
                <c:formatCode>0.00000E+00</c:formatCode>
                <c:ptCount val="4"/>
                <c:pt idx="0" formatCode="General">
                  <c:v>0</c:v>
                </c:pt>
                <c:pt idx="1">
                  <c:v>2.0606600000000002E-3</c:v>
                </c:pt>
                <c:pt idx="2">
                  <c:v>1.6929600000000001E-3</c:v>
                </c:pt>
                <c:pt idx="3">
                  <c:v>2.7319699999999998E-4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D0E-4977-B919-6A3FC5074004}"/>
            </c:ext>
          </c:extLst>
        </c:ser>
        <c:ser>
          <c:idx val="2"/>
          <c:order val="1"/>
          <c:tx>
            <c:v>Со всеми включёнными источниками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Лист1!$J$15:$J$18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5.0849652000000004E-5</c:v>
                  </c:pt>
                  <c:pt idx="2">
                    <c:v>4.6789133999999995E-5</c:v>
                  </c:pt>
                  <c:pt idx="3">
                    <c:v>1.7600373000000001E-5</c:v>
                  </c:pt>
                </c:numCache>
              </c:numRef>
            </c:plus>
            <c:minus>
              <c:numRef>
                <c:f>Лист1!$J$15:$J$18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5.0849652000000004E-5</c:v>
                  </c:pt>
                  <c:pt idx="2">
                    <c:v>4.6789133999999995E-5</c:v>
                  </c:pt>
                  <c:pt idx="3">
                    <c:v>1.7600373000000001E-5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Лист1!$G$15:$G$18</c:f>
              <c:numCache>
                <c:formatCode>0.0</c:formatCode>
                <c:ptCount val="4"/>
                <c:pt idx="0">
                  <c:v>0</c:v>
                </c:pt>
                <c:pt idx="1">
                  <c:v>3.1622776601683795</c:v>
                </c:pt>
                <c:pt idx="2">
                  <c:v>7.0710678118654755</c:v>
                </c:pt>
                <c:pt idx="3">
                  <c:v>10</c:v>
                </c:pt>
              </c:numCache>
            </c:numRef>
          </c:xVal>
          <c:yVal>
            <c:numRef>
              <c:f>Лист1!$I$15:$I$18</c:f>
              <c:numCache>
                <c:formatCode>0.00000E+00</c:formatCode>
                <c:ptCount val="4"/>
                <c:pt idx="0" formatCode="General">
                  <c:v>0</c:v>
                </c:pt>
                <c:pt idx="1">
                  <c:v>2.1365400000000001E-3</c:v>
                </c:pt>
                <c:pt idx="2">
                  <c:v>1.75899E-3</c:v>
                </c:pt>
                <c:pt idx="3">
                  <c:v>2.7937099999999999E-4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EB-46F8-B088-F1828F7CC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367951"/>
        <c:axId val="1930325535"/>
        <c:extLst/>
      </c:scatterChart>
      <c:valAx>
        <c:axId val="182336795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Р</a:t>
                </a:r>
                <a:r>
                  <a:rPr lang="ru-RU" sz="1400" baseline="0"/>
                  <a:t>асстояние от центра сборки (условвные единицы)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325535"/>
        <c:crosses val="autoZero"/>
        <c:crossBetween val="midCat"/>
        <c:majorUnit val="1"/>
      </c:valAx>
      <c:valAx>
        <c:axId val="193032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Плотность</a:t>
                </a:r>
                <a:r>
                  <a:rPr lang="ru-RU" sz="1400" baseline="0"/>
                  <a:t> потока</a:t>
                </a:r>
                <a:r>
                  <a:rPr lang="en-US" sz="1400" baseline="0"/>
                  <a:t> 1/</a:t>
                </a:r>
                <a:r>
                  <a:rPr lang="ru-RU" sz="1400" baseline="0"/>
                  <a:t>см</a:t>
                </a:r>
                <a:r>
                  <a:rPr lang="en-US" sz="1400" baseline="0"/>
                  <a:t>^2</a:t>
                </a:r>
                <a:endParaRPr lang="ru-RU" sz="1400"/>
              </a:p>
            </c:rich>
          </c:tx>
          <c:layout>
            <c:manualLayout>
              <c:xMode val="edge"/>
              <c:yMode val="edge"/>
              <c:x val="1.5358772459181342E-2"/>
              <c:y val="0.33603043097873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3367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13</xdr:row>
      <xdr:rowOff>142874</xdr:rowOff>
    </xdr:from>
    <xdr:to>
      <xdr:col>21</xdr:col>
      <xdr:colOff>466724</xdr:colOff>
      <xdr:row>55</xdr:row>
      <xdr:rowOff>66674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5256B9A-93D5-4F43-B6F6-68136394D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C77F-526F-40AD-A348-309C9C1AE2EC}">
  <dimension ref="A1:Q25"/>
  <sheetViews>
    <sheetView tabSelected="1" topLeftCell="F3" workbookViewId="0">
      <selection activeCell="Q5" sqref="Q5"/>
    </sheetView>
  </sheetViews>
  <sheetFormatPr defaultRowHeight="15" x14ac:dyDescent="0.25"/>
  <cols>
    <col min="2" max="2" width="12" bestFit="1" customWidth="1"/>
    <col min="7" max="7" width="12" customWidth="1"/>
    <col min="8" max="8" width="18" bestFit="1" customWidth="1"/>
    <col min="9" max="9" width="18.5703125" bestFit="1" customWidth="1"/>
    <col min="10" max="13" width="18.5703125" customWidth="1"/>
    <col min="14" max="14" width="26.28515625" bestFit="1" customWidth="1"/>
  </cols>
  <sheetData>
    <row r="1" spans="1:17" ht="15.75" thickBot="1" x14ac:dyDescent="0.3">
      <c r="A1" s="1"/>
      <c r="B1" s="1"/>
      <c r="C1" s="1"/>
      <c r="D1" s="1"/>
      <c r="E1" s="1"/>
      <c r="F1" s="1"/>
      <c r="G1" s="1"/>
    </row>
    <row r="2" spans="1:17" ht="15.75" thickBot="1" x14ac:dyDescent="0.3">
      <c r="A2" s="1" t="s">
        <v>0</v>
      </c>
      <c r="B2" s="2">
        <v>60</v>
      </c>
      <c r="C2" s="3">
        <f>PI()*B2/180</f>
        <v>1.0471975511965976</v>
      </c>
      <c r="D2" s="1"/>
      <c r="E2" s="1" t="s">
        <v>2</v>
      </c>
      <c r="F2" s="1">
        <v>5</v>
      </c>
      <c r="G2" s="1"/>
    </row>
    <row r="3" spans="1:17" x14ac:dyDescent="0.25">
      <c r="A3" s="1"/>
      <c r="B3" s="1"/>
      <c r="C3" s="1"/>
      <c r="D3" s="1"/>
      <c r="E3" s="1"/>
      <c r="F3" s="1">
        <v>0</v>
      </c>
      <c r="G3" s="1"/>
    </row>
    <row r="4" spans="1:17" x14ac:dyDescent="0.25">
      <c r="A4" s="1"/>
      <c r="B4" s="1"/>
      <c r="C4" s="1"/>
      <c r="D4" s="1"/>
      <c r="E4" s="1"/>
      <c r="F4" s="1"/>
      <c r="G4" s="1"/>
    </row>
    <row r="5" spans="1:17" ht="15.75" thickBot="1" x14ac:dyDescent="0.3">
      <c r="A5" s="1"/>
      <c r="B5" s="1"/>
      <c r="C5" s="1"/>
      <c r="D5" s="1"/>
      <c r="E5" s="1"/>
      <c r="F5" s="1"/>
      <c r="G5" s="1"/>
    </row>
    <row r="6" spans="1:17" x14ac:dyDescent="0.25">
      <c r="A6" s="1" t="s">
        <v>1</v>
      </c>
      <c r="B6" s="4">
        <f>COS(C2)</f>
        <v>0.50000000000000011</v>
      </c>
      <c r="C6" s="5">
        <f>-SIN(C2)</f>
        <v>-0.8660254037844386</v>
      </c>
      <c r="D6" s="1"/>
      <c r="E6" s="1" t="s">
        <v>3</v>
      </c>
      <c r="F6" s="1">
        <f t="array" ref="F6:F7">MMULT(B6:C7,F2:F3)</f>
        <v>2.5000000000000004</v>
      </c>
      <c r="G6" s="1"/>
    </row>
    <row r="7" spans="1:17" ht="15.75" thickBot="1" x14ac:dyDescent="0.3">
      <c r="A7" s="1"/>
      <c r="B7" s="6">
        <f>SIN(C2)</f>
        <v>0.8660254037844386</v>
      </c>
      <c r="C7" s="7">
        <f>COS(C2)</f>
        <v>0.50000000000000011</v>
      </c>
      <c r="D7" s="1"/>
      <c r="E7" s="1"/>
      <c r="F7" s="1">
        <v>4.3301270189221928</v>
      </c>
      <c r="G7" s="1"/>
    </row>
    <row r="8" spans="1:17" x14ac:dyDescent="0.25">
      <c r="A8" s="1"/>
      <c r="B8" s="1"/>
      <c r="C8" s="1"/>
      <c r="D8" s="1"/>
      <c r="E8" s="1"/>
      <c r="F8" s="1"/>
      <c r="G8" s="1"/>
    </row>
    <row r="11" spans="1:17" x14ac:dyDescent="0.25">
      <c r="B11" s="16"/>
      <c r="C11" s="16"/>
      <c r="D11" s="16"/>
      <c r="E11" s="16"/>
    </row>
    <row r="12" spans="1:17" ht="15.75" thickBot="1" x14ac:dyDescent="0.3">
      <c r="B12" s="16"/>
      <c r="C12" s="16"/>
      <c r="D12" s="16"/>
      <c r="E12" s="16"/>
      <c r="F12" s="16"/>
      <c r="G12" s="16"/>
      <c r="H12" s="16"/>
    </row>
    <row r="13" spans="1:17" ht="15.75" thickBot="1" x14ac:dyDescent="0.3">
      <c r="B13" s="16"/>
      <c r="C13" s="16"/>
      <c r="D13" s="16"/>
      <c r="E13" s="16"/>
      <c r="F13" s="16"/>
      <c r="G13" s="12"/>
      <c r="H13" s="15"/>
      <c r="I13" s="13" t="s">
        <v>14</v>
      </c>
      <c r="J13" s="13"/>
      <c r="K13" s="14"/>
      <c r="L13" s="13" t="s">
        <v>10</v>
      </c>
      <c r="M13" s="13"/>
      <c r="N13" s="14"/>
    </row>
    <row r="14" spans="1:17" ht="45" x14ac:dyDescent="0.25">
      <c r="B14" s="16"/>
      <c r="C14" s="16"/>
      <c r="D14" s="16"/>
      <c r="E14" s="16"/>
      <c r="F14" s="16"/>
      <c r="G14" s="23" t="s">
        <v>9</v>
      </c>
      <c r="H14" s="24" t="s">
        <v>4</v>
      </c>
      <c r="I14" s="25" t="s">
        <v>11</v>
      </c>
      <c r="J14" s="26" t="s">
        <v>12</v>
      </c>
      <c r="K14" s="27" t="s">
        <v>13</v>
      </c>
      <c r="L14" s="25" t="str">
        <f>I14</f>
        <v>Поток нейтронов</v>
      </c>
      <c r="M14" s="26" t="str">
        <f>J14</f>
        <v>Абсолютная погрешность</v>
      </c>
      <c r="N14" s="27" t="str">
        <f>K14</f>
        <v>Относительная погрешность</v>
      </c>
      <c r="Q14" s="10"/>
    </row>
    <row r="15" spans="1:17" x14ac:dyDescent="0.25">
      <c r="B15" s="16"/>
      <c r="C15" s="16"/>
      <c r="D15" s="16"/>
      <c r="E15" s="16"/>
      <c r="F15" s="16">
        <v>0</v>
      </c>
      <c r="G15" s="17">
        <f>SQRT(F15)</f>
        <v>0</v>
      </c>
      <c r="H15" s="9" t="s">
        <v>5</v>
      </c>
      <c r="I15" s="20">
        <v>0</v>
      </c>
      <c r="J15" s="8">
        <v>0</v>
      </c>
      <c r="K15" s="9">
        <v>0</v>
      </c>
      <c r="L15" s="20">
        <v>0</v>
      </c>
      <c r="M15" s="8">
        <v>0</v>
      </c>
      <c r="N15" s="9">
        <v>0</v>
      </c>
      <c r="O15" s="10"/>
    </row>
    <row r="16" spans="1:17" x14ac:dyDescent="0.25">
      <c r="B16" s="16"/>
      <c r="C16" s="16"/>
      <c r="D16" s="16"/>
      <c r="E16" s="16"/>
      <c r="F16" s="16">
        <v>10</v>
      </c>
      <c r="G16" s="18">
        <f t="shared" ref="G16:G18" si="0">SQRT(F16)</f>
        <v>3.1622776601683795</v>
      </c>
      <c r="H16" s="21" t="s">
        <v>6</v>
      </c>
      <c r="I16" s="28">
        <v>2.1365400000000001E-3</v>
      </c>
      <c r="J16" s="29">
        <f>I16*K16</f>
        <v>5.0849652000000004E-5</v>
      </c>
      <c r="K16" s="30">
        <v>2.3800000000000002E-2</v>
      </c>
      <c r="L16" s="28">
        <v>2.0606600000000002E-3</v>
      </c>
      <c r="M16" s="29">
        <f>L16*N16</f>
        <v>4.9455840000000005E-5</v>
      </c>
      <c r="N16" s="30">
        <v>2.4E-2</v>
      </c>
      <c r="O16" s="11"/>
      <c r="P16" s="11"/>
      <c r="Q16" s="11"/>
    </row>
    <row r="17" spans="2:17" x14ac:dyDescent="0.25">
      <c r="B17" s="16"/>
      <c r="C17" s="16"/>
      <c r="D17" s="16"/>
      <c r="E17" s="16"/>
      <c r="F17" s="16">
        <v>50</v>
      </c>
      <c r="G17" s="17">
        <f t="shared" si="0"/>
        <v>7.0710678118654755</v>
      </c>
      <c r="H17" s="9" t="s">
        <v>7</v>
      </c>
      <c r="I17" s="31">
        <v>1.75899E-3</v>
      </c>
      <c r="J17" s="32">
        <f t="shared" ref="J17:J18" si="1">I17*K17</f>
        <v>4.6789133999999995E-5</v>
      </c>
      <c r="K17" s="33">
        <v>2.6599999999999999E-2</v>
      </c>
      <c r="L17" s="31">
        <v>1.6929600000000001E-3</v>
      </c>
      <c r="M17" s="32">
        <f t="shared" ref="M17:M18" si="2">L17*N17</f>
        <v>4.5202032000000006E-5</v>
      </c>
      <c r="N17" s="33">
        <v>2.6700000000000002E-2</v>
      </c>
      <c r="O17" s="11"/>
      <c r="P17" s="11"/>
      <c r="Q17" s="11"/>
    </row>
    <row r="18" spans="2:17" ht="15.75" thickBot="1" x14ac:dyDescent="0.3">
      <c r="B18" s="16"/>
      <c r="C18" s="16"/>
      <c r="D18" s="16"/>
      <c r="E18" s="16"/>
      <c r="F18" s="16">
        <v>100</v>
      </c>
      <c r="G18" s="19">
        <f t="shared" si="0"/>
        <v>10</v>
      </c>
      <c r="H18" s="22" t="s">
        <v>8</v>
      </c>
      <c r="I18" s="34">
        <v>2.7937099999999999E-4</v>
      </c>
      <c r="J18" s="35">
        <f t="shared" si="1"/>
        <v>1.7600373000000001E-5</v>
      </c>
      <c r="K18" s="36">
        <v>6.3E-2</v>
      </c>
      <c r="L18" s="34">
        <v>2.7319699999999998E-4</v>
      </c>
      <c r="M18" s="35">
        <f t="shared" si="2"/>
        <v>1.65284185E-5</v>
      </c>
      <c r="N18" s="36">
        <v>6.0499999999999998E-2</v>
      </c>
      <c r="O18" s="11"/>
      <c r="P18" s="11"/>
      <c r="Q18" s="11"/>
    </row>
    <row r="19" spans="2:17" x14ac:dyDescent="0.25">
      <c r="B19" s="16"/>
      <c r="C19" s="16"/>
      <c r="D19" s="16"/>
      <c r="E19" s="16"/>
      <c r="F19" s="16"/>
    </row>
    <row r="22" spans="2:17" x14ac:dyDescent="0.25">
      <c r="B22">
        <v>0</v>
      </c>
      <c r="C22">
        <v>0</v>
      </c>
    </row>
    <row r="23" spans="2:17" x14ac:dyDescent="0.25">
      <c r="B23" s="11">
        <v>2.1365400000000001E-3</v>
      </c>
      <c r="C23">
        <v>2.3800000000000002E-2</v>
      </c>
      <c r="E23" s="11">
        <v>2.0606600000000002E-3</v>
      </c>
      <c r="F23">
        <v>2.4E-2</v>
      </c>
    </row>
    <row r="24" spans="2:17" x14ac:dyDescent="0.25">
      <c r="B24" s="11">
        <v>1.75899E-3</v>
      </c>
      <c r="C24">
        <v>2.6599999999999999E-2</v>
      </c>
      <c r="E24" s="11">
        <v>1.6929600000000001E-3</v>
      </c>
      <c r="F24">
        <v>2.6700000000000002E-2</v>
      </c>
    </row>
    <row r="25" spans="2:17" x14ac:dyDescent="0.25">
      <c r="B25" s="11">
        <v>2.7937099999999999E-4</v>
      </c>
      <c r="C25">
        <v>6.3E-2</v>
      </c>
      <c r="E25" s="11">
        <v>2.7319699999999998E-4</v>
      </c>
      <c r="F25">
        <v>6.0499999999999998E-2</v>
      </c>
    </row>
  </sheetData>
  <mergeCells count="2">
    <mergeCell ref="I13:K13"/>
    <mergeCell ref="L13:N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2023-03-09T14:57:23Z</dcterms:created>
  <dcterms:modified xsi:type="dcterms:W3CDTF">2023-03-24T14:51:04Z</dcterms:modified>
</cp:coreProperties>
</file>