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2" i="1" l="1"/>
  <c r="K92" i="1"/>
  <c r="L92" i="1"/>
  <c r="J93" i="1"/>
  <c r="K93" i="1"/>
  <c r="L93" i="1"/>
  <c r="J94" i="1"/>
  <c r="K94" i="1"/>
  <c r="L94" i="1"/>
  <c r="J95" i="1"/>
  <c r="K95" i="1"/>
  <c r="L95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</calcChain>
</file>

<file path=xl/sharedStrings.xml><?xml version="1.0" encoding="utf-8"?>
<sst xmlns="http://schemas.openxmlformats.org/spreadsheetml/2006/main" count="54" uniqueCount="27">
  <si>
    <t>AVFA ave</t>
  </si>
  <si>
    <t>AVFA stdev</t>
  </si>
  <si>
    <t>time</t>
  </si>
  <si>
    <t>AVFA-1</t>
  </si>
  <si>
    <t>AVFA-2</t>
  </si>
  <si>
    <t>time(h)</t>
  </si>
  <si>
    <t>ALT</t>
  </si>
  <si>
    <t>PSE</t>
  </si>
  <si>
    <t xml:space="preserve">AVFA </t>
  </si>
  <si>
    <t>MAR</t>
  </si>
  <si>
    <t>AMP</t>
  </si>
  <si>
    <t>SW CTR</t>
  </si>
  <si>
    <t>rate constant (h-1)</t>
  </si>
  <si>
    <t>bacterial abundance (/mL)</t>
  </si>
  <si>
    <t>rate constant normalized to bacterial abundance</t>
  </si>
  <si>
    <t xml:space="preserve">rate constant </t>
  </si>
  <si>
    <t>Psedualteromonas</t>
  </si>
  <si>
    <t>Alteromonas</t>
  </si>
  <si>
    <t>Marinobacterium</t>
  </si>
  <si>
    <t>Amphritea</t>
  </si>
  <si>
    <t>rate constant-1</t>
  </si>
  <si>
    <t>rate constant-2</t>
  </si>
  <si>
    <t>stdev</t>
  </si>
  <si>
    <t>bac abun-1</t>
  </si>
  <si>
    <t>bac abun-2</t>
  </si>
  <si>
    <t>k normalize-1</t>
  </si>
  <si>
    <t>k normalize-2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</si>
</sst>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 applyFill="1"/>
    <xf numFmtId="2" fontId="0" fillId="0" borderId="0" xfId="0" applyNumberForma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1" fontId="0" fillId="0" borderId="0" xfId="0" applyNumberFormat="1"/>
    <xf numFmtId="0" fontId="3" fillId="0" borderId="0" xfId="0" applyNumberFormat="1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0.0630770177165354"/>
                  <c:y val="-0.422403405969603"/>
                </c:manualLayout>
              </c:layout>
              <c:numFmt formatCode="General" sourceLinked="0"/>
            </c:trendlineLbl>
          </c:trendline>
          <c:xVal>
            <c:numRef>
              <c:f>Sheet1!$E$4:$E$6</c:f>
              <c:numCache>
                <c:formatCode>0.00</c:formatCode>
                <c:ptCount val="3"/>
                <c:pt idx="0">
                  <c:v>0.0</c:v>
                </c:pt>
                <c:pt idx="1">
                  <c:v>3.0</c:v>
                </c:pt>
                <c:pt idx="2">
                  <c:v>5.8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>
                  <c:v>4.427204464273746</c:v>
                </c:pt>
                <c:pt idx="1">
                  <c:v>1.081044012135732</c:v>
                </c:pt>
                <c:pt idx="2">
                  <c:v>0.0176119614207647</c:v>
                </c:pt>
              </c:numCache>
            </c:numRef>
          </c:yVal>
          <c:smooth val="0"/>
        </c:ser>
        <c:ser>
          <c:idx val="1"/>
          <c:order val="1"/>
          <c:trendline>
            <c:trendlineType val="exp"/>
            <c:dispRSqr val="1"/>
            <c:dispEq val="1"/>
            <c:trendlineLbl>
              <c:layout>
                <c:manualLayout>
                  <c:x val="0.146801796259843"/>
                  <c:y val="-0.131705731550998"/>
                </c:manualLayout>
              </c:layout>
              <c:numFmt formatCode="General" sourceLinked="0"/>
            </c:trendlineLbl>
          </c:trendline>
          <c:xVal>
            <c:numRef>
              <c:f>Sheet1!$G$4:$G$6</c:f>
              <c:numCache>
                <c:formatCode>0.00</c:formatCode>
                <c:ptCount val="3"/>
                <c:pt idx="0">
                  <c:v>0.0</c:v>
                </c:pt>
                <c:pt idx="1">
                  <c:v>2.916666666666666</c:v>
                </c:pt>
                <c:pt idx="2">
                  <c:v>5.716666666666666</c:v>
                </c:pt>
              </c:numCache>
            </c:numRef>
          </c:xVal>
          <c:yVal>
            <c:numRef>
              <c:f>Sheet1!$H$4:$H$6</c:f>
              <c:numCache>
                <c:formatCode>General</c:formatCode>
                <c:ptCount val="3"/>
                <c:pt idx="0">
                  <c:v>4.354562137026047</c:v>
                </c:pt>
                <c:pt idx="1">
                  <c:v>0.86049861488937</c:v>
                </c:pt>
                <c:pt idx="2">
                  <c:v>0.0187060850417715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217656"/>
        <c:axId val="-2120214488"/>
      </c:scatterChart>
      <c:valAx>
        <c:axId val="-21202176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120214488"/>
        <c:crosses val="autoZero"/>
        <c:crossBetween val="midCat"/>
      </c:valAx>
      <c:valAx>
        <c:axId val="-2120214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0217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-0.0200864296259842"/>
                  <c:y val="-0.400967554836895"/>
                </c:manualLayout>
              </c:layout>
              <c:numFmt formatCode="General" sourceLinked="0"/>
            </c:trendlineLbl>
          </c:trendline>
          <c:xVal>
            <c:numRef>
              <c:f>Sheet1!$E$18:$E$21</c:f>
              <c:numCache>
                <c:formatCode>0.00</c:formatCode>
                <c:ptCount val="4"/>
                <c:pt idx="0">
                  <c:v>0.0</c:v>
                </c:pt>
                <c:pt idx="1">
                  <c:v>2.83</c:v>
                </c:pt>
                <c:pt idx="2">
                  <c:v>12.07</c:v>
                </c:pt>
                <c:pt idx="3">
                  <c:v>16.27</c:v>
                </c:pt>
              </c:numCache>
            </c:numRef>
          </c:xVal>
          <c:yVal>
            <c:numRef>
              <c:f>Sheet1!$F$18:$F$21</c:f>
              <c:numCache>
                <c:formatCode>General</c:formatCode>
                <c:ptCount val="4"/>
                <c:pt idx="0">
                  <c:v>4.23532521</c:v>
                </c:pt>
                <c:pt idx="1">
                  <c:v>3.095462579</c:v>
                </c:pt>
                <c:pt idx="2">
                  <c:v>0.939281259</c:v>
                </c:pt>
                <c:pt idx="3">
                  <c:v>0.200955443</c:v>
                </c:pt>
              </c:numCache>
            </c:numRef>
          </c:yVal>
          <c:smooth val="0"/>
        </c:ser>
        <c:ser>
          <c:idx val="1"/>
          <c:order val="1"/>
          <c:trendline>
            <c:trendlineType val="exp"/>
            <c:dispRSqr val="1"/>
            <c:dispEq val="1"/>
            <c:trendlineLbl>
              <c:layout>
                <c:manualLayout>
                  <c:x val="0.161976808562992"/>
                  <c:y val="-0.21681576912261"/>
                </c:manualLayout>
              </c:layout>
              <c:numFmt formatCode="General" sourceLinked="0"/>
            </c:trendlineLbl>
          </c:trendline>
          <c:xVal>
            <c:numRef>
              <c:f>Sheet1!$G$18:$G$21</c:f>
              <c:numCache>
                <c:formatCode>0.00</c:formatCode>
                <c:ptCount val="4"/>
                <c:pt idx="0">
                  <c:v>0.0</c:v>
                </c:pt>
                <c:pt idx="1">
                  <c:v>2.75</c:v>
                </c:pt>
                <c:pt idx="2">
                  <c:v>12.0</c:v>
                </c:pt>
                <c:pt idx="3">
                  <c:v>16.18</c:v>
                </c:pt>
              </c:numCache>
            </c:numRef>
          </c:xVal>
          <c:yVal>
            <c:numRef>
              <c:f>Sheet1!$H$18:$H$21</c:f>
              <c:numCache>
                <c:formatCode>General</c:formatCode>
                <c:ptCount val="4"/>
                <c:pt idx="0">
                  <c:v>4.317623971</c:v>
                </c:pt>
                <c:pt idx="1">
                  <c:v>3.177913402</c:v>
                </c:pt>
                <c:pt idx="2">
                  <c:v>1.043732349</c:v>
                </c:pt>
                <c:pt idx="3">
                  <c:v>0.158213978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601432"/>
        <c:axId val="-2119943320"/>
      </c:scatterChart>
      <c:valAx>
        <c:axId val="-21196014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119943320"/>
        <c:crosses val="autoZero"/>
        <c:crossBetween val="midCat"/>
      </c:valAx>
      <c:valAx>
        <c:axId val="-2119943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19601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-0.0774612489476551"/>
                  <c:y val="0.157476251535072"/>
                </c:manualLayout>
              </c:layout>
              <c:numFmt formatCode="General" sourceLinked="0"/>
            </c:trendlineLbl>
          </c:trendline>
          <c:xVal>
            <c:numRef>
              <c:f>Sheet1!$E$31:$E$40</c:f>
              <c:numCache>
                <c:formatCode>0.00</c:formatCode>
                <c:ptCount val="10"/>
                <c:pt idx="0">
                  <c:v>0.0</c:v>
                </c:pt>
                <c:pt idx="1">
                  <c:v>2.55</c:v>
                </c:pt>
                <c:pt idx="2">
                  <c:v>11.75</c:v>
                </c:pt>
                <c:pt idx="3">
                  <c:v>15.92</c:v>
                </c:pt>
                <c:pt idx="4">
                  <c:v>19.9</c:v>
                </c:pt>
                <c:pt idx="5">
                  <c:v>26.5</c:v>
                </c:pt>
                <c:pt idx="6">
                  <c:v>35.68</c:v>
                </c:pt>
                <c:pt idx="7">
                  <c:v>47.73</c:v>
                </c:pt>
                <c:pt idx="8">
                  <c:v>59.63</c:v>
                </c:pt>
                <c:pt idx="9">
                  <c:v>71.7</c:v>
                </c:pt>
              </c:numCache>
            </c:numRef>
          </c:xVal>
          <c:yVal>
            <c:numRef>
              <c:f>Sheet1!$F$31:$F$40</c:f>
              <c:numCache>
                <c:formatCode>General</c:formatCode>
                <c:ptCount val="10"/>
                <c:pt idx="0">
                  <c:v>4.33896963</c:v>
                </c:pt>
                <c:pt idx="1">
                  <c:v>4.20629304</c:v>
                </c:pt>
                <c:pt idx="2">
                  <c:v>4.080313497</c:v>
                </c:pt>
                <c:pt idx="3">
                  <c:v>4.150157205</c:v>
                </c:pt>
                <c:pt idx="4">
                  <c:v>3.888326358</c:v>
                </c:pt>
                <c:pt idx="5">
                  <c:v>4.071158508</c:v>
                </c:pt>
                <c:pt idx="6">
                  <c:v>4.208375677</c:v>
                </c:pt>
                <c:pt idx="7">
                  <c:v>4.056327794</c:v>
                </c:pt>
                <c:pt idx="8">
                  <c:v>3.097736432</c:v>
                </c:pt>
                <c:pt idx="9">
                  <c:v>4.000662629</c:v>
                </c:pt>
              </c:numCache>
            </c:numRef>
          </c:yVal>
          <c:smooth val="0"/>
        </c:ser>
        <c:ser>
          <c:idx val="1"/>
          <c:order val="1"/>
          <c:trendline>
            <c:trendlineType val="exp"/>
            <c:dispRSqr val="1"/>
            <c:dispEq val="1"/>
            <c:trendlineLbl>
              <c:layout>
                <c:manualLayout>
                  <c:x val="0.126525281037983"/>
                  <c:y val="-0.0923846890124973"/>
                </c:manualLayout>
              </c:layout>
              <c:numFmt formatCode="General" sourceLinked="0"/>
            </c:trendlineLbl>
          </c:trendline>
          <c:xVal>
            <c:numRef>
              <c:f>Sheet1!$G$31:$G$40</c:f>
              <c:numCache>
                <c:formatCode>0.00</c:formatCode>
                <c:ptCount val="10"/>
                <c:pt idx="0">
                  <c:v>0.0</c:v>
                </c:pt>
                <c:pt idx="1">
                  <c:v>2.5</c:v>
                </c:pt>
                <c:pt idx="2">
                  <c:v>11.7</c:v>
                </c:pt>
                <c:pt idx="3">
                  <c:v>15.85</c:v>
                </c:pt>
                <c:pt idx="4">
                  <c:v>19.83</c:v>
                </c:pt>
                <c:pt idx="5">
                  <c:v>26.45</c:v>
                </c:pt>
                <c:pt idx="6">
                  <c:v>35.63</c:v>
                </c:pt>
                <c:pt idx="7">
                  <c:v>47.68</c:v>
                </c:pt>
                <c:pt idx="8">
                  <c:v>59.57</c:v>
                </c:pt>
                <c:pt idx="9">
                  <c:v>71.63</c:v>
                </c:pt>
              </c:numCache>
            </c:numRef>
          </c:xVal>
          <c:yVal>
            <c:numRef>
              <c:f>Sheet1!$H$31:$H$40</c:f>
              <c:numCache>
                <c:formatCode>General</c:formatCode>
                <c:ptCount val="10"/>
                <c:pt idx="0">
                  <c:v>4.188573706</c:v>
                </c:pt>
                <c:pt idx="1">
                  <c:v>3.90350469</c:v>
                </c:pt>
                <c:pt idx="2">
                  <c:v>4.164126562</c:v>
                </c:pt>
                <c:pt idx="3">
                  <c:v>4.139316418</c:v>
                </c:pt>
                <c:pt idx="4">
                  <c:v>4.073047339</c:v>
                </c:pt>
                <c:pt idx="5">
                  <c:v>3.99518071</c:v>
                </c:pt>
                <c:pt idx="6">
                  <c:v>4.621457652</c:v>
                </c:pt>
                <c:pt idx="7">
                  <c:v>4.360641975</c:v>
                </c:pt>
                <c:pt idx="8">
                  <c:v>3.857514405</c:v>
                </c:pt>
                <c:pt idx="9">
                  <c:v>4.139002638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82904"/>
        <c:axId val="-2119645592"/>
      </c:scatterChart>
      <c:valAx>
        <c:axId val="-21195829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119645592"/>
        <c:crosses val="autoZero"/>
        <c:crossBetween val="midCat"/>
      </c:valAx>
      <c:valAx>
        <c:axId val="-2119645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19582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-0.0584726725335804"/>
                  <c:y val="0.182500427935638"/>
                </c:manualLayout>
              </c:layout>
              <c:numFmt formatCode="General" sourceLinked="0"/>
            </c:trendlineLbl>
          </c:trendline>
          <c:xVal>
            <c:numRef>
              <c:f>Sheet1!$E$44:$E$53</c:f>
              <c:numCache>
                <c:formatCode>0.00</c:formatCode>
                <c:ptCount val="10"/>
                <c:pt idx="0">
                  <c:v>0.0</c:v>
                </c:pt>
                <c:pt idx="1">
                  <c:v>1.92</c:v>
                </c:pt>
                <c:pt idx="2">
                  <c:v>4.98</c:v>
                </c:pt>
                <c:pt idx="3">
                  <c:v>14.07</c:v>
                </c:pt>
                <c:pt idx="4">
                  <c:v>21.83</c:v>
                </c:pt>
                <c:pt idx="5">
                  <c:v>29.0</c:v>
                </c:pt>
                <c:pt idx="6">
                  <c:v>40.0</c:v>
                </c:pt>
                <c:pt idx="7">
                  <c:v>51.0</c:v>
                </c:pt>
                <c:pt idx="8">
                  <c:v>63.05</c:v>
                </c:pt>
                <c:pt idx="9">
                  <c:v>68.9</c:v>
                </c:pt>
              </c:numCache>
            </c:numRef>
          </c:xVal>
          <c:yVal>
            <c:numRef>
              <c:f>Sheet1!$F$44:$F$53</c:f>
              <c:numCache>
                <c:formatCode>General</c:formatCode>
                <c:ptCount val="10"/>
                <c:pt idx="0">
                  <c:v>4.403405606</c:v>
                </c:pt>
                <c:pt idx="1">
                  <c:v>4.503349708</c:v>
                </c:pt>
                <c:pt idx="2">
                  <c:v>4.548517354</c:v>
                </c:pt>
                <c:pt idx="3">
                  <c:v>4.331854289</c:v>
                </c:pt>
                <c:pt idx="4">
                  <c:v>4.248398031</c:v>
                </c:pt>
                <c:pt idx="5">
                  <c:v>4.20183586</c:v>
                </c:pt>
                <c:pt idx="6">
                  <c:v>4.093680593</c:v>
                </c:pt>
                <c:pt idx="7">
                  <c:v>4.318383237</c:v>
                </c:pt>
                <c:pt idx="8">
                  <c:v>4.477877002</c:v>
                </c:pt>
                <c:pt idx="9">
                  <c:v>4.423852404</c:v>
                </c:pt>
              </c:numCache>
            </c:numRef>
          </c:yVal>
          <c:smooth val="0"/>
        </c:ser>
        <c:ser>
          <c:idx val="1"/>
          <c:order val="1"/>
          <c:trendline>
            <c:trendlineType val="exp"/>
            <c:dispRSqr val="1"/>
            <c:dispEq val="1"/>
            <c:trendlineLbl>
              <c:layout>
                <c:manualLayout>
                  <c:x val="0.0496172996757758"/>
                  <c:y val="-0.215912358781239"/>
                </c:manualLayout>
              </c:layout>
              <c:numFmt formatCode="General" sourceLinked="0"/>
            </c:trendlineLbl>
          </c:trendline>
          <c:xVal>
            <c:numRef>
              <c:f>Sheet1!$G$44:$G$53</c:f>
              <c:numCache>
                <c:formatCode>0.00</c:formatCode>
                <c:ptCount val="10"/>
                <c:pt idx="0">
                  <c:v>0.0</c:v>
                </c:pt>
                <c:pt idx="1">
                  <c:v>1.83</c:v>
                </c:pt>
                <c:pt idx="2">
                  <c:v>4.92</c:v>
                </c:pt>
                <c:pt idx="3">
                  <c:v>13.98</c:v>
                </c:pt>
                <c:pt idx="4">
                  <c:v>21.75</c:v>
                </c:pt>
                <c:pt idx="5">
                  <c:v>28.92</c:v>
                </c:pt>
                <c:pt idx="6">
                  <c:v>39.93</c:v>
                </c:pt>
                <c:pt idx="7">
                  <c:v>50.92</c:v>
                </c:pt>
                <c:pt idx="8">
                  <c:v>62.95</c:v>
                </c:pt>
                <c:pt idx="9">
                  <c:v>68.8</c:v>
                </c:pt>
              </c:numCache>
            </c:numRef>
          </c:xVal>
          <c:yVal>
            <c:numRef>
              <c:f>Sheet1!$H$44:$H$53</c:f>
              <c:numCache>
                <c:formatCode>General</c:formatCode>
                <c:ptCount val="10"/>
                <c:pt idx="0">
                  <c:v>4.246997266</c:v>
                </c:pt>
                <c:pt idx="1">
                  <c:v>4.545650309</c:v>
                </c:pt>
                <c:pt idx="2">
                  <c:v>4.309772745</c:v>
                </c:pt>
                <c:pt idx="3">
                  <c:v>4.426129817</c:v>
                </c:pt>
                <c:pt idx="4">
                  <c:v>4.163544128</c:v>
                </c:pt>
                <c:pt idx="5">
                  <c:v>4.773993694</c:v>
                </c:pt>
                <c:pt idx="6">
                  <c:v>4.38705191</c:v>
                </c:pt>
                <c:pt idx="7">
                  <c:v>4.027395403</c:v>
                </c:pt>
                <c:pt idx="8">
                  <c:v>4.119243771</c:v>
                </c:pt>
                <c:pt idx="9">
                  <c:v>4.224628706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91624"/>
        <c:axId val="-2119797016"/>
      </c:scatterChart>
      <c:valAx>
        <c:axId val="-21195916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119797016"/>
        <c:crosses val="autoZero"/>
        <c:crossBetween val="midCat"/>
      </c:valAx>
      <c:valAx>
        <c:axId val="-2119797016"/>
        <c:scaling>
          <c:orientation val="minMax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crossAx val="-2119591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 CTR</c:v>
          </c:tx>
          <c:xVal>
            <c:numRef>
              <c:f>Sheet1!$A$59:$A$64</c:f>
              <c:numCache>
                <c:formatCode>General</c:formatCode>
                <c:ptCount val="6"/>
                <c:pt idx="0">
                  <c:v>0.0</c:v>
                </c:pt>
                <c:pt idx="1">
                  <c:v>5.7</c:v>
                </c:pt>
                <c:pt idx="2">
                  <c:v>15.55</c:v>
                </c:pt>
                <c:pt idx="3">
                  <c:v>23.0</c:v>
                </c:pt>
                <c:pt idx="4">
                  <c:v>44.86666666666667</c:v>
                </c:pt>
                <c:pt idx="5">
                  <c:v>71.95</c:v>
                </c:pt>
              </c:numCache>
            </c:numRef>
          </c:xVal>
          <c:yVal>
            <c:numRef>
              <c:f>Sheet1!$B$59:$B$64</c:f>
              <c:numCache>
                <c:formatCode>General</c:formatCode>
                <c:ptCount val="6"/>
                <c:pt idx="0">
                  <c:v>4.482275353197755</c:v>
                </c:pt>
                <c:pt idx="1">
                  <c:v>4.466860990502944</c:v>
                </c:pt>
                <c:pt idx="2">
                  <c:v>4.466860990502944</c:v>
                </c:pt>
                <c:pt idx="3">
                  <c:v>4.401434891695788</c:v>
                </c:pt>
                <c:pt idx="4">
                  <c:v>4.420321772093738</c:v>
                </c:pt>
                <c:pt idx="5">
                  <c:v>4.44762187087658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87176"/>
        <c:axId val="-2119946760"/>
      </c:scatterChart>
      <c:valAx>
        <c:axId val="-211958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/>
                    <a:cs typeface="Arial"/>
                  </a:defRPr>
                </a:pPr>
                <a:r>
                  <a:rPr lang="en-US">
                    <a:latin typeface="Arial"/>
                    <a:cs typeface="Arial"/>
                  </a:rPr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-2119946760"/>
        <c:crosses val="autoZero"/>
        <c:crossBetween val="midCat"/>
      </c:valAx>
      <c:valAx>
        <c:axId val="-2119946760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Arial"/>
                    <a:cs typeface="Arial"/>
                  </a:defRPr>
                </a:pPr>
                <a:r>
                  <a:rPr lang="en-US">
                    <a:latin typeface="Arial"/>
                    <a:cs typeface="Arial"/>
                  </a:rPr>
                  <a:t>AVFA (</a:t>
                </a:r>
                <a:r>
                  <a:rPr lang="en-US">
                    <a:latin typeface="Symbol" charset="2"/>
                    <a:cs typeface="Symbol" charset="2"/>
                  </a:rPr>
                  <a:t>m</a:t>
                </a:r>
                <a:r>
                  <a:rPr lang="en-US">
                    <a:latin typeface="Arial"/>
                    <a:cs typeface="Arial"/>
                  </a:rPr>
                  <a:t>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-2119587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741907261592"/>
          <c:y val="0.0277777777777778"/>
          <c:w val="0.785146981627296"/>
          <c:h val="0.61514071157771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Sheet1!$L$92:$L$95</c:f>
                <c:numCache>
                  <c:formatCode>General</c:formatCode>
                  <c:ptCount val="4"/>
                  <c:pt idx="0">
                    <c:v>5.89861068539345E-9</c:v>
                  </c:pt>
                  <c:pt idx="1">
                    <c:v>1.41045333090817E-8</c:v>
                  </c:pt>
                  <c:pt idx="2">
                    <c:v>2.66675431464248E-10</c:v>
                  </c:pt>
                  <c:pt idx="3">
                    <c:v>7.24248311319807E-10</c:v>
                  </c:pt>
                </c:numCache>
              </c:numRef>
            </c:plus>
            <c:minus>
              <c:numRef>
                <c:f>Sheet1!$L$92:$L$95</c:f>
                <c:numCache>
                  <c:formatCode>General</c:formatCode>
                  <c:ptCount val="4"/>
                  <c:pt idx="0">
                    <c:v>5.89861068539345E-9</c:v>
                  </c:pt>
                  <c:pt idx="1">
                    <c:v>1.41045333090817E-8</c:v>
                  </c:pt>
                  <c:pt idx="2">
                    <c:v>2.66675431464248E-10</c:v>
                  </c:pt>
                  <c:pt idx="3">
                    <c:v>7.24248311319807E-10</c:v>
                  </c:pt>
                </c:numCache>
              </c:numRef>
            </c:minus>
          </c:errBars>
          <c:cat>
            <c:strRef>
              <c:f>Sheet1!$A$92:$A$95</c:f>
              <c:strCache>
                <c:ptCount val="4"/>
                <c:pt idx="0">
                  <c:v>Psedualteromonas</c:v>
                </c:pt>
                <c:pt idx="1">
                  <c:v>Alteromonas</c:v>
                </c:pt>
                <c:pt idx="2">
                  <c:v>Marinobacterium</c:v>
                </c:pt>
                <c:pt idx="3">
                  <c:v>Amphritea</c:v>
                </c:pt>
              </c:strCache>
            </c:strRef>
          </c:cat>
          <c:val>
            <c:numRef>
              <c:f>Sheet1!$D$92:$D$95</c:f>
              <c:numCache>
                <c:formatCode>General</c:formatCode>
                <c:ptCount val="4"/>
                <c:pt idx="0">
                  <c:v>3.58427E-7</c:v>
                </c:pt>
                <c:pt idx="1">
                  <c:v>2.76327E-7</c:v>
                </c:pt>
                <c:pt idx="2">
                  <c:v>1.68485E-10</c:v>
                </c:pt>
                <c:pt idx="3">
                  <c:v>9.69353E-10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22936"/>
        <c:axId val="-2119619896"/>
      </c:barChart>
      <c:catAx>
        <c:axId val="-21196229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i="1">
                <a:latin typeface="Arial"/>
                <a:cs typeface="Arial"/>
              </a:defRPr>
            </a:pPr>
            <a:endParaRPr lang="en-US"/>
          </a:p>
        </c:txPr>
        <c:crossAx val="-2119619896"/>
        <c:crosses val="autoZero"/>
        <c:auto val="1"/>
        <c:lblAlgn val="ctr"/>
        <c:lblOffset val="100"/>
        <c:noMultiLvlLbl val="0"/>
      </c:catAx>
      <c:valAx>
        <c:axId val="-2119619896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Arial"/>
                    <a:cs typeface="Arial"/>
                  </a:defRPr>
                </a:pPr>
                <a:r>
                  <a:rPr lang="en-US">
                    <a:latin typeface="Arial"/>
                    <a:cs typeface="Arial"/>
                  </a:rPr>
                  <a:t>Normalized</a:t>
                </a:r>
                <a:r>
                  <a:rPr lang="en-US" baseline="0">
                    <a:latin typeface="Arial"/>
                    <a:cs typeface="Arial"/>
                  </a:rPr>
                  <a:t> rate constant (mL h</a:t>
                </a:r>
                <a:r>
                  <a:rPr lang="en-US" baseline="30000">
                    <a:latin typeface="Arial"/>
                    <a:cs typeface="Arial"/>
                  </a:rPr>
                  <a:t>-1</a:t>
                </a:r>
                <a:r>
                  <a:rPr lang="en-US" baseline="0">
                    <a:latin typeface="Arial"/>
                    <a:cs typeface="Arial"/>
                  </a:rPr>
                  <a:t>)</a:t>
                </a:r>
                <a:endParaRPr lang="en-US">
                  <a:latin typeface="Arial"/>
                  <a:cs typeface="Arial"/>
                </a:endParaRPr>
              </a:p>
            </c:rich>
          </c:tx>
          <c:layout/>
          <c:overlay val="0"/>
        </c:title>
        <c:numFmt formatCode="0.0E+0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-2119622936"/>
        <c:crosses val="autoZero"/>
        <c:crossBetween val="between"/>
        <c:majorUnit val="1.0E-7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193040</xdr:colOff>
      <xdr:row>2</xdr:row>
      <xdr:rowOff>91440</xdr:rowOff>
    </xdr:from>
    <xdr:to>
      <xdr:col>12</xdr:col>
      <xdr:colOff>152400</xdr:colOff>
      <xdr:row>13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254000</xdr:colOff>
      <xdr:row>15</xdr:row>
      <xdr:rowOff>121920</xdr:rowOff>
    </xdr:from>
    <xdr:to>
      <xdr:col>12</xdr:col>
      <xdr:colOff>213360</xdr:colOff>
      <xdr:row>27</xdr:row>
      <xdr:rowOff>81280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294640</xdr:colOff>
      <xdr:row>29</xdr:row>
      <xdr:rowOff>0</xdr:rowOff>
    </xdr:from>
    <xdr:to>
      <xdr:col>12</xdr:col>
      <xdr:colOff>233680</xdr:colOff>
      <xdr:row>40</xdr:row>
      <xdr:rowOff>91440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365760</xdr:colOff>
      <xdr:row>41</xdr:row>
      <xdr:rowOff>182880</xdr:rowOff>
    </xdr:from>
    <xdr:to>
      <xdr:col>12</xdr:col>
      <xdr:colOff>528320</xdr:colOff>
      <xdr:row>54</xdr:row>
      <xdr:rowOff>10160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680720</xdr:colOff>
      <xdr:row>72</xdr:row>
      <xdr:rowOff>35560</xdr:rowOff>
    </xdr:from>
    <xdr:to>
      <xdr:col>6</xdr:col>
      <xdr:colOff>314960</xdr:colOff>
      <xdr:row>86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680720</xdr:colOff>
      <xdr:row>97</xdr:row>
      <xdr:rowOff>127000</xdr:rowOff>
    </xdr:from>
    <xdr:to>
      <xdr:col>6</xdr:col>
      <xdr:colOff>314960</xdr:colOff>
      <xdr:row>114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0"/>
  <sheetViews>
    <sheetView tabSelected="1" topLeftCell="A91" zoomScale="125" zoomScaleNormal="125" zoomScalePageLayoutView="125" workbookViewId="0">
      <selection activeCell="D128" sqref="D128"/>
    </sheetView>
  </sheetViews>
  <sheetFormatPr baseColWidth="10" defaultRowHeight="15" x14ac:dyDescent="0"/>
  <cols>
    <col min="10" max="11" width="12.6640625" bestFit="1" customWidth="1"/>
    <col min="12" max="12" width="11.6640625" bestFit="1" customWidth="1"/>
  </cols>
  <sheetData>
    <row r="2" spans="1:8">
      <c r="A2" t="s">
        <v>7</v>
      </c>
      <c r="E2" s="1"/>
      <c r="G2" s="1"/>
    </row>
    <row r="3" spans="1:8">
      <c r="A3" t="s">
        <v>2</v>
      </c>
      <c r="B3" t="s">
        <v>0</v>
      </c>
      <c r="C3" t="s">
        <v>1</v>
      </c>
      <c r="E3" t="s">
        <v>5</v>
      </c>
      <c r="F3" t="s">
        <v>3</v>
      </c>
      <c r="G3" t="s">
        <v>5</v>
      </c>
      <c r="H3" t="s">
        <v>4</v>
      </c>
    </row>
    <row r="4" spans="1:8">
      <c r="A4" s="3">
        <v>0</v>
      </c>
      <c r="B4">
        <v>4.3908833006498966</v>
      </c>
      <c r="C4">
        <v>5.1365882198020456E-2</v>
      </c>
      <c r="E4" s="2">
        <v>0</v>
      </c>
      <c r="F4">
        <v>4.4272044642737463</v>
      </c>
      <c r="G4" s="2">
        <v>0</v>
      </c>
      <c r="H4">
        <v>4.354562137026047</v>
      </c>
    </row>
    <row r="5" spans="1:8">
      <c r="A5" s="3">
        <v>2.96</v>
      </c>
      <c r="B5">
        <v>0.9707713135125513</v>
      </c>
      <c r="C5">
        <v>0.15594914595238443</v>
      </c>
      <c r="E5" s="2">
        <v>3</v>
      </c>
      <c r="F5">
        <v>1.0810440121357323</v>
      </c>
      <c r="G5" s="2">
        <f>3-5/60</f>
        <v>2.9166666666666665</v>
      </c>
      <c r="H5">
        <v>0.86049861488937041</v>
      </c>
    </row>
    <row r="6" spans="1:8">
      <c r="A6" s="3">
        <v>5.76</v>
      </c>
      <c r="B6">
        <v>1.8159023231268119E-2</v>
      </c>
      <c r="C6">
        <v>7.7366223187028626E-4</v>
      </c>
      <c r="E6" s="2">
        <f>6-12/60</f>
        <v>5.8</v>
      </c>
      <c r="F6">
        <v>1.7611961420764721E-2</v>
      </c>
      <c r="G6" s="2">
        <f>6-17/60</f>
        <v>5.7166666666666668</v>
      </c>
      <c r="H6">
        <v>1.8706085041771518E-2</v>
      </c>
    </row>
    <row r="7" spans="1:8">
      <c r="A7" s="3">
        <v>7.43</v>
      </c>
      <c r="B7">
        <v>0</v>
      </c>
      <c r="C7">
        <v>0</v>
      </c>
      <c r="E7" s="2">
        <f>8-32/60</f>
        <v>7.4666666666666668</v>
      </c>
      <c r="F7">
        <v>0</v>
      </c>
      <c r="G7" s="2">
        <f>8-37/60</f>
        <v>7.3833333333333329</v>
      </c>
      <c r="H7">
        <v>0</v>
      </c>
    </row>
    <row r="8" spans="1:8">
      <c r="A8" s="3">
        <v>15.62</v>
      </c>
      <c r="B8">
        <v>0</v>
      </c>
      <c r="C8">
        <v>0</v>
      </c>
      <c r="E8" s="2">
        <f>15+40/60</f>
        <v>15.666666666666666</v>
      </c>
      <c r="F8">
        <v>0</v>
      </c>
      <c r="G8" s="2">
        <f>15+34/60</f>
        <v>15.566666666666666</v>
      </c>
      <c r="H8">
        <v>0</v>
      </c>
    </row>
    <row r="9" spans="1:8">
      <c r="A9" s="3">
        <v>22.98</v>
      </c>
      <c r="B9">
        <v>0</v>
      </c>
      <c r="C9">
        <v>0</v>
      </c>
      <c r="E9" s="2">
        <f>23+2/60</f>
        <v>23.033333333333335</v>
      </c>
      <c r="F9">
        <v>0</v>
      </c>
      <c r="G9" s="2">
        <f>23-4/60</f>
        <v>22.933333333333334</v>
      </c>
      <c r="H9">
        <v>0</v>
      </c>
    </row>
    <row r="10" spans="1:8">
      <c r="A10" s="3">
        <v>29.88</v>
      </c>
      <c r="B10">
        <v>0</v>
      </c>
      <c r="C10">
        <v>0</v>
      </c>
      <c r="E10" s="2">
        <f>30-4/60</f>
        <v>29.933333333333334</v>
      </c>
      <c r="F10">
        <v>0</v>
      </c>
      <c r="G10" s="2">
        <f>30-10/60</f>
        <v>29.833333333333332</v>
      </c>
      <c r="H10">
        <v>0</v>
      </c>
    </row>
    <row r="11" spans="1:8">
      <c r="A11" s="3">
        <v>44.9</v>
      </c>
      <c r="B11">
        <v>0</v>
      </c>
      <c r="C11">
        <v>0</v>
      </c>
      <c r="E11" s="2">
        <f>45-4/60</f>
        <v>44.93333333333333</v>
      </c>
      <c r="F11">
        <v>0</v>
      </c>
      <c r="G11" s="2">
        <f>45-8/60</f>
        <v>44.866666666666667</v>
      </c>
      <c r="H11">
        <v>0</v>
      </c>
    </row>
    <row r="12" spans="1:8">
      <c r="A12" s="3">
        <v>63.58</v>
      </c>
      <c r="B12">
        <v>0</v>
      </c>
      <c r="C12">
        <v>0</v>
      </c>
      <c r="E12" s="2">
        <f>64-22/60</f>
        <v>63.633333333333333</v>
      </c>
      <c r="F12">
        <v>0</v>
      </c>
      <c r="G12" s="2">
        <f>64-28/60</f>
        <v>63.533333333333331</v>
      </c>
      <c r="H12">
        <v>0</v>
      </c>
    </row>
    <row r="13" spans="1:8">
      <c r="A13" s="3">
        <v>71.98</v>
      </c>
      <c r="B13">
        <v>0</v>
      </c>
      <c r="C13">
        <v>0</v>
      </c>
      <c r="E13" s="2">
        <f>72+2/60</f>
        <v>72.033333333333331</v>
      </c>
      <c r="F13">
        <v>0</v>
      </c>
      <c r="G13" s="2">
        <f>72-4/60</f>
        <v>71.933333333333337</v>
      </c>
      <c r="H13">
        <v>0</v>
      </c>
    </row>
    <row r="16" spans="1:8">
      <c r="A16" t="s">
        <v>6</v>
      </c>
    </row>
    <row r="17" spans="1:8">
      <c r="A17" t="s">
        <v>5</v>
      </c>
      <c r="B17" t="s">
        <v>0</v>
      </c>
      <c r="C17" t="s">
        <v>1</v>
      </c>
      <c r="E17" t="s">
        <v>5</v>
      </c>
      <c r="F17" t="s">
        <v>3</v>
      </c>
      <c r="G17" t="s">
        <v>5</v>
      </c>
      <c r="H17" t="s">
        <v>4</v>
      </c>
    </row>
    <row r="18" spans="1:8">
      <c r="A18" s="3">
        <v>0</v>
      </c>
      <c r="B18">
        <v>4.2764745904361101</v>
      </c>
      <c r="C18">
        <v>5.8194012228149995E-2</v>
      </c>
      <c r="E18" s="3">
        <v>0</v>
      </c>
      <c r="F18" s="4">
        <v>4.2353252100000001</v>
      </c>
      <c r="G18" s="3">
        <v>0</v>
      </c>
      <c r="H18" s="4">
        <v>4.3176239709999997</v>
      </c>
    </row>
    <row r="19" spans="1:8">
      <c r="A19" s="3">
        <v>2.79</v>
      </c>
      <c r="B19">
        <v>3.1366879905981344</v>
      </c>
      <c r="C19">
        <v>5.8301535993399087E-2</v>
      </c>
      <c r="E19" s="3">
        <v>2.83</v>
      </c>
      <c r="F19" s="4">
        <v>3.0954625789999999</v>
      </c>
      <c r="G19" s="3">
        <v>2.75</v>
      </c>
      <c r="H19" s="4">
        <v>3.1779134020000002</v>
      </c>
    </row>
    <row r="20" spans="1:8">
      <c r="A20" s="3">
        <v>12.03</v>
      </c>
      <c r="B20">
        <v>0.99150680391878865</v>
      </c>
      <c r="C20">
        <v>7.3858074349647612E-2</v>
      </c>
      <c r="E20" s="3">
        <v>12.07</v>
      </c>
      <c r="F20" s="4">
        <v>0.93928125900000004</v>
      </c>
      <c r="G20" s="3">
        <v>12</v>
      </c>
      <c r="H20" s="4">
        <v>1.0437323489999999</v>
      </c>
    </row>
    <row r="21" spans="1:8">
      <c r="A21" s="3">
        <v>16.23</v>
      </c>
      <c r="B21">
        <v>0.17958471073657559</v>
      </c>
      <c r="C21">
        <v>3.0222779936233554E-2</v>
      </c>
      <c r="E21" s="3">
        <v>16.27</v>
      </c>
      <c r="F21" s="4">
        <v>0.20095544300000001</v>
      </c>
      <c r="G21" s="3">
        <v>16.18</v>
      </c>
      <c r="H21" s="4">
        <v>0.15821397800000001</v>
      </c>
    </row>
    <row r="22" spans="1:8">
      <c r="A22" s="3">
        <v>20.09</v>
      </c>
      <c r="B22">
        <v>0</v>
      </c>
      <c r="C22">
        <v>0</v>
      </c>
      <c r="E22" s="3">
        <v>20.079999999999998</v>
      </c>
      <c r="F22" s="4">
        <v>0</v>
      </c>
      <c r="G22" s="3">
        <v>20.100000000000001</v>
      </c>
      <c r="H22" s="4">
        <v>0</v>
      </c>
    </row>
    <row r="23" spans="1:8">
      <c r="A23" s="3">
        <v>26.83</v>
      </c>
      <c r="B23">
        <v>0</v>
      </c>
      <c r="C23">
        <v>0</v>
      </c>
      <c r="E23" s="3">
        <v>26.87</v>
      </c>
      <c r="F23" s="4">
        <v>0</v>
      </c>
      <c r="G23" s="3">
        <v>26.78</v>
      </c>
      <c r="H23" s="4">
        <v>0</v>
      </c>
    </row>
    <row r="24" spans="1:8">
      <c r="A24" s="3">
        <v>36.020000000000003</v>
      </c>
      <c r="B24">
        <v>0</v>
      </c>
      <c r="C24">
        <v>0</v>
      </c>
      <c r="E24" s="3">
        <v>36.07</v>
      </c>
      <c r="F24" s="4">
        <v>0</v>
      </c>
      <c r="G24" s="3">
        <v>35.97</v>
      </c>
      <c r="H24" s="4">
        <v>0</v>
      </c>
    </row>
    <row r="25" spans="1:8">
      <c r="A25" s="3">
        <v>48.07</v>
      </c>
      <c r="B25">
        <v>0</v>
      </c>
      <c r="C25">
        <v>0</v>
      </c>
      <c r="E25" s="3">
        <v>48.12</v>
      </c>
      <c r="F25" s="4">
        <v>0</v>
      </c>
      <c r="G25" s="3">
        <v>48.02</v>
      </c>
      <c r="H25" s="4">
        <v>0</v>
      </c>
    </row>
    <row r="26" spans="1:8">
      <c r="A26" s="3">
        <v>59.96</v>
      </c>
      <c r="B26">
        <v>0</v>
      </c>
      <c r="C26">
        <v>0</v>
      </c>
      <c r="E26" s="3">
        <v>60</v>
      </c>
      <c r="F26" s="4">
        <v>0</v>
      </c>
      <c r="G26" s="3">
        <v>59.92</v>
      </c>
      <c r="H26" s="4">
        <v>0</v>
      </c>
    </row>
    <row r="27" spans="1:8">
      <c r="A27" s="3">
        <v>72.02</v>
      </c>
      <c r="B27">
        <v>0</v>
      </c>
      <c r="C27">
        <v>0</v>
      </c>
      <c r="E27" s="3">
        <v>72.069999999999993</v>
      </c>
      <c r="F27" s="4">
        <v>0</v>
      </c>
      <c r="G27" s="3">
        <v>71.97</v>
      </c>
      <c r="H27" s="4">
        <v>0</v>
      </c>
    </row>
    <row r="28" spans="1:8">
      <c r="F28" s="4"/>
      <c r="H28" s="4"/>
    </row>
    <row r="29" spans="1:8">
      <c r="A29" t="s">
        <v>9</v>
      </c>
      <c r="F29" s="4"/>
    </row>
    <row r="30" spans="1:8">
      <c r="A30" t="s">
        <v>5</v>
      </c>
      <c r="B30" t="s">
        <v>0</v>
      </c>
      <c r="C30" t="s">
        <v>1</v>
      </c>
      <c r="E30" t="s">
        <v>5</v>
      </c>
      <c r="F30" t="s">
        <v>3</v>
      </c>
      <c r="G30" t="s">
        <v>5</v>
      </c>
      <c r="H30" t="s">
        <v>4</v>
      </c>
    </row>
    <row r="31" spans="1:8">
      <c r="A31" s="3">
        <v>0</v>
      </c>
      <c r="B31">
        <v>4.2637716679230682</v>
      </c>
      <c r="C31">
        <v>0.10634597776632423</v>
      </c>
      <c r="E31" s="3">
        <v>0</v>
      </c>
      <c r="F31" s="4">
        <v>4.3389696300000002</v>
      </c>
      <c r="G31" s="3">
        <v>0</v>
      </c>
      <c r="H31" s="4">
        <v>4.1885737059999997</v>
      </c>
    </row>
    <row r="32" spans="1:8">
      <c r="A32" s="3">
        <v>2.5299999999999998</v>
      </c>
      <c r="B32">
        <v>4.0548988652089335</v>
      </c>
      <c r="C32">
        <v>0.21410369517899777</v>
      </c>
      <c r="E32" s="3">
        <v>2.5499999999999998</v>
      </c>
      <c r="F32" s="4">
        <v>4.2062930400000003</v>
      </c>
      <c r="G32" s="3">
        <v>2.5</v>
      </c>
      <c r="H32" s="4">
        <v>3.9035046900000001</v>
      </c>
    </row>
    <row r="33" spans="1:8">
      <c r="A33" s="3">
        <v>11.73</v>
      </c>
      <c r="B33">
        <v>4.1222200295229943</v>
      </c>
      <c r="C33">
        <v>5.9264786848647222E-2</v>
      </c>
      <c r="E33" s="3">
        <v>11.75</v>
      </c>
      <c r="F33" s="4">
        <v>4.0803134969999997</v>
      </c>
      <c r="G33" s="3">
        <v>11.7</v>
      </c>
      <c r="H33" s="4">
        <v>4.1641265619999999</v>
      </c>
    </row>
    <row r="34" spans="1:8">
      <c r="A34" s="3">
        <v>15.88</v>
      </c>
      <c r="B34">
        <v>4.1447368117473031</v>
      </c>
      <c r="C34">
        <v>7.6655940119145635E-3</v>
      </c>
      <c r="E34" s="3">
        <v>15.92</v>
      </c>
      <c r="F34" s="4">
        <v>4.1501572050000002</v>
      </c>
      <c r="G34" s="3">
        <v>15.85</v>
      </c>
      <c r="H34" s="4">
        <v>4.1393164179999999</v>
      </c>
    </row>
    <row r="35" spans="1:8">
      <c r="A35" s="3">
        <v>19.87</v>
      </c>
      <c r="B35">
        <v>3.9806868487625615</v>
      </c>
      <c r="C35">
        <v>0.13061745846579983</v>
      </c>
      <c r="E35" s="3">
        <v>19.899999999999999</v>
      </c>
      <c r="F35" s="4">
        <v>3.888326358</v>
      </c>
      <c r="G35" s="3">
        <v>19.829999999999998</v>
      </c>
      <c r="H35" s="4">
        <v>4.0730473390000004</v>
      </c>
    </row>
    <row r="36" spans="1:8">
      <c r="A36" s="3">
        <v>26.48</v>
      </c>
      <c r="B36">
        <v>4.0331696089426039</v>
      </c>
      <c r="C36">
        <v>5.3724415694177963E-2</v>
      </c>
      <c r="E36" s="3">
        <v>26.5</v>
      </c>
      <c r="F36" s="4">
        <v>4.0711585079999999</v>
      </c>
      <c r="G36" s="3">
        <v>26.45</v>
      </c>
      <c r="H36" s="4">
        <v>3.9951807100000001</v>
      </c>
    </row>
    <row r="37" spans="1:8">
      <c r="A37" s="3">
        <v>35.659999999999997</v>
      </c>
      <c r="B37">
        <v>4.4149166645260927</v>
      </c>
      <c r="C37">
        <v>0.29209306581157435</v>
      </c>
      <c r="E37" s="3">
        <v>35.68</v>
      </c>
      <c r="F37" s="4">
        <v>4.2083756770000003</v>
      </c>
      <c r="G37" s="3">
        <v>35.630000000000003</v>
      </c>
      <c r="H37" s="4">
        <v>4.6214576520000001</v>
      </c>
    </row>
    <row r="38" spans="1:8">
      <c r="A38" s="3">
        <v>47.71</v>
      </c>
      <c r="B38">
        <v>4.2084848846543643</v>
      </c>
      <c r="C38">
        <v>0.21518262101041452</v>
      </c>
      <c r="E38" s="3">
        <v>47.73</v>
      </c>
      <c r="F38" s="4">
        <v>4.0563277940000004</v>
      </c>
      <c r="G38" s="3">
        <v>47.68</v>
      </c>
      <c r="H38" s="4">
        <v>4.3606419750000001</v>
      </c>
    </row>
    <row r="39" spans="1:8">
      <c r="A39" s="3">
        <v>59.6</v>
      </c>
      <c r="B39">
        <v>3.4776254185077522</v>
      </c>
      <c r="C39">
        <v>0.53724415694177952</v>
      </c>
      <c r="E39" s="3">
        <v>59.63</v>
      </c>
      <c r="F39" s="4">
        <v>3.097736432</v>
      </c>
      <c r="G39" s="3">
        <v>59.57</v>
      </c>
      <c r="H39" s="4">
        <v>3.8575144049999999</v>
      </c>
    </row>
    <row r="40" spans="1:8">
      <c r="A40" s="3">
        <v>71.67</v>
      </c>
      <c r="B40">
        <v>4.0698326338144266</v>
      </c>
      <c r="C40">
        <v>9.7821158545922424E-2</v>
      </c>
      <c r="E40" s="3">
        <v>71.7</v>
      </c>
      <c r="F40" s="4">
        <v>4.0006626289999998</v>
      </c>
      <c r="G40" s="3">
        <v>71.63</v>
      </c>
      <c r="H40" s="4">
        <v>4.139002638</v>
      </c>
    </row>
    <row r="42" spans="1:8">
      <c r="A42" t="s">
        <v>10</v>
      </c>
    </row>
    <row r="43" spans="1:8">
      <c r="A43" t="s">
        <v>5</v>
      </c>
      <c r="B43" t="s">
        <v>0</v>
      </c>
      <c r="C43" t="s">
        <v>1</v>
      </c>
      <c r="E43" t="s">
        <v>5</v>
      </c>
      <c r="F43" t="s">
        <v>3</v>
      </c>
      <c r="G43" t="s">
        <v>5</v>
      </c>
      <c r="H43" t="s">
        <v>4</v>
      </c>
    </row>
    <row r="44" spans="1:8">
      <c r="A44" s="3">
        <v>0</v>
      </c>
      <c r="B44">
        <v>4.3252014359867248</v>
      </c>
      <c r="C44">
        <v>0.11059739725974999</v>
      </c>
      <c r="E44" s="3">
        <v>0</v>
      </c>
      <c r="F44" s="4">
        <v>4.4034056059999998</v>
      </c>
      <c r="G44" s="3">
        <v>0</v>
      </c>
      <c r="H44" s="4">
        <v>4.2469972660000002</v>
      </c>
    </row>
    <row r="45" spans="1:8">
      <c r="A45" s="3">
        <v>1.88</v>
      </c>
      <c r="B45">
        <v>4.5245000084623044</v>
      </c>
      <c r="C45">
        <v>2.9911042374488307E-2</v>
      </c>
      <c r="E45" s="3">
        <v>1.92</v>
      </c>
      <c r="F45" s="4">
        <v>4.503349708</v>
      </c>
      <c r="G45" s="3">
        <v>1.83</v>
      </c>
      <c r="H45" s="4">
        <v>4.545650309</v>
      </c>
    </row>
    <row r="46" spans="1:8">
      <c r="A46" s="3">
        <v>4.95</v>
      </c>
      <c r="B46">
        <v>4.4291450491191915</v>
      </c>
      <c r="C46">
        <v>0.16881793198557679</v>
      </c>
      <c r="E46" s="3">
        <v>4.9800000000000004</v>
      </c>
      <c r="F46" s="4">
        <v>4.5485173540000003</v>
      </c>
      <c r="G46" s="3">
        <v>4.92</v>
      </c>
      <c r="H46" s="4">
        <v>4.3097727450000001</v>
      </c>
    </row>
    <row r="47" spans="1:8">
      <c r="A47" s="3">
        <v>14.03</v>
      </c>
      <c r="B47">
        <v>4.3789920529994504</v>
      </c>
      <c r="C47">
        <v>6.6662865219754258E-2</v>
      </c>
      <c r="E47" s="3">
        <v>14.07</v>
      </c>
      <c r="F47" s="4">
        <v>4.3318542889999998</v>
      </c>
      <c r="G47" s="3">
        <v>13.98</v>
      </c>
      <c r="H47" s="4">
        <v>4.4261298169999996</v>
      </c>
    </row>
    <row r="48" spans="1:8">
      <c r="A48" s="3">
        <v>21.79</v>
      </c>
      <c r="B48">
        <v>4.2059710798219907</v>
      </c>
      <c r="C48">
        <v>6.0000770082136848E-2</v>
      </c>
      <c r="E48" s="3">
        <v>21.83</v>
      </c>
      <c r="F48" s="4">
        <v>4.2483980309999998</v>
      </c>
      <c r="G48" s="3">
        <v>21.75</v>
      </c>
      <c r="H48" s="4">
        <v>4.1635441279999998</v>
      </c>
    </row>
    <row r="49" spans="1:8">
      <c r="A49" s="3">
        <v>28.96</v>
      </c>
      <c r="B49">
        <v>4.4879147767195695</v>
      </c>
      <c r="C49">
        <v>0.40457668415360359</v>
      </c>
      <c r="E49" s="3">
        <v>29</v>
      </c>
      <c r="F49" s="4">
        <v>4.2018358600000001</v>
      </c>
      <c r="G49" s="3">
        <v>28.92</v>
      </c>
      <c r="H49" s="4">
        <v>4.7739936939999996</v>
      </c>
    </row>
    <row r="50" spans="1:8">
      <c r="A50" s="3">
        <v>39.97</v>
      </c>
      <c r="B50">
        <v>4.240366251644593</v>
      </c>
      <c r="C50">
        <v>0.20744484783315278</v>
      </c>
      <c r="E50" s="3">
        <v>40</v>
      </c>
      <c r="F50" s="4">
        <v>4.0936805930000002</v>
      </c>
      <c r="G50" s="3">
        <v>39.93</v>
      </c>
      <c r="H50" s="4">
        <v>4.3870519100000003</v>
      </c>
    </row>
    <row r="51" spans="1:8">
      <c r="A51" s="3">
        <v>50.96</v>
      </c>
      <c r="B51">
        <v>4.1728893200027741</v>
      </c>
      <c r="C51">
        <v>0.20575947012284207</v>
      </c>
      <c r="E51" s="3">
        <v>51</v>
      </c>
      <c r="F51" s="4">
        <v>4.3183832369999999</v>
      </c>
      <c r="G51" s="3">
        <v>50.92</v>
      </c>
      <c r="H51" s="4">
        <v>4.0273954029999999</v>
      </c>
    </row>
    <row r="52" spans="1:8">
      <c r="A52" s="3">
        <v>63</v>
      </c>
      <c r="B52">
        <v>4.2985603865736532</v>
      </c>
      <c r="C52">
        <v>0.25359198961587454</v>
      </c>
      <c r="E52" s="3">
        <v>63.05</v>
      </c>
      <c r="F52" s="4">
        <v>4.4778770019999996</v>
      </c>
      <c r="G52" s="3">
        <v>62.95</v>
      </c>
      <c r="H52" s="4">
        <v>4.1192437709999998</v>
      </c>
    </row>
    <row r="53" spans="1:8">
      <c r="A53" s="3">
        <v>68.849999999999994</v>
      </c>
      <c r="B53">
        <v>4.3242405549961251</v>
      </c>
      <c r="C53">
        <v>0.14087242827586235</v>
      </c>
      <c r="E53" s="3">
        <v>68.900000000000006</v>
      </c>
      <c r="F53" s="4">
        <v>4.4238524039999998</v>
      </c>
      <c r="G53" s="3">
        <v>68.8</v>
      </c>
      <c r="H53" s="4">
        <v>4.2246287059999998</v>
      </c>
    </row>
    <row r="57" spans="1:8">
      <c r="A57" t="s">
        <v>11</v>
      </c>
    </row>
    <row r="58" spans="1:8">
      <c r="A58" t="s">
        <v>5</v>
      </c>
      <c r="B58" t="s">
        <v>8</v>
      </c>
    </row>
    <row r="59" spans="1:8">
      <c r="A59">
        <v>0</v>
      </c>
      <c r="B59">
        <v>4.4822753531977551</v>
      </c>
    </row>
    <row r="60" spans="1:8">
      <c r="A60">
        <v>5.7</v>
      </c>
      <c r="B60">
        <v>4.4668609905029442</v>
      </c>
    </row>
    <row r="61" spans="1:8">
      <c r="A61">
        <v>15.55</v>
      </c>
      <c r="B61">
        <v>4.4668609905029442</v>
      </c>
    </row>
    <row r="62" spans="1:8">
      <c r="A62">
        <v>23</v>
      </c>
      <c r="B62">
        <v>4.4014348916957884</v>
      </c>
    </row>
    <row r="63" spans="1:8">
      <c r="A63">
        <v>44.866666666666667</v>
      </c>
      <c r="B63">
        <v>4.4203217720937387</v>
      </c>
      <c r="F63" s="4"/>
    </row>
    <row r="64" spans="1:8">
      <c r="A64">
        <v>71.95</v>
      </c>
      <c r="B64">
        <v>4.4476218708765796</v>
      </c>
    </row>
    <row r="90" spans="1:12">
      <c r="A90" t="s">
        <v>15</v>
      </c>
    </row>
    <row r="91" spans="1:12">
      <c r="A91" s="4"/>
      <c r="B91" s="4" t="s">
        <v>12</v>
      </c>
      <c r="C91" s="4" t="s">
        <v>13</v>
      </c>
      <c r="D91" s="4" t="s">
        <v>14</v>
      </c>
      <c r="F91" s="4" t="s">
        <v>20</v>
      </c>
      <c r="G91" s="4" t="s">
        <v>21</v>
      </c>
      <c r="H91" s="4" t="s">
        <v>23</v>
      </c>
      <c r="I91" s="4" t="s">
        <v>24</v>
      </c>
      <c r="J91" s="4" t="s">
        <v>25</v>
      </c>
      <c r="K91" s="4" t="s">
        <v>26</v>
      </c>
      <c r="L91" s="4" t="s">
        <v>22</v>
      </c>
    </row>
    <row r="92" spans="1:12">
      <c r="A92" s="4" t="s">
        <v>16</v>
      </c>
      <c r="B92" s="4">
        <v>0.94899999999999995</v>
      </c>
      <c r="C92" s="5">
        <v>2647683</v>
      </c>
      <c r="D92" s="7">
        <v>3.5842699999999998E-7</v>
      </c>
      <c r="F92" s="7">
        <v>0.94699999999999995</v>
      </c>
      <c r="G92" s="7">
        <v>0.95099999999999996</v>
      </c>
      <c r="H92">
        <v>2611298.1033333335</v>
      </c>
      <c r="I92">
        <v>2684067.5933333337</v>
      </c>
      <c r="J92">
        <f t="shared" ref="J92:J95" si="0">F92/H92</f>
        <v>3.6265487988182975E-7</v>
      </c>
      <c r="K92">
        <f t="shared" ref="K92:K95" si="1">G92/I92</f>
        <v>3.5431298465138747E-7</v>
      </c>
      <c r="L92">
        <f t="shared" ref="L92:L95" si="2">STDEV(J92:K92)</f>
        <v>5.8986106853934491E-9</v>
      </c>
    </row>
    <row r="93" spans="1:12">
      <c r="A93" s="4" t="s">
        <v>17</v>
      </c>
      <c r="B93" s="4">
        <v>0.18</v>
      </c>
      <c r="C93" s="5">
        <v>651403</v>
      </c>
      <c r="D93" s="7">
        <v>2.7632700000000001E-7</v>
      </c>
      <c r="F93" s="7">
        <v>0.17499999999999999</v>
      </c>
      <c r="G93" s="7">
        <v>0.186</v>
      </c>
      <c r="H93">
        <v>654998.80333333334</v>
      </c>
      <c r="I93">
        <v>647806.2566666666</v>
      </c>
      <c r="J93">
        <f t="shared" si="0"/>
        <v>2.6717606064226854E-7</v>
      </c>
      <c r="K93">
        <f t="shared" si="1"/>
        <v>2.8712288293891492E-7</v>
      </c>
      <c r="L93">
        <f t="shared" si="2"/>
        <v>1.4104533309081674E-8</v>
      </c>
    </row>
    <row r="94" spans="1:12">
      <c r="A94" s="4" t="s">
        <v>18</v>
      </c>
      <c r="B94" s="4">
        <v>1E-3</v>
      </c>
      <c r="C94" s="5">
        <v>5935245</v>
      </c>
      <c r="D94" s="7">
        <v>1.6848499999999999E-10</v>
      </c>
      <c r="F94" s="7">
        <v>-2.0000000000000001E-4</v>
      </c>
      <c r="G94" s="7">
        <v>2E-3</v>
      </c>
      <c r="H94">
        <v>6058656.3633333333</v>
      </c>
      <c r="I94" s="5">
        <v>5811835</v>
      </c>
      <c r="J94">
        <f t="shared" si="0"/>
        <v>-3.3010619517949454E-11</v>
      </c>
      <c r="K94">
        <f t="shared" si="1"/>
        <v>3.4412539241048653E-10</v>
      </c>
      <c r="L94">
        <f t="shared" si="2"/>
        <v>2.6667543146424773E-10</v>
      </c>
    </row>
    <row r="95" spans="1:12">
      <c r="A95" s="4" t="s">
        <v>19</v>
      </c>
      <c r="B95" s="4">
        <v>5.0000000000000001E-4</v>
      </c>
      <c r="C95" s="5">
        <v>515808</v>
      </c>
      <c r="D95" s="7">
        <v>9.693530000000001E-10</v>
      </c>
      <c r="F95" s="6">
        <v>8.0000000000000004E-4</v>
      </c>
      <c r="G95" s="6">
        <v>2.0000000000000001E-4</v>
      </c>
      <c r="H95">
        <v>554303.15</v>
      </c>
      <c r="I95">
        <v>477313.54333333333</v>
      </c>
      <c r="J95">
        <f t="shared" si="0"/>
        <v>1.4432535698200524E-9</v>
      </c>
      <c r="K95">
        <f t="shared" si="1"/>
        <v>4.190117854257687E-10</v>
      </c>
      <c r="L95">
        <f t="shared" si="2"/>
        <v>7.2424831131980769E-10</v>
      </c>
    </row>
    <row r="118" spans="3:6">
      <c r="C118" t="s">
        <v>7</v>
      </c>
      <c r="D118" t="s">
        <v>6</v>
      </c>
      <c r="E118" t="s">
        <v>9</v>
      </c>
      <c r="F118" t="s">
        <v>10</v>
      </c>
    </row>
    <row r="119" spans="3:6">
      <c r="C119">
        <v>3.6265487988182975E-7</v>
      </c>
      <c r="D119">
        <v>2.6717606064226854E-7</v>
      </c>
      <c r="E119">
        <v>-3.3010619517949454E-11</v>
      </c>
      <c r="F119">
        <v>1.4432535698200524E-9</v>
      </c>
    </row>
    <row r="120" spans="3:6">
      <c r="C120">
        <v>3.5431298465138747E-7</v>
      </c>
      <c r="D120">
        <v>2.8712288293891492E-7</v>
      </c>
      <c r="E120">
        <v>3.4412539241048653E-10</v>
      </c>
      <c r="F120">
        <v>4.190117854257687E-10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Shuting Liu</dc:creator>
  <cp:lastModifiedBy>Shuting Liu</cp:lastModifiedBy>
  <dcterms:created xsi:type="dcterms:W3CDTF">2016-03-08T17:13:40Z</dcterms:created>
  <dcterms:modified xsi:type="dcterms:W3CDTF">2019-06-18T19:25:24Z</dcterms:modified>
</cp:coreProperties>
</file>