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weta2019\Travel anlytics\notes\dashboard\Power Bi\clients\smt\modelling\"/>
    </mc:Choice>
  </mc:AlternateContent>
  <xr:revisionPtr revIDLastSave="0" documentId="13_ncr:1_{683D2398-72F0-4C3B-B542-89EC35EA11BC}" xr6:coauthVersionLast="47" xr6:coauthVersionMax="47" xr10:uidLastSave="{00000000-0000-0000-0000-000000000000}"/>
  <bookViews>
    <workbookView xWindow="-108" yWindow="-108" windowWidth="23256" windowHeight="12576" tabRatio="832" xr2:uid="{33281F7B-1B48-4FD2-9A7E-234E8300ACA4}"/>
  </bookViews>
  <sheets>
    <sheet name="New Data" sheetId="28" r:id="rId1"/>
  </sheets>
  <definedNames>
    <definedName name="_xlnm._FilterDatabase" localSheetId="0" hidden="1">'New Data'!$A$1:$AO$22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2" i="28" l="1"/>
  <c r="Z22" i="28"/>
  <c r="AF22" i="28" s="1"/>
  <c r="AE22" i="28" s="1"/>
  <c r="AH21" i="28"/>
  <c r="Z21" i="28"/>
  <c r="AF21" i="28" s="1"/>
  <c r="AE21" i="28" s="1"/>
  <c r="AH20" i="28"/>
  <c r="Z20" i="28"/>
  <c r="AF20" i="28" s="1"/>
  <c r="AE20" i="28" s="1"/>
  <c r="AH19" i="28"/>
  <c r="Z19" i="28"/>
  <c r="AF19" i="28" s="1"/>
  <c r="AE19" i="28" s="1"/>
  <c r="AH18" i="28"/>
  <c r="Z18" i="28"/>
  <c r="AF18" i="28" s="1"/>
  <c r="AE18" i="28" s="1"/>
  <c r="AH17" i="28"/>
  <c r="Z17" i="28"/>
  <c r="AF17" i="28" s="1"/>
  <c r="AE17" i="28" s="1"/>
  <c r="AH16" i="28"/>
  <c r="Z16" i="28"/>
  <c r="AF16" i="28" s="1"/>
  <c r="AE16" i="28" s="1"/>
  <c r="AH15" i="28"/>
  <c r="Z15" i="28"/>
  <c r="AF15" i="28" s="1"/>
  <c r="AE15" i="28" s="1"/>
  <c r="AH14" i="28"/>
  <c r="Z14" i="28"/>
  <c r="AF14" i="28" s="1"/>
  <c r="AE14" i="28" s="1"/>
  <c r="AH13" i="28"/>
  <c r="Z13" i="28"/>
  <c r="AF13" i="28" s="1"/>
  <c r="AE13" i="28" s="1"/>
  <c r="AH12" i="28"/>
  <c r="Z12" i="28"/>
  <c r="AF12" i="28" s="1"/>
  <c r="AE12" i="28" s="1"/>
  <c r="AH11" i="28"/>
  <c r="Z11" i="28"/>
  <c r="AF11" i="28" s="1"/>
  <c r="AE11" i="28" s="1"/>
  <c r="AH10" i="28"/>
  <c r="Z10" i="28"/>
  <c r="AF10" i="28" s="1"/>
  <c r="AE10" i="28" s="1"/>
  <c r="AH9" i="28"/>
  <c r="Z9" i="28"/>
  <c r="AF9" i="28" s="1"/>
  <c r="AE9" i="28" s="1"/>
  <c r="AH8" i="28"/>
  <c r="Z8" i="28"/>
  <c r="AF8" i="28" s="1"/>
  <c r="AE8" i="28" s="1"/>
  <c r="AH7" i="28"/>
  <c r="Z7" i="28"/>
  <c r="AF7" i="28" s="1"/>
  <c r="AE7" i="28" s="1"/>
  <c r="AH6" i="28"/>
  <c r="Z6" i="28"/>
  <c r="AF6" i="28" s="1"/>
  <c r="AE6" i="28" s="1"/>
  <c r="AH5" i="28"/>
  <c r="Z5" i="28"/>
  <c r="AF5" i="28" s="1"/>
  <c r="AE5" i="28" s="1"/>
  <c r="AH4" i="28"/>
  <c r="Z4" i="28"/>
  <c r="AF4" i="28" s="1"/>
  <c r="AE4" i="28" s="1"/>
  <c r="AH3" i="28"/>
  <c r="Z3" i="28"/>
  <c r="AF3" i="28" s="1"/>
  <c r="AE3" i="28" s="1"/>
  <c r="AH2" i="28"/>
  <c r="Z2" i="28"/>
  <c r="AF2" i="28" s="1"/>
  <c r="AE2" i="28" s="1"/>
</calcChain>
</file>

<file path=xl/sharedStrings.xml><?xml version="1.0" encoding="utf-8"?>
<sst xmlns="http://schemas.openxmlformats.org/spreadsheetml/2006/main" count="428" uniqueCount="146">
  <si>
    <t>BookingID</t>
  </si>
  <si>
    <t>BookingDate</t>
  </si>
  <si>
    <t>PromoCode</t>
  </si>
  <si>
    <t>CheckInDate</t>
  </si>
  <si>
    <t>CheckOutDate</t>
  </si>
  <si>
    <t>NumberOfRooms</t>
  </si>
  <si>
    <t>NumberOfAdults</t>
  </si>
  <si>
    <t>Doha</t>
  </si>
  <si>
    <t>New Delhi</t>
  </si>
  <si>
    <t>Dubai</t>
  </si>
  <si>
    <t>Mumbai</t>
  </si>
  <si>
    <t>Bandar Lampung</t>
  </si>
  <si>
    <t>Amman</t>
  </si>
  <si>
    <t>Istanbul</t>
  </si>
  <si>
    <t>Makassar</t>
  </si>
  <si>
    <t>Tangerang</t>
  </si>
  <si>
    <t>Jakarta</t>
  </si>
  <si>
    <t>Bandung</t>
  </si>
  <si>
    <t>Mahdia</t>
  </si>
  <si>
    <t>Amsterdam</t>
  </si>
  <si>
    <t>Delhi</t>
  </si>
  <si>
    <t>HotelName</t>
  </si>
  <si>
    <t>HotelCity</t>
  </si>
  <si>
    <t>HotelCountry</t>
  </si>
  <si>
    <t>CityMandatoryTax</t>
  </si>
  <si>
    <t>SurcharblePrice</t>
  </si>
  <si>
    <t>StarRating</t>
  </si>
  <si>
    <t>NightRateTotal</t>
  </si>
  <si>
    <t>The Backpackers Hostel</t>
  </si>
  <si>
    <t>Fortune Plaza Hotel</t>
  </si>
  <si>
    <t>Aston Lampung City Hotel</t>
  </si>
  <si>
    <t>Doubletree By Hilton Hotel Doha Old Town</t>
  </si>
  <si>
    <t>Lavanta Hotel</t>
  </si>
  <si>
    <t>Yellow Bee Hotel</t>
  </si>
  <si>
    <t>Sky Inn Glodok 1 Jakarta</t>
  </si>
  <si>
    <t>Airy Eco Sawah Besar Kartini Tiga 42 Jakarta</t>
  </si>
  <si>
    <t>Mahdia Palace Thalasso</t>
  </si>
  <si>
    <t>Sunlake Hotel</t>
  </si>
  <si>
    <t>Maxonehotels.Com Resort Makassar</t>
  </si>
  <si>
    <t>Hotel City Garden Amsterdam</t>
  </si>
  <si>
    <t>Bumi Hegar Syariah</t>
  </si>
  <si>
    <t>OYO 196 Horizone Residence</t>
  </si>
  <si>
    <t>Durian Condotel Suite</t>
  </si>
  <si>
    <t>M Boutique Hotel</t>
  </si>
  <si>
    <t>Deluxe Room</t>
  </si>
  <si>
    <t>Deluxe Double Room</t>
  </si>
  <si>
    <t>Superior Room</t>
  </si>
  <si>
    <t>Panoramic Studio, 1 King Bed, Sea View</t>
  </si>
  <si>
    <t>Standard Double Room</t>
  </si>
  <si>
    <t>Superior Double Room, Non Smoking</t>
  </si>
  <si>
    <t>Shared Dormitory, Women only</t>
  </si>
  <si>
    <t>Single Room</t>
  </si>
  <si>
    <t>Double Room</t>
  </si>
  <si>
    <t>Standard Single Room</t>
  </si>
  <si>
    <t>Standard Room, 1 King Bed, Non Smoking</t>
  </si>
  <si>
    <t>Comfort Single Room</t>
  </si>
  <si>
    <t>Bed in 8 Bed Dormitory</t>
  </si>
  <si>
    <t>Sansky Urban Room</t>
  </si>
  <si>
    <t>N</t>
  </si>
  <si>
    <t>Y</t>
  </si>
  <si>
    <t>India</t>
  </si>
  <si>
    <t>Netherland</t>
  </si>
  <si>
    <t>Jordan</t>
  </si>
  <si>
    <t>Indonesia</t>
  </si>
  <si>
    <t>Canada</t>
  </si>
  <si>
    <t>Qatar</t>
  </si>
  <si>
    <t>Turkey</t>
  </si>
  <si>
    <t>Service Booked</t>
  </si>
  <si>
    <t>Customer ID</t>
  </si>
  <si>
    <t>Number of Child</t>
  </si>
  <si>
    <t>Child Age</t>
  </si>
  <si>
    <t>Smoking Room</t>
  </si>
  <si>
    <t>Leisure</t>
  </si>
  <si>
    <t>Business</t>
  </si>
  <si>
    <t>Extra Bed</t>
  </si>
  <si>
    <t>Refundable_Status</t>
  </si>
  <si>
    <t>Room Type name</t>
  </si>
  <si>
    <t>Room Category Name</t>
  </si>
  <si>
    <t>Double</t>
  </si>
  <si>
    <t>Single</t>
  </si>
  <si>
    <t>Meal plan</t>
  </si>
  <si>
    <t>Room Only</t>
  </si>
  <si>
    <t>Breakfast Buffet</t>
  </si>
  <si>
    <t>Breakfast</t>
  </si>
  <si>
    <t>ROOM ONLY</t>
  </si>
  <si>
    <t>BED AND BREAKFAST</t>
  </si>
  <si>
    <t>Booking_Changes</t>
  </si>
  <si>
    <t>Customer Age</t>
  </si>
  <si>
    <t>Hotel</t>
  </si>
  <si>
    <t>Date Change</t>
  </si>
  <si>
    <t>Pax Addition</t>
  </si>
  <si>
    <t>Extra bed addition</t>
  </si>
  <si>
    <t>No Change</t>
  </si>
  <si>
    <t>Total booking Amount</t>
  </si>
  <si>
    <t>Gurgoan</t>
  </si>
  <si>
    <t>UAE</t>
  </si>
  <si>
    <t>Amman Hotel</t>
  </si>
  <si>
    <t>Business Segment</t>
  </si>
  <si>
    <t>Basic Shared Dormitory, Mixed Dorm, Shared Bathroom</t>
  </si>
  <si>
    <t>Shared Dormitory, Mixed Dorm, Shared Bathroomm</t>
  </si>
  <si>
    <t>Early Arrival</t>
  </si>
  <si>
    <t>Late Checkout</t>
  </si>
  <si>
    <t>Non Smoking Room</t>
  </si>
  <si>
    <t>Inter Connecting Rooms</t>
  </si>
  <si>
    <t>Quiet Room</t>
  </si>
  <si>
    <t>Honeymooners</t>
  </si>
  <si>
    <t>adjoining rooms</t>
  </si>
  <si>
    <t>Booking time details</t>
  </si>
  <si>
    <t>14:34:16</t>
  </si>
  <si>
    <t>11:39:38</t>
  </si>
  <si>
    <t>13:38:21</t>
  </si>
  <si>
    <t>18:12:17</t>
  </si>
  <si>
    <t>03:29:46</t>
  </si>
  <si>
    <t>09:15:35</t>
  </si>
  <si>
    <t>14:34:50</t>
  </si>
  <si>
    <t>00:54:24</t>
  </si>
  <si>
    <t>05:50:59</t>
  </si>
  <si>
    <t>Sales Market</t>
  </si>
  <si>
    <t>Domestic</t>
  </si>
  <si>
    <t>International</t>
  </si>
  <si>
    <t>Indian</t>
  </si>
  <si>
    <t>Canadian</t>
  </si>
  <si>
    <t>Indonesian</t>
  </si>
  <si>
    <t>Online_Booking _Remarks</t>
  </si>
  <si>
    <t>No of Nights</t>
  </si>
  <si>
    <t>Customer Nationality</t>
  </si>
  <si>
    <t>Hotel_review_rating</t>
  </si>
  <si>
    <t>is_mobile</t>
  </si>
  <si>
    <t>Duration Stay</t>
  </si>
  <si>
    <t>Traveller Segment</t>
  </si>
  <si>
    <t>Business - Single</t>
  </si>
  <si>
    <t>Leisure Family with Children</t>
  </si>
  <si>
    <t>Leisure - Single</t>
  </si>
  <si>
    <t>Leisure - Couple</t>
  </si>
  <si>
    <t>Leisure - Weekender</t>
  </si>
  <si>
    <t>City</t>
  </si>
  <si>
    <t>Country</t>
  </si>
  <si>
    <t>Mobile</t>
  </si>
  <si>
    <t>Desktop</t>
  </si>
  <si>
    <t>Netherlands</t>
  </si>
  <si>
    <t>Tunisia</t>
  </si>
  <si>
    <t>Refundable</t>
  </si>
  <si>
    <t>Non Refundable</t>
  </si>
  <si>
    <t>Cost_Price_Night Rate</t>
  </si>
  <si>
    <t>ProfitMargin%</t>
  </si>
  <si>
    <t>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</si>
</sst>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/>
    <xf numFmtId="14" fontId="2" fillId="0" borderId="1" xfId="0" applyNumberFormat="1" applyFont="1" applyFill="1" applyBorder="1" applyAlignment="1" applyProtection="1">
      <alignment horizontal="left"/>
    </xf>
    <xf numFmtId="21" fontId="2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060-C2A9-4AF4-836A-B491CA751CAF}">
  <dimension ref="A1:AO22"/>
  <sheetViews>
    <sheetView tabSelected="1" topLeftCell="AE1" workbookViewId="0">
      <pane ySplit="1" topLeftCell="A2" activePane="bottomLeft" state="frozen"/>
      <selection activeCell="AI1" sqref="AI1"/>
      <selection pane="bottomLeft" activeCell="AF25" sqref="AF25"/>
    </sheetView>
  </sheetViews>
  <sheetFormatPr defaultColWidth="8.77734375" defaultRowHeight="14.4" x14ac:dyDescent="0.3"/>
  <cols>
    <col min="1" max="1" width="14.88671875" style="7" bestFit="1" customWidth="1"/>
    <col min="2" max="2" width="14.33203125" style="7" bestFit="1" customWidth="1"/>
    <col min="3" max="3" width="15.77734375" style="3" bestFit="1" customWidth="1"/>
    <col min="4" max="4" width="11.6640625" style="3" bestFit="1" customWidth="1"/>
    <col min="5" max="5" width="7" style="3" customWidth="1"/>
    <col min="6" max="6" width="14" style="3" bestFit="1" customWidth="1"/>
    <col min="7" max="7" width="10.77734375" style="3" customWidth="1"/>
    <col min="8" max="8" width="14.21875" style="3" bestFit="1" customWidth="1"/>
    <col min="9" max="9" width="15" style="3" bestFit="1" customWidth="1"/>
    <col min="10" max="10" width="25.21875" style="3" customWidth="1"/>
    <col min="11" max="11" width="9.44140625" style="3" bestFit="1" customWidth="1"/>
    <col min="12" max="12" width="13.21875" style="3" bestFit="1" customWidth="1"/>
    <col min="13" max="13" width="13" style="3" bestFit="1" customWidth="1"/>
    <col min="14" max="14" width="11.109375" style="3" bestFit="1" customWidth="1"/>
    <col min="15" max="15" width="15.44140625" style="3" bestFit="1" customWidth="1"/>
    <col min="16" max="16" width="17.33203125" style="3" bestFit="1" customWidth="1"/>
    <col min="17" max="17" width="10.77734375" style="3" customWidth="1"/>
    <col min="18" max="18" width="8.5546875" style="3" bestFit="1" customWidth="1"/>
    <col min="19" max="19" width="8.77734375" style="3" bestFit="1" customWidth="1"/>
    <col min="20" max="20" width="14.77734375" style="3" customWidth="1"/>
    <col min="21" max="21" width="19.5546875" style="3" customWidth="1"/>
    <col min="22" max="22" width="16" style="3" customWidth="1"/>
    <col min="23" max="23" width="8.44140625" style="3" customWidth="1"/>
    <col min="24" max="24" width="17.6640625" style="3" bestFit="1" customWidth="1"/>
    <col min="25" max="25" width="20.5546875" style="3" bestFit="1" customWidth="1"/>
    <col min="26" max="26" width="13.77734375" style="10" customWidth="1"/>
    <col min="27" max="27" width="16.33203125" style="3" bestFit="1" customWidth="1"/>
    <col min="28" max="28" width="14.109375" style="3" bestFit="1" customWidth="1"/>
    <col min="29" max="29" width="13.77734375" style="3" customWidth="1"/>
    <col min="30" max="30" width="20.33203125" style="3" customWidth="1"/>
    <col min="31" max="32" width="19.77734375" style="3" customWidth="1"/>
    <col min="33" max="33" width="10.77734375" style="3" bestFit="1" customWidth="1"/>
    <col min="34" max="34" width="12.21875" style="3" bestFit="1" customWidth="1"/>
    <col min="35" max="35" width="24.33203125" style="3" bestFit="1" customWidth="1"/>
    <col min="36" max="36" width="18" style="3" bestFit="1" customWidth="1"/>
    <col min="37" max="37" width="20" style="7" customWidth="1"/>
    <col min="38" max="38" width="14.33203125" style="7" customWidth="1"/>
    <col min="39" max="39" width="15" style="3" bestFit="1" customWidth="1"/>
    <col min="40" max="40" width="12" style="3" bestFit="1" customWidth="1"/>
    <col min="41" max="41" width="12" style="3" customWidth="1"/>
    <col min="42" max="16384" width="8.77734375" style="3"/>
  </cols>
  <sheetData>
    <row r="1" spans="1:41" s="1" customFormat="1" x14ac:dyDescent="0.3">
      <c r="A1" s="2" t="s">
        <v>0</v>
      </c>
      <c r="B1" s="2" t="s">
        <v>68</v>
      </c>
      <c r="C1" s="2" t="s">
        <v>97</v>
      </c>
      <c r="D1" s="2" t="s">
        <v>117</v>
      </c>
      <c r="E1" s="2" t="s">
        <v>67</v>
      </c>
      <c r="F1" s="2" t="s">
        <v>1</v>
      </c>
      <c r="G1" s="2" t="s">
        <v>107</v>
      </c>
      <c r="H1" s="2" t="s">
        <v>23</v>
      </c>
      <c r="I1" s="2" t="s">
        <v>22</v>
      </c>
      <c r="J1" s="2" t="s">
        <v>21</v>
      </c>
      <c r="K1" s="2" t="s">
        <v>26</v>
      </c>
      <c r="L1" s="2" t="s">
        <v>3</v>
      </c>
      <c r="M1" s="2" t="s">
        <v>4</v>
      </c>
      <c r="N1" s="2" t="s">
        <v>124</v>
      </c>
      <c r="O1" s="2" t="s">
        <v>5</v>
      </c>
      <c r="P1" s="2" t="s">
        <v>6</v>
      </c>
      <c r="Q1" s="2" t="s">
        <v>69</v>
      </c>
      <c r="R1" s="2" t="s">
        <v>70</v>
      </c>
      <c r="S1" s="2" t="s">
        <v>74</v>
      </c>
      <c r="T1" s="2" t="s">
        <v>80</v>
      </c>
      <c r="U1" s="2" t="s">
        <v>77</v>
      </c>
      <c r="V1" s="2" t="s">
        <v>76</v>
      </c>
      <c r="W1" s="2" t="s">
        <v>75</v>
      </c>
      <c r="X1" s="2" t="s">
        <v>123</v>
      </c>
      <c r="Y1" s="2" t="s">
        <v>86</v>
      </c>
      <c r="Z1" s="8" t="s">
        <v>143</v>
      </c>
      <c r="AA1" s="2" t="s">
        <v>24</v>
      </c>
      <c r="AB1" s="2" t="s">
        <v>25</v>
      </c>
      <c r="AC1" s="2" t="s">
        <v>27</v>
      </c>
      <c r="AD1" s="2" t="s">
        <v>93</v>
      </c>
      <c r="AE1" s="2" t="s">
        <v>144</v>
      </c>
      <c r="AF1" s="2" t="s">
        <v>145</v>
      </c>
      <c r="AG1" s="2" t="s">
        <v>2</v>
      </c>
      <c r="AH1" s="2" t="s">
        <v>128</v>
      </c>
      <c r="AI1" s="2" t="s">
        <v>129</v>
      </c>
      <c r="AJ1" s="2" t="s">
        <v>126</v>
      </c>
      <c r="AK1" s="2" t="s">
        <v>125</v>
      </c>
      <c r="AL1" s="2" t="s">
        <v>87</v>
      </c>
      <c r="AM1" s="2" t="s">
        <v>135</v>
      </c>
      <c r="AN1" s="2" t="s">
        <v>136</v>
      </c>
      <c r="AO1" s="2" t="s">
        <v>127</v>
      </c>
    </row>
    <row r="2" spans="1:41" x14ac:dyDescent="0.3">
      <c r="A2" s="4">
        <v>8400</v>
      </c>
      <c r="B2" s="4">
        <v>170</v>
      </c>
      <c r="C2" s="5" t="s">
        <v>73</v>
      </c>
      <c r="D2" s="4" t="s">
        <v>118</v>
      </c>
      <c r="E2" s="4" t="s">
        <v>88</v>
      </c>
      <c r="F2" s="11">
        <v>44436</v>
      </c>
      <c r="G2" s="12">
        <v>0.51334490740740735</v>
      </c>
      <c r="H2" s="4" t="s">
        <v>60</v>
      </c>
      <c r="I2" s="3" t="s">
        <v>8</v>
      </c>
      <c r="J2" s="4" t="s">
        <v>28</v>
      </c>
      <c r="K2" s="4">
        <v>2</v>
      </c>
      <c r="L2" s="11">
        <v>44490</v>
      </c>
      <c r="M2" s="11">
        <v>44493</v>
      </c>
      <c r="N2" s="5">
        <v>3</v>
      </c>
      <c r="O2" s="4">
        <v>1</v>
      </c>
      <c r="P2" s="4">
        <v>1</v>
      </c>
      <c r="Q2" s="4">
        <v>0</v>
      </c>
      <c r="R2" s="4">
        <v>0</v>
      </c>
      <c r="S2" s="4">
        <v>0</v>
      </c>
      <c r="T2" s="4" t="s">
        <v>82</v>
      </c>
      <c r="U2" s="4" t="s">
        <v>98</v>
      </c>
      <c r="V2" s="4" t="s">
        <v>79</v>
      </c>
      <c r="W2" s="4" t="s">
        <v>141</v>
      </c>
      <c r="X2" s="4" t="s">
        <v>102</v>
      </c>
      <c r="Y2" s="4" t="s">
        <v>91</v>
      </c>
      <c r="Z2" s="9">
        <f t="shared" ref="Z2:Z5" si="0">AC2-(AC2*25%)</f>
        <v>7465.23</v>
      </c>
      <c r="AA2" s="4">
        <v>0</v>
      </c>
      <c r="AB2" s="4">
        <v>0</v>
      </c>
      <c r="AC2" s="4">
        <v>9953.64</v>
      </c>
      <c r="AD2" s="4">
        <v>9953.64</v>
      </c>
      <c r="AE2" s="9">
        <f t="shared" ref="AE2:AE7" si="1">AF2</f>
        <v>2488.41</v>
      </c>
      <c r="AF2" s="9">
        <f t="shared" ref="AF2:AF7" si="2">AC2-Z2</f>
        <v>2488.41</v>
      </c>
      <c r="AG2" s="4" t="s">
        <v>59</v>
      </c>
      <c r="AH2" s="5" t="str">
        <f>IF(N2&lt;=3,"ShortStay","LongStay")</f>
        <v>ShortStay</v>
      </c>
      <c r="AI2" s="5" t="s">
        <v>130</v>
      </c>
      <c r="AJ2" s="4">
        <v>3</v>
      </c>
      <c r="AK2" s="4" t="s">
        <v>120</v>
      </c>
      <c r="AL2" s="4">
        <v>24</v>
      </c>
      <c r="AM2" s="4" t="s">
        <v>20</v>
      </c>
      <c r="AN2" s="4" t="s">
        <v>60</v>
      </c>
      <c r="AO2" s="4" t="s">
        <v>137</v>
      </c>
    </row>
    <row r="3" spans="1:41" x14ac:dyDescent="0.3">
      <c r="A3" s="4">
        <v>8401</v>
      </c>
      <c r="B3" s="4">
        <v>171</v>
      </c>
      <c r="C3" s="5" t="s">
        <v>73</v>
      </c>
      <c r="D3" s="4" t="s">
        <v>118</v>
      </c>
      <c r="E3" s="4" t="s">
        <v>88</v>
      </c>
      <c r="F3" s="11">
        <v>44437</v>
      </c>
      <c r="G3" s="12">
        <v>0.29392361111111109</v>
      </c>
      <c r="H3" s="4" t="s">
        <v>60</v>
      </c>
      <c r="I3" s="3" t="s">
        <v>8</v>
      </c>
      <c r="J3" s="4" t="s">
        <v>28</v>
      </c>
      <c r="K3" s="4">
        <v>2</v>
      </c>
      <c r="L3" s="11">
        <v>44514</v>
      </c>
      <c r="M3" s="11">
        <v>77388</v>
      </c>
      <c r="N3" s="5">
        <v>3</v>
      </c>
      <c r="O3" s="4">
        <v>1</v>
      </c>
      <c r="P3" s="4">
        <v>1</v>
      </c>
      <c r="Q3" s="4">
        <v>0</v>
      </c>
      <c r="R3" s="4">
        <v>0</v>
      </c>
      <c r="S3" s="4">
        <v>0</v>
      </c>
      <c r="T3" s="4" t="s">
        <v>83</v>
      </c>
      <c r="U3" s="4" t="s">
        <v>99</v>
      </c>
      <c r="V3" s="4" t="s">
        <v>79</v>
      </c>
      <c r="W3" s="4" t="s">
        <v>141</v>
      </c>
      <c r="X3" s="4" t="s">
        <v>102</v>
      </c>
      <c r="Y3" s="4" t="s">
        <v>89</v>
      </c>
      <c r="Z3" s="9">
        <f t="shared" si="0"/>
        <v>6490.23</v>
      </c>
      <c r="AA3" s="4">
        <v>0</v>
      </c>
      <c r="AB3" s="4">
        <v>0</v>
      </c>
      <c r="AC3" s="4">
        <v>8653.64</v>
      </c>
      <c r="AD3" s="4">
        <v>8653.64</v>
      </c>
      <c r="AE3" s="9">
        <f t="shared" si="1"/>
        <v>2163.41</v>
      </c>
      <c r="AF3" s="9">
        <f t="shared" si="2"/>
        <v>2163.41</v>
      </c>
      <c r="AG3" s="4" t="s">
        <v>58</v>
      </c>
      <c r="AH3" s="5" t="str">
        <f>IF(N3&lt;=3,"ShortStay","LongStay")</f>
        <v>ShortStay</v>
      </c>
      <c r="AI3" s="5" t="s">
        <v>130</v>
      </c>
      <c r="AJ3" s="4">
        <v>4.5</v>
      </c>
      <c r="AK3" s="4" t="s">
        <v>120</v>
      </c>
      <c r="AL3" s="4">
        <v>24</v>
      </c>
      <c r="AM3" s="4" t="s">
        <v>94</v>
      </c>
      <c r="AN3" s="4" t="s">
        <v>60</v>
      </c>
      <c r="AO3" s="4" t="s">
        <v>137</v>
      </c>
    </row>
    <row r="4" spans="1:41" x14ac:dyDescent="0.3">
      <c r="A4" s="4">
        <v>8402</v>
      </c>
      <c r="B4" s="4">
        <v>172</v>
      </c>
      <c r="C4" s="5" t="s">
        <v>72</v>
      </c>
      <c r="D4" s="4" t="s">
        <v>118</v>
      </c>
      <c r="E4" s="4" t="s">
        <v>88</v>
      </c>
      <c r="F4" s="11">
        <v>44438</v>
      </c>
      <c r="G4" s="12">
        <v>0.52539351851851845</v>
      </c>
      <c r="H4" s="4" t="s">
        <v>60</v>
      </c>
      <c r="I4" s="3" t="s">
        <v>8</v>
      </c>
      <c r="J4" s="4" t="s">
        <v>28</v>
      </c>
      <c r="K4" s="4">
        <v>2</v>
      </c>
      <c r="L4" s="11">
        <v>44538</v>
      </c>
      <c r="M4" s="11">
        <v>44539</v>
      </c>
      <c r="N4" s="5">
        <v>1</v>
      </c>
      <c r="O4" s="4">
        <v>1</v>
      </c>
      <c r="P4" s="4">
        <v>1</v>
      </c>
      <c r="Q4" s="4">
        <v>0</v>
      </c>
      <c r="R4" s="4">
        <v>0</v>
      </c>
      <c r="S4" s="4">
        <v>0</v>
      </c>
      <c r="T4" s="4" t="s">
        <v>84</v>
      </c>
      <c r="U4" s="4" t="s">
        <v>98</v>
      </c>
      <c r="V4" s="4" t="s">
        <v>79</v>
      </c>
      <c r="W4" s="4" t="s">
        <v>141</v>
      </c>
      <c r="X4" s="4" t="s">
        <v>102</v>
      </c>
      <c r="Y4" s="4" t="s">
        <v>90</v>
      </c>
      <c r="Z4" s="9">
        <f t="shared" si="0"/>
        <v>5638.41</v>
      </c>
      <c r="AA4" s="4">
        <v>0</v>
      </c>
      <c r="AB4" s="4">
        <v>0</v>
      </c>
      <c r="AC4" s="4">
        <v>7517.88</v>
      </c>
      <c r="AD4" s="4">
        <v>7517.88</v>
      </c>
      <c r="AE4" s="9">
        <f t="shared" si="1"/>
        <v>1879.4700000000003</v>
      </c>
      <c r="AF4" s="9">
        <f t="shared" si="2"/>
        <v>1879.4700000000003</v>
      </c>
      <c r="AG4" s="4" t="s">
        <v>58</v>
      </c>
      <c r="AH4" s="5" t="str">
        <f>IF(N4&lt;=3,"ShortStay","LongStay")</f>
        <v>ShortStay</v>
      </c>
      <c r="AI4" s="5" t="s">
        <v>132</v>
      </c>
      <c r="AJ4" s="4">
        <v>4.5</v>
      </c>
      <c r="AK4" s="4" t="s">
        <v>120</v>
      </c>
      <c r="AL4" s="4">
        <v>25</v>
      </c>
      <c r="AM4" s="4" t="s">
        <v>94</v>
      </c>
      <c r="AN4" s="4" t="s">
        <v>60</v>
      </c>
      <c r="AO4" s="4" t="s">
        <v>137</v>
      </c>
    </row>
    <row r="5" spans="1:41" x14ac:dyDescent="0.3">
      <c r="A5" s="4">
        <v>8403</v>
      </c>
      <c r="B5" s="4">
        <v>173</v>
      </c>
      <c r="C5" s="5" t="s">
        <v>73</v>
      </c>
      <c r="D5" s="4" t="s">
        <v>118</v>
      </c>
      <c r="E5" s="4" t="s">
        <v>88</v>
      </c>
      <c r="F5" s="11">
        <v>44439</v>
      </c>
      <c r="G5" s="5" t="s">
        <v>108</v>
      </c>
      <c r="H5" s="4" t="s">
        <v>60</v>
      </c>
      <c r="I5" s="3" t="s">
        <v>8</v>
      </c>
      <c r="J5" s="4" t="s">
        <v>28</v>
      </c>
      <c r="K5" s="4">
        <v>2</v>
      </c>
      <c r="L5" s="11">
        <v>44534</v>
      </c>
      <c r="M5" s="11">
        <v>44535</v>
      </c>
      <c r="N5" s="5">
        <v>1</v>
      </c>
      <c r="O5" s="4">
        <v>1</v>
      </c>
      <c r="P5" s="4">
        <v>1</v>
      </c>
      <c r="Q5" s="4">
        <v>0</v>
      </c>
      <c r="R5" s="4">
        <v>0</v>
      </c>
      <c r="S5" s="4">
        <v>0</v>
      </c>
      <c r="T5" s="4" t="s">
        <v>85</v>
      </c>
      <c r="U5" s="4" t="s">
        <v>98</v>
      </c>
      <c r="V5" s="4" t="s">
        <v>79</v>
      </c>
      <c r="W5" s="4" t="s">
        <v>141</v>
      </c>
      <c r="X5" s="4" t="s">
        <v>102</v>
      </c>
      <c r="Y5" s="4" t="s">
        <v>92</v>
      </c>
      <c r="Z5" s="9">
        <f t="shared" si="0"/>
        <v>5712.7349999999997</v>
      </c>
      <c r="AA5" s="4">
        <v>0</v>
      </c>
      <c r="AB5" s="4">
        <v>0</v>
      </c>
      <c r="AC5" s="4">
        <v>7616.98</v>
      </c>
      <c r="AD5" s="4">
        <v>7616.98</v>
      </c>
      <c r="AE5" s="9">
        <f t="shared" si="1"/>
        <v>1904.2449999999999</v>
      </c>
      <c r="AF5" s="9">
        <f t="shared" si="2"/>
        <v>1904.2449999999999</v>
      </c>
      <c r="AG5" s="4" t="s">
        <v>58</v>
      </c>
      <c r="AH5" s="5" t="str">
        <f>IF(N5&lt;=3,"ShortStay","LongStay")</f>
        <v>ShortStay</v>
      </c>
      <c r="AI5" s="5" t="s">
        <v>130</v>
      </c>
      <c r="AJ5" s="4">
        <v>4.5</v>
      </c>
      <c r="AK5" s="4" t="s">
        <v>120</v>
      </c>
      <c r="AL5" s="4">
        <v>25</v>
      </c>
      <c r="AM5" s="4" t="s">
        <v>94</v>
      </c>
      <c r="AN5" s="4" t="s">
        <v>60</v>
      </c>
      <c r="AO5" s="4" t="s">
        <v>137</v>
      </c>
    </row>
    <row r="6" spans="1:41" x14ac:dyDescent="0.3">
      <c r="A6" s="4">
        <v>8404</v>
      </c>
      <c r="B6" s="4">
        <v>174</v>
      </c>
      <c r="C6" s="5" t="s">
        <v>73</v>
      </c>
      <c r="D6" s="4" t="s">
        <v>118</v>
      </c>
      <c r="E6" s="4" t="s">
        <v>88</v>
      </c>
      <c r="F6" s="11">
        <v>44441</v>
      </c>
      <c r="G6" s="5" t="s">
        <v>109</v>
      </c>
      <c r="H6" s="4" t="s">
        <v>65</v>
      </c>
      <c r="I6" s="3" t="s">
        <v>7</v>
      </c>
      <c r="J6" s="4" t="s">
        <v>31</v>
      </c>
      <c r="K6" s="4">
        <v>5</v>
      </c>
      <c r="L6" s="11">
        <v>44521</v>
      </c>
      <c r="M6" s="11">
        <v>44522</v>
      </c>
      <c r="N6" s="5">
        <v>1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 t="s">
        <v>84</v>
      </c>
      <c r="U6" s="4" t="s">
        <v>47</v>
      </c>
      <c r="V6" s="4" t="s">
        <v>78</v>
      </c>
      <c r="W6" s="4" t="s">
        <v>141</v>
      </c>
      <c r="X6" s="4" t="s">
        <v>100</v>
      </c>
      <c r="Y6" s="4" t="s">
        <v>92</v>
      </c>
      <c r="Z6" s="9">
        <f>AC6-(AC6*15%)</f>
        <v>6995.670000000001</v>
      </c>
      <c r="AA6" s="4">
        <v>0</v>
      </c>
      <c r="AB6" s="4">
        <v>0</v>
      </c>
      <c r="AC6" s="4">
        <v>8230.2000000000007</v>
      </c>
      <c r="AD6" s="4">
        <v>8230.2000000000007</v>
      </c>
      <c r="AE6" s="9">
        <f t="shared" si="1"/>
        <v>1234.5299999999997</v>
      </c>
      <c r="AF6" s="9">
        <f t="shared" si="2"/>
        <v>1234.5299999999997</v>
      </c>
      <c r="AG6" s="4" t="s">
        <v>58</v>
      </c>
      <c r="AH6" s="5" t="str">
        <f>IF(N6&lt;=3,"ShortStay","LongStay")</f>
        <v>ShortStay</v>
      </c>
      <c r="AI6" s="5" t="s">
        <v>130</v>
      </c>
      <c r="AJ6" s="4">
        <v>4.5</v>
      </c>
      <c r="AK6" s="4" t="s">
        <v>120</v>
      </c>
      <c r="AL6" s="4">
        <v>58</v>
      </c>
      <c r="AM6" s="6" t="s">
        <v>10</v>
      </c>
      <c r="AN6" s="4" t="s">
        <v>60</v>
      </c>
      <c r="AO6" s="4" t="s">
        <v>137</v>
      </c>
    </row>
    <row r="7" spans="1:41" x14ac:dyDescent="0.3">
      <c r="A7" s="4">
        <v>8405</v>
      </c>
      <c r="B7" s="4">
        <v>175</v>
      </c>
      <c r="C7" s="5" t="s">
        <v>72</v>
      </c>
      <c r="D7" s="4" t="s">
        <v>119</v>
      </c>
      <c r="E7" s="4" t="s">
        <v>88</v>
      </c>
      <c r="F7" s="11">
        <v>44459</v>
      </c>
      <c r="G7" s="12">
        <v>0.27498842592592593</v>
      </c>
      <c r="H7" s="4" t="s">
        <v>95</v>
      </c>
      <c r="I7" s="3" t="s">
        <v>9</v>
      </c>
      <c r="J7" s="4" t="s">
        <v>29</v>
      </c>
      <c r="K7" s="4">
        <v>3</v>
      </c>
      <c r="L7" s="11">
        <v>44523</v>
      </c>
      <c r="M7" s="11">
        <v>44526</v>
      </c>
      <c r="N7" s="5">
        <v>3</v>
      </c>
      <c r="O7" s="4">
        <v>2</v>
      </c>
      <c r="P7" s="4">
        <v>2</v>
      </c>
      <c r="Q7" s="4">
        <v>1</v>
      </c>
      <c r="R7" s="4">
        <v>3</v>
      </c>
      <c r="S7" s="4">
        <v>0</v>
      </c>
      <c r="T7" s="4" t="s">
        <v>85</v>
      </c>
      <c r="U7" s="4" t="s">
        <v>45</v>
      </c>
      <c r="V7" s="4" t="s">
        <v>78</v>
      </c>
      <c r="W7" s="4" t="s">
        <v>141</v>
      </c>
      <c r="X7" s="4" t="s">
        <v>104</v>
      </c>
      <c r="Y7" s="4" t="s">
        <v>92</v>
      </c>
      <c r="Z7" s="9">
        <f t="shared" ref="Z7" si="3">AC7-(AC7*25%)</f>
        <v>1341.7649999999999</v>
      </c>
      <c r="AA7" s="4">
        <v>0</v>
      </c>
      <c r="AB7" s="4">
        <v>322.02</v>
      </c>
      <c r="AC7" s="4">
        <v>1789.02</v>
      </c>
      <c r="AD7" s="4">
        <v>2111.04</v>
      </c>
      <c r="AE7" s="9">
        <f t="shared" si="1"/>
        <v>447.25500000000011</v>
      </c>
      <c r="AF7" s="9">
        <f t="shared" si="2"/>
        <v>447.25500000000011</v>
      </c>
      <c r="AG7" s="4" t="s">
        <v>59</v>
      </c>
      <c r="AH7" s="5" t="str">
        <f>IF(N7&lt;=3,"ShortStay","LongStay")</f>
        <v>ShortStay</v>
      </c>
      <c r="AI7" s="3" t="s">
        <v>131</v>
      </c>
      <c r="AJ7" s="4">
        <v>5</v>
      </c>
      <c r="AK7" s="4" t="s">
        <v>95</v>
      </c>
      <c r="AL7" s="4">
        <v>25</v>
      </c>
      <c r="AM7" s="4" t="s">
        <v>9</v>
      </c>
      <c r="AN7" s="4" t="s">
        <v>95</v>
      </c>
      <c r="AO7" s="4" t="s">
        <v>137</v>
      </c>
    </row>
    <row r="8" spans="1:41" x14ac:dyDescent="0.3">
      <c r="A8" s="4">
        <v>8406</v>
      </c>
      <c r="B8" s="4">
        <v>176</v>
      </c>
      <c r="C8" s="5" t="s">
        <v>73</v>
      </c>
      <c r="D8" s="4" t="s">
        <v>119</v>
      </c>
      <c r="E8" s="4" t="s">
        <v>88</v>
      </c>
      <c r="F8" s="11">
        <v>44459</v>
      </c>
      <c r="G8" s="5" t="s">
        <v>110</v>
      </c>
      <c r="H8" s="4" t="s">
        <v>66</v>
      </c>
      <c r="I8" s="3" t="s">
        <v>13</v>
      </c>
      <c r="J8" s="4" t="s">
        <v>32</v>
      </c>
      <c r="K8" s="4">
        <v>3</v>
      </c>
      <c r="L8" s="11">
        <v>44491</v>
      </c>
      <c r="M8" s="11">
        <v>44485</v>
      </c>
      <c r="N8" s="5">
        <v>24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 t="s">
        <v>81</v>
      </c>
      <c r="U8" s="4" t="s">
        <v>53</v>
      </c>
      <c r="V8" s="4" t="s">
        <v>79</v>
      </c>
      <c r="W8" s="4" t="s">
        <v>141</v>
      </c>
      <c r="X8" s="4" t="s">
        <v>104</v>
      </c>
      <c r="Y8" s="4" t="s">
        <v>89</v>
      </c>
      <c r="Z8" s="9">
        <f t="shared" ref="Z8:Z9" si="4">AC8-(AC8*25%)</f>
        <v>899.09999999999991</v>
      </c>
      <c r="AA8" s="4">
        <v>0</v>
      </c>
      <c r="AB8" s="4">
        <v>78.72</v>
      </c>
      <c r="AC8" s="4">
        <v>1198.8</v>
      </c>
      <c r="AD8" s="4">
        <v>1277.52</v>
      </c>
      <c r="AE8" s="9">
        <f t="shared" ref="AE8:AE14" si="5">AF8/100</f>
        <v>2.9970000000000003</v>
      </c>
      <c r="AF8" s="9">
        <f t="shared" ref="AF8:AF18" si="6">AC8-Z8</f>
        <v>299.70000000000005</v>
      </c>
      <c r="AG8" s="4" t="s">
        <v>59</v>
      </c>
      <c r="AH8" s="5" t="str">
        <f>IF(N8&lt;=3,"ShortStay","LongStay")</f>
        <v>LongStay</v>
      </c>
      <c r="AI8" s="5" t="s">
        <v>130</v>
      </c>
      <c r="AJ8" s="4">
        <v>3</v>
      </c>
      <c r="AK8" s="4" t="s">
        <v>66</v>
      </c>
      <c r="AL8" s="4">
        <v>39</v>
      </c>
      <c r="AM8" s="4" t="s">
        <v>13</v>
      </c>
      <c r="AN8" s="4" t="s">
        <v>66</v>
      </c>
      <c r="AO8" s="4" t="s">
        <v>137</v>
      </c>
    </row>
    <row r="9" spans="1:41" x14ac:dyDescent="0.3">
      <c r="A9" s="4">
        <v>8407</v>
      </c>
      <c r="B9" s="4">
        <v>177</v>
      </c>
      <c r="C9" s="5" t="s">
        <v>73</v>
      </c>
      <c r="D9" s="4" t="s">
        <v>119</v>
      </c>
      <c r="E9" s="4" t="s">
        <v>88</v>
      </c>
      <c r="F9" s="11">
        <v>44294</v>
      </c>
      <c r="G9" s="5" t="s">
        <v>111</v>
      </c>
      <c r="H9" s="4" t="s">
        <v>62</v>
      </c>
      <c r="I9" s="3" t="s">
        <v>12</v>
      </c>
      <c r="J9" s="4" t="s">
        <v>96</v>
      </c>
      <c r="K9" s="4">
        <v>5</v>
      </c>
      <c r="L9" s="11">
        <v>44540</v>
      </c>
      <c r="M9" s="11">
        <v>44542</v>
      </c>
      <c r="N9" s="5">
        <v>2</v>
      </c>
      <c r="O9" s="4">
        <v>1</v>
      </c>
      <c r="P9" s="4">
        <v>1</v>
      </c>
      <c r="Q9" s="4">
        <v>0</v>
      </c>
      <c r="R9" s="4">
        <v>0</v>
      </c>
      <c r="S9" s="4">
        <v>0</v>
      </c>
      <c r="T9" s="4" t="s">
        <v>81</v>
      </c>
      <c r="U9" s="4" t="s">
        <v>48</v>
      </c>
      <c r="V9" s="4" t="s">
        <v>78</v>
      </c>
      <c r="W9" s="4" t="s">
        <v>141</v>
      </c>
      <c r="X9" s="4" t="s">
        <v>104</v>
      </c>
      <c r="Y9" s="4" t="s">
        <v>92</v>
      </c>
      <c r="Z9" s="9">
        <f t="shared" si="4"/>
        <v>684.90750000000003</v>
      </c>
      <c r="AA9" s="4">
        <v>0</v>
      </c>
      <c r="AB9" s="4">
        <v>218.64</v>
      </c>
      <c r="AC9" s="4">
        <v>913.21</v>
      </c>
      <c r="AD9" s="4">
        <v>1131.8499999999999</v>
      </c>
      <c r="AE9" s="9">
        <f t="shared" si="5"/>
        <v>2.2830250000000003</v>
      </c>
      <c r="AF9" s="9">
        <f t="shared" si="6"/>
        <v>228.30250000000001</v>
      </c>
      <c r="AG9" s="4" t="s">
        <v>58</v>
      </c>
      <c r="AH9" s="5" t="str">
        <f>IF(N9&lt;=3,"ShortStay","LongStay")</f>
        <v>ShortStay</v>
      </c>
      <c r="AI9" s="5" t="s">
        <v>130</v>
      </c>
      <c r="AJ9" s="4">
        <v>3</v>
      </c>
      <c r="AK9" s="4" t="s">
        <v>62</v>
      </c>
      <c r="AL9" s="4">
        <v>24</v>
      </c>
      <c r="AM9" s="4" t="s">
        <v>12</v>
      </c>
      <c r="AN9" s="4" t="s">
        <v>62</v>
      </c>
      <c r="AO9" s="4" t="s">
        <v>137</v>
      </c>
    </row>
    <row r="10" spans="1:41" x14ac:dyDescent="0.3">
      <c r="A10" s="4">
        <v>8408</v>
      </c>
      <c r="B10" s="4">
        <v>178</v>
      </c>
      <c r="C10" s="5" t="s">
        <v>73</v>
      </c>
      <c r="D10" s="4" t="s">
        <v>118</v>
      </c>
      <c r="E10" s="4" t="s">
        <v>88</v>
      </c>
      <c r="F10" s="11">
        <v>44300</v>
      </c>
      <c r="G10" s="5" t="s">
        <v>112</v>
      </c>
      <c r="H10" s="4" t="s">
        <v>63</v>
      </c>
      <c r="I10" s="3" t="s">
        <v>15</v>
      </c>
      <c r="J10" s="4" t="s">
        <v>33</v>
      </c>
      <c r="K10" s="4">
        <v>2</v>
      </c>
      <c r="L10" s="11">
        <v>44544</v>
      </c>
      <c r="M10" s="11">
        <v>44545</v>
      </c>
      <c r="N10" s="5">
        <v>1</v>
      </c>
      <c r="O10" s="4">
        <v>1</v>
      </c>
      <c r="P10" s="4">
        <v>1</v>
      </c>
      <c r="Q10" s="4">
        <v>0</v>
      </c>
      <c r="R10" s="4">
        <v>0</v>
      </c>
      <c r="S10" s="4">
        <v>0</v>
      </c>
      <c r="T10" s="4" t="s">
        <v>85</v>
      </c>
      <c r="U10" s="4" t="s">
        <v>55</v>
      </c>
      <c r="V10" s="4" t="s">
        <v>79</v>
      </c>
      <c r="W10" s="4" t="s">
        <v>142</v>
      </c>
      <c r="X10" s="4" t="s">
        <v>104</v>
      </c>
      <c r="Y10" s="4" t="s">
        <v>92</v>
      </c>
      <c r="Z10" s="9">
        <f>AC10+(AC10*15%)</f>
        <v>7795.7349999999997</v>
      </c>
      <c r="AA10" s="4">
        <v>0</v>
      </c>
      <c r="AB10" s="4">
        <v>11.84</v>
      </c>
      <c r="AC10" s="4">
        <v>6778.9</v>
      </c>
      <c r="AD10" s="4">
        <v>6790.74</v>
      </c>
      <c r="AE10" s="9">
        <f t="shared" si="5"/>
        <v>-10.16835</v>
      </c>
      <c r="AF10" s="9">
        <f t="shared" si="6"/>
        <v>-1016.835</v>
      </c>
      <c r="AG10" s="4" t="s">
        <v>58</v>
      </c>
      <c r="AH10" s="5" t="str">
        <f>IF(N10&lt;=3,"ShortStay","LongStay")</f>
        <v>ShortStay</v>
      </c>
      <c r="AI10" s="5" t="s">
        <v>130</v>
      </c>
      <c r="AJ10" s="4">
        <v>3.5</v>
      </c>
      <c r="AK10" s="4" t="s">
        <v>120</v>
      </c>
      <c r="AL10" s="4">
        <v>23</v>
      </c>
      <c r="AM10" s="4" t="s">
        <v>20</v>
      </c>
      <c r="AN10" s="4" t="s">
        <v>60</v>
      </c>
      <c r="AO10" s="4" t="s">
        <v>137</v>
      </c>
    </row>
    <row r="11" spans="1:41" x14ac:dyDescent="0.3">
      <c r="A11" s="4">
        <v>8409</v>
      </c>
      <c r="B11" s="4">
        <v>179</v>
      </c>
      <c r="C11" s="5" t="s">
        <v>73</v>
      </c>
      <c r="D11" s="4" t="s">
        <v>119</v>
      </c>
      <c r="E11" s="4" t="s">
        <v>88</v>
      </c>
      <c r="F11" s="11">
        <v>44300</v>
      </c>
      <c r="G11" s="5" t="s">
        <v>113</v>
      </c>
      <c r="H11" s="4" t="s">
        <v>63</v>
      </c>
      <c r="I11" s="3" t="s">
        <v>16</v>
      </c>
      <c r="J11" s="4" t="s">
        <v>34</v>
      </c>
      <c r="K11" s="4">
        <v>2</v>
      </c>
      <c r="L11" s="11">
        <v>44544</v>
      </c>
      <c r="M11" s="11">
        <v>44545</v>
      </c>
      <c r="N11" s="5">
        <v>1</v>
      </c>
      <c r="O11" s="4">
        <v>1</v>
      </c>
      <c r="P11" s="4">
        <v>1</v>
      </c>
      <c r="Q11" s="4">
        <v>0</v>
      </c>
      <c r="R11" s="4">
        <v>0</v>
      </c>
      <c r="S11" s="4">
        <v>0</v>
      </c>
      <c r="T11" s="4" t="s">
        <v>81</v>
      </c>
      <c r="U11" s="4" t="s">
        <v>49</v>
      </c>
      <c r="V11" s="4" t="s">
        <v>78</v>
      </c>
      <c r="W11" s="4" t="s">
        <v>142</v>
      </c>
      <c r="X11" s="4" t="s">
        <v>106</v>
      </c>
      <c r="Y11" s="4" t="s">
        <v>92</v>
      </c>
      <c r="Z11" s="9">
        <f t="shared" ref="Z11:Z14" si="7">AC11-(AC11*25%)</f>
        <v>1276.23</v>
      </c>
      <c r="AA11" s="4">
        <v>0</v>
      </c>
      <c r="AB11" s="4">
        <v>3.15</v>
      </c>
      <c r="AC11" s="4">
        <v>1701.64</v>
      </c>
      <c r="AD11" s="4">
        <v>1704.7900000000002</v>
      </c>
      <c r="AE11" s="9">
        <f t="shared" si="5"/>
        <v>4.2541000000000011</v>
      </c>
      <c r="AF11" s="9">
        <f t="shared" si="6"/>
        <v>425.41000000000008</v>
      </c>
      <c r="AG11" s="4" t="s">
        <v>58</v>
      </c>
      <c r="AH11" s="5" t="str">
        <f>IF(N11&lt;=3,"ShortStay","LongStay")</f>
        <v>ShortStay</v>
      </c>
      <c r="AI11" s="5" t="s">
        <v>130</v>
      </c>
      <c r="AJ11" s="4">
        <v>4</v>
      </c>
      <c r="AK11" s="4" t="s">
        <v>122</v>
      </c>
      <c r="AL11" s="4">
        <v>27</v>
      </c>
      <c r="AM11" s="4" t="s">
        <v>16</v>
      </c>
      <c r="AN11" s="4" t="s">
        <v>63</v>
      </c>
      <c r="AO11" s="4" t="s">
        <v>138</v>
      </c>
    </row>
    <row r="12" spans="1:41" x14ac:dyDescent="0.3">
      <c r="A12" s="4">
        <v>8410</v>
      </c>
      <c r="B12" s="4">
        <v>180</v>
      </c>
      <c r="C12" s="5" t="s">
        <v>73</v>
      </c>
      <c r="D12" s="4" t="s">
        <v>119</v>
      </c>
      <c r="E12" s="4" t="s">
        <v>88</v>
      </c>
      <c r="F12" s="11">
        <v>44300</v>
      </c>
      <c r="G12" s="12">
        <v>0.50723379629629628</v>
      </c>
      <c r="H12" s="4" t="s">
        <v>63</v>
      </c>
      <c r="I12" s="3" t="s">
        <v>17</v>
      </c>
      <c r="J12" s="4" t="s">
        <v>41</v>
      </c>
      <c r="K12" s="4">
        <v>2</v>
      </c>
      <c r="L12" s="11">
        <v>44545</v>
      </c>
      <c r="M12" s="11">
        <v>44546</v>
      </c>
      <c r="N12" s="5">
        <v>1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 t="s">
        <v>85</v>
      </c>
      <c r="U12" s="4" t="s">
        <v>50</v>
      </c>
      <c r="V12" s="4" t="s">
        <v>79</v>
      </c>
      <c r="W12" s="4" t="s">
        <v>141</v>
      </c>
      <c r="X12" s="4" t="s">
        <v>102</v>
      </c>
      <c r="Y12" s="4" t="s">
        <v>92</v>
      </c>
      <c r="Z12" s="9">
        <f t="shared" si="7"/>
        <v>2116.1549999999997</v>
      </c>
      <c r="AA12" s="4">
        <v>0</v>
      </c>
      <c r="AB12" s="4">
        <v>3.44</v>
      </c>
      <c r="AC12" s="4">
        <v>2821.54</v>
      </c>
      <c r="AD12" s="4">
        <v>2824.98</v>
      </c>
      <c r="AE12" s="9">
        <f t="shared" si="5"/>
        <v>7.0538500000000024</v>
      </c>
      <c r="AF12" s="9">
        <f t="shared" si="6"/>
        <v>705.38500000000022</v>
      </c>
      <c r="AG12" s="4" t="s">
        <v>58</v>
      </c>
      <c r="AH12" s="5" t="str">
        <f>IF(N12&lt;=3,"ShortStay","LongStay")</f>
        <v>ShortStay</v>
      </c>
      <c r="AI12" s="5" t="s">
        <v>130</v>
      </c>
      <c r="AJ12" s="4">
        <v>2.5</v>
      </c>
      <c r="AK12" s="4" t="s">
        <v>122</v>
      </c>
      <c r="AL12" s="4">
        <v>25</v>
      </c>
      <c r="AM12" s="4" t="s">
        <v>17</v>
      </c>
      <c r="AN12" s="4" t="s">
        <v>63</v>
      </c>
      <c r="AO12" s="4" t="s">
        <v>137</v>
      </c>
    </row>
    <row r="13" spans="1:41" x14ac:dyDescent="0.3">
      <c r="A13" s="4">
        <v>8411</v>
      </c>
      <c r="B13" s="4">
        <v>181</v>
      </c>
      <c r="C13" s="5" t="s">
        <v>73</v>
      </c>
      <c r="D13" s="4" t="s">
        <v>119</v>
      </c>
      <c r="E13" s="4" t="s">
        <v>88</v>
      </c>
      <c r="F13" s="11">
        <v>44302</v>
      </c>
      <c r="G13" s="12">
        <v>0.38098379629629631</v>
      </c>
      <c r="H13" s="4" t="s">
        <v>63</v>
      </c>
      <c r="I13" s="3" t="s">
        <v>17</v>
      </c>
      <c r="J13" s="4" t="s">
        <v>40</v>
      </c>
      <c r="K13" s="4">
        <v>2.5</v>
      </c>
      <c r="L13" s="11">
        <v>44546</v>
      </c>
      <c r="M13" s="11">
        <v>44547</v>
      </c>
      <c r="N13" s="5">
        <v>1</v>
      </c>
      <c r="O13" s="4">
        <v>1</v>
      </c>
      <c r="P13" s="4">
        <v>1</v>
      </c>
      <c r="Q13" s="4">
        <v>0</v>
      </c>
      <c r="R13" s="4">
        <v>0</v>
      </c>
      <c r="S13" s="4">
        <v>0</v>
      </c>
      <c r="T13" s="4" t="s">
        <v>81</v>
      </c>
      <c r="U13" s="4" t="s">
        <v>48</v>
      </c>
      <c r="V13" s="4" t="s">
        <v>78</v>
      </c>
      <c r="W13" s="4" t="s">
        <v>142</v>
      </c>
      <c r="X13" s="4" t="s">
        <v>103</v>
      </c>
      <c r="Y13" s="4" t="s">
        <v>92</v>
      </c>
      <c r="Z13" s="9">
        <f t="shared" si="7"/>
        <v>1275.8700000000001</v>
      </c>
      <c r="AA13" s="4">
        <v>0</v>
      </c>
      <c r="AB13" s="4">
        <v>3.07</v>
      </c>
      <c r="AC13" s="4">
        <v>1701.16</v>
      </c>
      <c r="AD13" s="4">
        <v>1704.23</v>
      </c>
      <c r="AE13" s="9">
        <f t="shared" si="5"/>
        <v>4.2528999999999995</v>
      </c>
      <c r="AF13" s="9">
        <f t="shared" si="6"/>
        <v>425.28999999999996</v>
      </c>
      <c r="AG13" s="4" t="s">
        <v>58</v>
      </c>
      <c r="AH13" s="5" t="str">
        <f>IF(N13&lt;=3,"ShortStay","LongStay")</f>
        <v>ShortStay</v>
      </c>
      <c r="AI13" s="5" t="s">
        <v>130</v>
      </c>
      <c r="AJ13" s="4">
        <v>2</v>
      </c>
      <c r="AK13" s="4" t="s">
        <v>122</v>
      </c>
      <c r="AL13" s="4">
        <v>27</v>
      </c>
      <c r="AM13" s="4" t="s">
        <v>17</v>
      </c>
      <c r="AN13" s="4" t="s">
        <v>63</v>
      </c>
      <c r="AO13" s="4" t="s">
        <v>138</v>
      </c>
    </row>
    <row r="14" spans="1:41" x14ac:dyDescent="0.3">
      <c r="A14" s="4">
        <v>8412</v>
      </c>
      <c r="B14" s="4">
        <v>182</v>
      </c>
      <c r="C14" s="5" t="s">
        <v>72</v>
      </c>
      <c r="D14" s="4" t="s">
        <v>119</v>
      </c>
      <c r="E14" s="4" t="s">
        <v>88</v>
      </c>
      <c r="F14" s="11">
        <v>44305</v>
      </c>
      <c r="G14" s="5" t="s">
        <v>114</v>
      </c>
      <c r="H14" s="4" t="s">
        <v>140</v>
      </c>
      <c r="I14" s="3" t="s">
        <v>18</v>
      </c>
      <c r="J14" s="4" t="s">
        <v>36</v>
      </c>
      <c r="K14" s="4">
        <v>5</v>
      </c>
      <c r="L14" s="11">
        <v>44550</v>
      </c>
      <c r="M14" s="11">
        <v>44552</v>
      </c>
      <c r="N14" s="5">
        <v>2</v>
      </c>
      <c r="O14" s="4">
        <v>2</v>
      </c>
      <c r="P14" s="4">
        <v>2</v>
      </c>
      <c r="Q14" s="4">
        <v>1</v>
      </c>
      <c r="R14" s="4">
        <v>1</v>
      </c>
      <c r="S14" s="4">
        <v>0</v>
      </c>
      <c r="T14" s="4" t="s">
        <v>85</v>
      </c>
      <c r="U14" s="4" t="s">
        <v>51</v>
      </c>
      <c r="V14" s="4" t="s">
        <v>79</v>
      </c>
      <c r="W14" s="4" t="s">
        <v>141</v>
      </c>
      <c r="X14" s="4" t="s">
        <v>103</v>
      </c>
      <c r="Y14" s="4" t="s">
        <v>91</v>
      </c>
      <c r="Z14" s="9">
        <f t="shared" si="7"/>
        <v>3352.8900000000003</v>
      </c>
      <c r="AA14" s="4">
        <v>16.78</v>
      </c>
      <c r="AB14" s="4">
        <v>25.08</v>
      </c>
      <c r="AC14" s="4">
        <v>4470.5200000000004</v>
      </c>
      <c r="AD14" s="4">
        <v>4495.6000000000004</v>
      </c>
      <c r="AE14" s="9">
        <f t="shared" si="5"/>
        <v>11.176300000000001</v>
      </c>
      <c r="AF14" s="9">
        <f t="shared" si="6"/>
        <v>1117.6300000000001</v>
      </c>
      <c r="AG14" s="4" t="s">
        <v>58</v>
      </c>
      <c r="AH14" s="5" t="str">
        <f>IF(N14&lt;=3,"ShortStay","LongStay")</f>
        <v>ShortStay</v>
      </c>
      <c r="AI14" s="3" t="s">
        <v>131</v>
      </c>
      <c r="AJ14" s="4">
        <v>3.5</v>
      </c>
      <c r="AK14" s="4" t="s">
        <v>121</v>
      </c>
      <c r="AL14" s="4">
        <v>55</v>
      </c>
      <c r="AM14" s="4" t="s">
        <v>18</v>
      </c>
      <c r="AN14" s="4" t="s">
        <v>64</v>
      </c>
      <c r="AO14" s="4" t="s">
        <v>137</v>
      </c>
    </row>
    <row r="15" spans="1:41" x14ac:dyDescent="0.3">
      <c r="A15" s="4">
        <v>8413</v>
      </c>
      <c r="B15" s="4">
        <v>183</v>
      </c>
      <c r="C15" s="5" t="s">
        <v>73</v>
      </c>
      <c r="D15" s="4" t="s">
        <v>119</v>
      </c>
      <c r="E15" s="4" t="s">
        <v>88</v>
      </c>
      <c r="F15" s="11">
        <v>44328</v>
      </c>
      <c r="G15" s="12">
        <v>2.4675925925925924E-2</v>
      </c>
      <c r="H15" s="4" t="s">
        <v>63</v>
      </c>
      <c r="I15" s="3" t="s">
        <v>11</v>
      </c>
      <c r="J15" s="4" t="s">
        <v>30</v>
      </c>
      <c r="K15" s="4">
        <v>3.5</v>
      </c>
      <c r="L15" s="11">
        <v>44545</v>
      </c>
      <c r="M15" s="11">
        <v>44546</v>
      </c>
      <c r="N15" s="5">
        <v>1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 t="s">
        <v>85</v>
      </c>
      <c r="U15" s="4" t="s">
        <v>48</v>
      </c>
      <c r="V15" s="4" t="s">
        <v>78</v>
      </c>
      <c r="W15" s="4" t="s">
        <v>141</v>
      </c>
      <c r="X15" s="4" t="s">
        <v>104</v>
      </c>
      <c r="Y15" s="4" t="s">
        <v>92</v>
      </c>
      <c r="Z15" s="9">
        <f t="shared" ref="Z15:Z18" si="8">AC15-(AC15*25%)</f>
        <v>5167.1025</v>
      </c>
      <c r="AA15" s="4">
        <v>0</v>
      </c>
      <c r="AB15" s="4">
        <v>11.72</v>
      </c>
      <c r="AC15" s="4">
        <v>6889.47</v>
      </c>
      <c r="AD15" s="4">
        <v>6901.1900000000005</v>
      </c>
      <c r="AE15" s="9">
        <f t="shared" ref="AE15:AE22" si="9">AF15/100</f>
        <v>17.223675000000004</v>
      </c>
      <c r="AF15" s="9">
        <f t="shared" si="6"/>
        <v>1722.3675000000003</v>
      </c>
      <c r="AG15" s="4" t="s">
        <v>58</v>
      </c>
      <c r="AH15" s="5" t="str">
        <f>IF(N15&lt;=3,"ShortStay","LongStay")</f>
        <v>ShortStay</v>
      </c>
      <c r="AI15" s="5" t="s">
        <v>130</v>
      </c>
      <c r="AJ15" s="4">
        <v>4</v>
      </c>
      <c r="AK15" s="4" t="s">
        <v>122</v>
      </c>
      <c r="AL15" s="4">
        <v>44</v>
      </c>
      <c r="AM15" s="4" t="s">
        <v>11</v>
      </c>
      <c r="AN15" s="4" t="s">
        <v>63</v>
      </c>
      <c r="AO15" s="4" t="s">
        <v>137</v>
      </c>
    </row>
    <row r="16" spans="1:41" x14ac:dyDescent="0.3">
      <c r="A16" s="4">
        <v>8414</v>
      </c>
      <c r="B16" s="4">
        <v>184</v>
      </c>
      <c r="C16" s="5" t="s">
        <v>73</v>
      </c>
      <c r="D16" s="4" t="s">
        <v>119</v>
      </c>
      <c r="E16" s="4" t="s">
        <v>88</v>
      </c>
      <c r="F16" s="11">
        <v>44331</v>
      </c>
      <c r="G16" s="5" t="s">
        <v>115</v>
      </c>
      <c r="H16" s="4" t="s">
        <v>63</v>
      </c>
      <c r="I16" s="3" t="s">
        <v>16</v>
      </c>
      <c r="J16" s="4" t="s">
        <v>35</v>
      </c>
      <c r="K16" s="4">
        <v>2.5</v>
      </c>
      <c r="L16" s="11">
        <v>44546</v>
      </c>
      <c r="M16" s="11">
        <v>44547</v>
      </c>
      <c r="N16" s="5">
        <v>1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 t="s">
        <v>85</v>
      </c>
      <c r="U16" s="4" t="s">
        <v>54</v>
      </c>
      <c r="V16" s="4" t="s">
        <v>78</v>
      </c>
      <c r="W16" s="4" t="s">
        <v>141</v>
      </c>
      <c r="X16" s="4" t="s">
        <v>104</v>
      </c>
      <c r="Y16" s="4" t="s">
        <v>92</v>
      </c>
      <c r="Z16" s="9">
        <f t="shared" si="8"/>
        <v>2576.3474999999999</v>
      </c>
      <c r="AA16" s="4">
        <v>0</v>
      </c>
      <c r="AB16" s="4">
        <v>6.09</v>
      </c>
      <c r="AC16" s="4">
        <v>3435.13</v>
      </c>
      <c r="AD16" s="4">
        <v>3441.2200000000003</v>
      </c>
      <c r="AE16" s="9">
        <f t="shared" si="9"/>
        <v>8.5878250000000023</v>
      </c>
      <c r="AF16" s="9">
        <f t="shared" si="6"/>
        <v>858.78250000000025</v>
      </c>
      <c r="AG16" s="4" t="s">
        <v>58</v>
      </c>
      <c r="AH16" s="5" t="str">
        <f>IF(N16&lt;=3,"ShortStay","LongStay")</f>
        <v>ShortStay</v>
      </c>
      <c r="AI16" s="5" t="s">
        <v>130</v>
      </c>
      <c r="AJ16" s="4">
        <v>3</v>
      </c>
      <c r="AK16" s="4" t="s">
        <v>122</v>
      </c>
      <c r="AL16" s="4">
        <v>45</v>
      </c>
      <c r="AM16" s="4" t="s">
        <v>16</v>
      </c>
      <c r="AN16" s="4" t="s">
        <v>63</v>
      </c>
      <c r="AO16" s="4" t="s">
        <v>138</v>
      </c>
    </row>
    <row r="17" spans="1:41" x14ac:dyDescent="0.3">
      <c r="A17" s="4">
        <v>8415</v>
      </c>
      <c r="B17" s="4">
        <v>185</v>
      </c>
      <c r="C17" s="5" t="s">
        <v>73</v>
      </c>
      <c r="D17" s="4" t="s">
        <v>119</v>
      </c>
      <c r="E17" s="4" t="s">
        <v>88</v>
      </c>
      <c r="F17" s="11">
        <v>44331</v>
      </c>
      <c r="G17" s="5" t="s">
        <v>116</v>
      </c>
      <c r="H17" s="4" t="s">
        <v>63</v>
      </c>
      <c r="I17" s="3" t="s">
        <v>16</v>
      </c>
      <c r="J17" s="4" t="s">
        <v>37</v>
      </c>
      <c r="K17" s="4">
        <v>4.5</v>
      </c>
      <c r="L17" s="11">
        <v>44546</v>
      </c>
      <c r="M17" s="11">
        <v>44548</v>
      </c>
      <c r="N17" s="5">
        <v>2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 t="s">
        <v>84</v>
      </c>
      <c r="U17" s="4" t="s">
        <v>56</v>
      </c>
      <c r="V17" s="4" t="s">
        <v>79</v>
      </c>
      <c r="W17" s="4" t="s">
        <v>141</v>
      </c>
      <c r="X17" s="4" t="s">
        <v>102</v>
      </c>
      <c r="Y17" s="4" t="s">
        <v>92</v>
      </c>
      <c r="Z17" s="9">
        <f t="shared" si="8"/>
        <v>1965.4649999999999</v>
      </c>
      <c r="AA17" s="4">
        <v>0</v>
      </c>
      <c r="AB17" s="4">
        <v>45.78</v>
      </c>
      <c r="AC17" s="4">
        <v>2620.62</v>
      </c>
      <c r="AD17" s="4">
        <v>2666.4</v>
      </c>
      <c r="AE17" s="9">
        <f t="shared" si="9"/>
        <v>6.5515499999999998</v>
      </c>
      <c r="AF17" s="9">
        <f t="shared" si="6"/>
        <v>655.15499999999997</v>
      </c>
      <c r="AG17" s="4" t="s">
        <v>58</v>
      </c>
      <c r="AH17" s="5" t="str">
        <f>IF(N17&lt;=3,"ShortStay","LongStay")</f>
        <v>ShortStay</v>
      </c>
      <c r="AI17" s="5" t="s">
        <v>130</v>
      </c>
      <c r="AJ17" s="4">
        <v>4</v>
      </c>
      <c r="AK17" s="4" t="s">
        <v>122</v>
      </c>
      <c r="AL17" s="4">
        <v>33</v>
      </c>
      <c r="AM17" s="4" t="s">
        <v>16</v>
      </c>
      <c r="AN17" s="4" t="s">
        <v>63</v>
      </c>
      <c r="AO17" s="4" t="s">
        <v>137</v>
      </c>
    </row>
    <row r="18" spans="1:41" x14ac:dyDescent="0.3">
      <c r="A18" s="4">
        <v>8416</v>
      </c>
      <c r="B18" s="4">
        <v>186</v>
      </c>
      <c r="C18" s="5" t="s">
        <v>72</v>
      </c>
      <c r="D18" s="4" t="s">
        <v>119</v>
      </c>
      <c r="E18" s="4" t="s">
        <v>88</v>
      </c>
      <c r="F18" s="11">
        <v>44332</v>
      </c>
      <c r="G18" s="12">
        <v>0.48468749999999999</v>
      </c>
      <c r="H18" s="4" t="s">
        <v>63</v>
      </c>
      <c r="I18" s="3" t="s">
        <v>14</v>
      </c>
      <c r="J18" s="4" t="s">
        <v>38</v>
      </c>
      <c r="K18" s="4">
        <v>3</v>
      </c>
      <c r="L18" s="11">
        <v>44547</v>
      </c>
      <c r="M18" s="11">
        <v>44548</v>
      </c>
      <c r="N18" s="5">
        <v>1</v>
      </c>
      <c r="O18" s="4">
        <v>1</v>
      </c>
      <c r="P18" s="4">
        <v>2</v>
      </c>
      <c r="Q18" s="4">
        <v>0</v>
      </c>
      <c r="R18" s="4">
        <v>0</v>
      </c>
      <c r="S18" s="4">
        <v>0</v>
      </c>
      <c r="T18" s="4" t="s">
        <v>83</v>
      </c>
      <c r="U18" s="4" t="s">
        <v>52</v>
      </c>
      <c r="V18" s="4" t="s">
        <v>78</v>
      </c>
      <c r="W18" s="4" t="s">
        <v>141</v>
      </c>
      <c r="X18" s="4" t="s">
        <v>105</v>
      </c>
      <c r="Y18" s="4" t="s">
        <v>90</v>
      </c>
      <c r="Z18" s="9">
        <f t="shared" si="8"/>
        <v>6100.9650000000001</v>
      </c>
      <c r="AA18" s="4">
        <v>0</v>
      </c>
      <c r="AB18" s="4">
        <v>14.22</v>
      </c>
      <c r="AC18" s="4">
        <v>8134.62</v>
      </c>
      <c r="AD18" s="4">
        <v>8148.84</v>
      </c>
      <c r="AE18" s="9">
        <f t="shared" si="9"/>
        <v>20.336549999999999</v>
      </c>
      <c r="AF18" s="9">
        <f t="shared" si="6"/>
        <v>2033.6549999999997</v>
      </c>
      <c r="AG18" s="4" t="s">
        <v>58</v>
      </c>
      <c r="AH18" s="5" t="str">
        <f>IF(N18&lt;=3,"ShortStay","LongStay")</f>
        <v>ShortStay</v>
      </c>
      <c r="AI18" s="5" t="s">
        <v>133</v>
      </c>
      <c r="AJ18" s="4">
        <v>3</v>
      </c>
      <c r="AK18" s="4" t="s">
        <v>122</v>
      </c>
      <c r="AL18" s="4">
        <v>22</v>
      </c>
      <c r="AM18" s="4" t="s">
        <v>14</v>
      </c>
      <c r="AN18" s="4" t="s">
        <v>63</v>
      </c>
      <c r="AO18" s="4" t="s">
        <v>138</v>
      </c>
    </row>
    <row r="19" spans="1:41" x14ac:dyDescent="0.3">
      <c r="A19" s="4">
        <v>8417</v>
      </c>
      <c r="B19" s="4">
        <v>187</v>
      </c>
      <c r="C19" s="5" t="s">
        <v>72</v>
      </c>
      <c r="D19" s="4" t="s">
        <v>119</v>
      </c>
      <c r="E19" s="4" t="s">
        <v>88</v>
      </c>
      <c r="F19" s="11">
        <v>44403</v>
      </c>
      <c r="G19" s="12">
        <v>0.43568287037037035</v>
      </c>
      <c r="H19" s="4" t="s">
        <v>63</v>
      </c>
      <c r="I19" s="3" t="s">
        <v>14</v>
      </c>
      <c r="J19" s="4" t="s">
        <v>38</v>
      </c>
      <c r="K19" s="4">
        <v>3</v>
      </c>
      <c r="L19" s="11">
        <v>44495</v>
      </c>
      <c r="M19" s="11">
        <v>44496</v>
      </c>
      <c r="N19" s="5">
        <v>1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  <c r="T19" s="4" t="s">
        <v>83</v>
      </c>
      <c r="U19" s="4" t="s">
        <v>57</v>
      </c>
      <c r="V19" s="4" t="s">
        <v>79</v>
      </c>
      <c r="W19" s="4" t="s">
        <v>142</v>
      </c>
      <c r="X19" s="4" t="s">
        <v>71</v>
      </c>
      <c r="Y19" s="4" t="s">
        <v>92</v>
      </c>
      <c r="Z19" s="9">
        <f>AC19-(AC19*25%)</f>
        <v>752.31000000000006</v>
      </c>
      <c r="AA19" s="4">
        <v>0</v>
      </c>
      <c r="AB19" s="4">
        <v>17.98</v>
      </c>
      <c r="AC19" s="4">
        <v>1003.08</v>
      </c>
      <c r="AD19" s="4">
        <v>1021.0600000000001</v>
      </c>
      <c r="AE19" s="9">
        <f t="shared" si="9"/>
        <v>2.5076999999999998</v>
      </c>
      <c r="AF19" s="9">
        <f t="shared" ref="AF19:AF22" si="10">AC19-Z19</f>
        <v>250.76999999999998</v>
      </c>
      <c r="AG19" s="4" t="s">
        <v>58</v>
      </c>
      <c r="AH19" s="5" t="str">
        <f>IF(N19&lt;=3,"ShortStay","LongStay")</f>
        <v>ShortStay</v>
      </c>
      <c r="AI19" s="5" t="s">
        <v>134</v>
      </c>
      <c r="AJ19" s="4">
        <v>3</v>
      </c>
      <c r="AK19" s="4" t="s">
        <v>122</v>
      </c>
      <c r="AL19" s="4">
        <v>44</v>
      </c>
      <c r="AM19" s="4" t="s">
        <v>14</v>
      </c>
      <c r="AN19" s="4" t="s">
        <v>63</v>
      </c>
      <c r="AO19" s="4" t="s">
        <v>137</v>
      </c>
    </row>
    <row r="20" spans="1:41" x14ac:dyDescent="0.3">
      <c r="A20" s="4">
        <v>8418</v>
      </c>
      <c r="B20" s="4">
        <v>188</v>
      </c>
      <c r="C20" s="5" t="s">
        <v>72</v>
      </c>
      <c r="D20" s="4" t="s">
        <v>119</v>
      </c>
      <c r="E20" s="4" t="s">
        <v>88</v>
      </c>
      <c r="F20" s="11">
        <v>44403</v>
      </c>
      <c r="G20" s="12">
        <v>0.53538194444444442</v>
      </c>
      <c r="H20" s="4" t="s">
        <v>139</v>
      </c>
      <c r="I20" s="3" t="s">
        <v>19</v>
      </c>
      <c r="J20" s="4" t="s">
        <v>39</v>
      </c>
      <c r="K20" s="4">
        <v>3</v>
      </c>
      <c r="L20" s="11">
        <v>44508</v>
      </c>
      <c r="M20" s="11">
        <v>44514</v>
      </c>
      <c r="N20" s="5">
        <v>6</v>
      </c>
      <c r="O20" s="4">
        <v>1</v>
      </c>
      <c r="P20" s="4">
        <v>2</v>
      </c>
      <c r="Q20" s="4">
        <v>1</v>
      </c>
      <c r="R20" s="4">
        <v>6</v>
      </c>
      <c r="S20" s="4">
        <v>1</v>
      </c>
      <c r="T20" s="4" t="s">
        <v>83</v>
      </c>
      <c r="U20" s="4" t="s">
        <v>57</v>
      </c>
      <c r="V20" s="4" t="s">
        <v>79</v>
      </c>
      <c r="W20" s="4" t="s">
        <v>141</v>
      </c>
      <c r="X20" s="4" t="s">
        <v>103</v>
      </c>
      <c r="Y20" s="4" t="s">
        <v>92</v>
      </c>
      <c r="Z20" s="9">
        <f>AC20-(AC20*15%)</f>
        <v>3976.2235000000001</v>
      </c>
      <c r="AA20" s="4">
        <v>322.58</v>
      </c>
      <c r="AB20" s="4">
        <v>345.24</v>
      </c>
      <c r="AC20" s="4">
        <v>4677.91</v>
      </c>
      <c r="AD20" s="4">
        <v>5023.1499999999996</v>
      </c>
      <c r="AE20" s="9">
        <f t="shared" si="9"/>
        <v>7.0168649999999984</v>
      </c>
      <c r="AF20" s="9">
        <f t="shared" si="10"/>
        <v>701.6864999999998</v>
      </c>
      <c r="AG20" s="4" t="s">
        <v>58</v>
      </c>
      <c r="AH20" s="5" t="str">
        <f>IF(N20&lt;=3,"ShortStay","LongStay")</f>
        <v>LongStay</v>
      </c>
      <c r="AI20" s="3" t="s">
        <v>131</v>
      </c>
      <c r="AJ20" s="4">
        <v>3.5</v>
      </c>
      <c r="AK20" s="4" t="s">
        <v>61</v>
      </c>
      <c r="AL20" s="4">
        <v>30</v>
      </c>
      <c r="AM20" s="4" t="s">
        <v>19</v>
      </c>
      <c r="AN20" s="4" t="s">
        <v>61</v>
      </c>
      <c r="AO20" s="4" t="s">
        <v>137</v>
      </c>
    </row>
    <row r="21" spans="1:41" x14ac:dyDescent="0.3">
      <c r="A21" s="4">
        <v>8419</v>
      </c>
      <c r="B21" s="4">
        <v>189</v>
      </c>
      <c r="C21" s="5" t="s">
        <v>73</v>
      </c>
      <c r="D21" s="4" t="s">
        <v>119</v>
      </c>
      <c r="E21" s="4" t="s">
        <v>88</v>
      </c>
      <c r="F21" s="11">
        <v>44419</v>
      </c>
      <c r="G21" s="12">
        <v>0.46011574074074074</v>
      </c>
      <c r="H21" s="4" t="s">
        <v>63</v>
      </c>
      <c r="I21" s="3" t="s">
        <v>14</v>
      </c>
      <c r="J21" s="4" t="s">
        <v>43</v>
      </c>
      <c r="K21" s="4">
        <v>3</v>
      </c>
      <c r="L21" s="11">
        <v>44542</v>
      </c>
      <c r="M21" s="11">
        <v>44543</v>
      </c>
      <c r="N21" s="5">
        <v>1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 t="s">
        <v>85</v>
      </c>
      <c r="U21" s="4" t="s">
        <v>44</v>
      </c>
      <c r="V21" s="4" t="s">
        <v>79</v>
      </c>
      <c r="W21" s="4" t="s">
        <v>141</v>
      </c>
      <c r="X21" s="4" t="s">
        <v>101</v>
      </c>
      <c r="Y21" s="4" t="s">
        <v>92</v>
      </c>
      <c r="Z21" s="9">
        <f>AC21-(AC21*25%)</f>
        <v>3160.3949999999995</v>
      </c>
      <c r="AA21" s="4">
        <v>0</v>
      </c>
      <c r="AB21" s="4">
        <v>7.48</v>
      </c>
      <c r="AC21" s="4">
        <v>4213.8599999999997</v>
      </c>
      <c r="AD21" s="4">
        <v>4221.3399999999992</v>
      </c>
      <c r="AE21" s="9">
        <f t="shared" si="9"/>
        <v>10.534650000000001</v>
      </c>
      <c r="AF21" s="9">
        <f t="shared" si="10"/>
        <v>1053.4650000000001</v>
      </c>
      <c r="AG21" s="4" t="s">
        <v>58</v>
      </c>
      <c r="AH21" s="5" t="str">
        <f>IF(N21&lt;=3,"ShortStay","LongStay")</f>
        <v>ShortStay</v>
      </c>
      <c r="AI21" s="5" t="s">
        <v>130</v>
      </c>
      <c r="AJ21" s="4">
        <v>4</v>
      </c>
      <c r="AK21" s="4" t="s">
        <v>122</v>
      </c>
      <c r="AL21" s="4">
        <v>40</v>
      </c>
      <c r="AM21" s="4" t="s">
        <v>14</v>
      </c>
      <c r="AN21" s="4" t="s">
        <v>63</v>
      </c>
      <c r="AO21" s="4" t="s">
        <v>138</v>
      </c>
    </row>
    <row r="22" spans="1:41" x14ac:dyDescent="0.3">
      <c r="A22" s="4">
        <v>8420</v>
      </c>
      <c r="B22" s="4">
        <v>190</v>
      </c>
      <c r="C22" s="5" t="s">
        <v>72</v>
      </c>
      <c r="D22" s="4" t="s">
        <v>119</v>
      </c>
      <c r="E22" s="4" t="s">
        <v>88</v>
      </c>
      <c r="F22" s="11">
        <v>44442</v>
      </c>
      <c r="G22" s="12">
        <v>0.65790509259259256</v>
      </c>
      <c r="H22" s="4" t="s">
        <v>63</v>
      </c>
      <c r="I22" s="3" t="s">
        <v>14</v>
      </c>
      <c r="J22" s="4" t="s">
        <v>42</v>
      </c>
      <c r="K22" s="4">
        <v>3.5</v>
      </c>
      <c r="L22" s="11">
        <v>44555</v>
      </c>
      <c r="M22" s="11">
        <v>44557</v>
      </c>
      <c r="N22" s="5">
        <v>1</v>
      </c>
      <c r="O22" s="4">
        <v>1</v>
      </c>
      <c r="P22" s="4">
        <v>2</v>
      </c>
      <c r="Q22" s="4">
        <v>0</v>
      </c>
      <c r="R22" s="4">
        <v>0</v>
      </c>
      <c r="S22" s="4">
        <v>0</v>
      </c>
      <c r="T22" s="4" t="s">
        <v>85</v>
      </c>
      <c r="U22" s="4" t="s">
        <v>46</v>
      </c>
      <c r="V22" s="4" t="s">
        <v>79</v>
      </c>
      <c r="W22" s="4" t="s">
        <v>141</v>
      </c>
      <c r="X22" s="4" t="s">
        <v>105</v>
      </c>
      <c r="Y22" s="4" t="s">
        <v>92</v>
      </c>
      <c r="Z22" s="9">
        <f>AC22-(AC22*25%)</f>
        <v>5876.1824999999999</v>
      </c>
      <c r="AA22" s="4">
        <v>0</v>
      </c>
      <c r="AB22" s="4">
        <v>14.09</v>
      </c>
      <c r="AC22" s="4">
        <v>7834.91</v>
      </c>
      <c r="AD22" s="4">
        <v>7849</v>
      </c>
      <c r="AE22" s="9">
        <f t="shared" si="9"/>
        <v>19.587274999999998</v>
      </c>
      <c r="AF22" s="9">
        <f t="shared" si="10"/>
        <v>1958.7275</v>
      </c>
      <c r="AG22" s="4" t="s">
        <v>58</v>
      </c>
      <c r="AH22" s="5" t="str">
        <f>IF(N22&lt;=3,"ShortStay","LongStay")</f>
        <v>ShortStay</v>
      </c>
      <c r="AI22" s="5" t="s">
        <v>133</v>
      </c>
      <c r="AJ22" s="4">
        <v>4</v>
      </c>
      <c r="AK22" s="4" t="s">
        <v>122</v>
      </c>
      <c r="AL22" s="4">
        <v>40</v>
      </c>
      <c r="AM22" s="4" t="s">
        <v>14</v>
      </c>
      <c r="AN22" s="4" t="s">
        <v>63</v>
      </c>
      <c r="AO22" s="4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Singh</dc:creator>
  <cp:lastModifiedBy>Shweta</cp:lastModifiedBy>
  <dcterms:created xsi:type="dcterms:W3CDTF">2019-09-11T13:36:40Z</dcterms:created>
  <dcterms:modified xsi:type="dcterms:W3CDTF">2021-09-24T07:08:38Z</dcterms:modified>
</cp:coreProperties>
</file>