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mc:AlternateContent xmlns:mc="http://schemas.openxmlformats.org/markup-compatibility/2006">
    <mc:Choice Requires="x15">
      <x15ac:absPath xmlns:x15ac="http://schemas.microsoft.com/office/spreadsheetml/2010/11/ac" url="C:\Users\PC\Downloads\"/>
    </mc:Choice>
  </mc:AlternateContent>
  <xr:revisionPtr revIDLastSave="0" documentId="13_ncr:1_{04E92F28-876A-4F1A-8FE1-E3FBF0CBFA90}" xr6:coauthVersionLast="45" xr6:coauthVersionMax="45" xr10:uidLastSave="{00000000-0000-0000-0000-000000000000}"/>
  <bookViews>
    <workbookView xWindow="-120" yWindow="-120" windowWidth="20730" windowHeight="11040" firstSheet="1" activeTab="9" xr2:uid="{00000000-000D-0000-FFFF-FFFF00000000}"/>
  </bookViews>
  <sheets>
    <sheet name="Combo Chart" sheetId="3" r:id="rId1"/>
    <sheet name="Waterfall" sheetId="4" r:id="rId2"/>
    <sheet name="Donut" sheetId="5" r:id="rId3"/>
    <sheet name="MAP" sheetId="6" r:id="rId4"/>
    <sheet name="Top 5" sheetId="7" r:id="rId5"/>
    <sheet name="KPI" sheetId="8" r:id="rId6"/>
    <sheet name="KPI YOY" sheetId="9" r:id="rId7"/>
    <sheet name="Data" sheetId="1" r:id="rId8"/>
    <sheet name="layout" sheetId="2" r:id="rId9"/>
    <sheet name="Dashboard" sheetId="10" r:id="rId10"/>
  </sheets>
  <definedNames>
    <definedName name="_xlchart.v1.0" hidden="1">Waterfall!$D$4:$D$7</definedName>
    <definedName name="_xlchart.v1.1" hidden="1">Waterfall!$E$3</definedName>
    <definedName name="_xlchart.v1.10" hidden="1">Waterfall!$E$3</definedName>
    <definedName name="_xlchart.v1.11" hidden="1">Waterfall!$E$4:$E$7</definedName>
    <definedName name="_xlchart.v1.2" hidden="1">Waterfall!$E$4:$E$7</definedName>
    <definedName name="_xlchart.v1.3" hidden="1">MAP!$D$4:$D$53</definedName>
    <definedName name="_xlchart.v1.4" hidden="1">MAP!$E$3</definedName>
    <definedName name="_xlchart.v1.5" hidden="1">MAP!$E$4:$E$53</definedName>
    <definedName name="_xlchart.v1.6" hidden="1">MAP!$D$4:$D$53</definedName>
    <definedName name="_xlchart.v1.7" hidden="1">MAP!$E$3</definedName>
    <definedName name="_xlchart.v1.8" hidden="1">MAP!$E$4:$E$53</definedName>
    <definedName name="_xlchart.v1.9" hidden="1">Waterfall!$D$4:$D$7</definedName>
    <definedName name="Slicer_Region">#N/A</definedName>
    <definedName name="Slicer_Segment">#N/A</definedName>
    <definedName name="Slicer_Year">#N/A</definedName>
  </definedNames>
  <calcPr calcId="181029"/>
  <pivotCaches>
    <pivotCache cacheId="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10" i="9"/>
  <c r="E25" i="6"/>
  <c r="E38" i="6"/>
  <c r="E31" i="6"/>
  <c r="E17" i="6"/>
  <c r="J10" i="9"/>
  <c r="E29" i="6"/>
  <c r="E42" i="6"/>
  <c r="E35" i="6"/>
  <c r="E33" i="6"/>
  <c r="H10" i="9"/>
  <c r="E37" i="6"/>
  <c r="E50" i="6"/>
  <c r="E43" i="6"/>
  <c r="E49" i="6"/>
  <c r="E7" i="4"/>
  <c r="E41" i="6"/>
  <c r="E12" i="6"/>
  <c r="E14" i="6"/>
  <c r="F17" i="8"/>
  <c r="E24" i="6"/>
  <c r="E30" i="6"/>
  <c r="E16" i="6"/>
  <c r="E20" i="6"/>
  <c r="E46" i="6"/>
  <c r="L17" i="8"/>
  <c r="E6" i="6"/>
  <c r="E44" i="6"/>
  <c r="E28" i="6"/>
  <c r="E32" i="6"/>
  <c r="I17" i="8"/>
  <c r="E10" i="6"/>
  <c r="E52" i="6"/>
  <c r="E40" i="6"/>
  <c r="E7" i="6"/>
  <c r="E5" i="6"/>
  <c r="E18" i="6"/>
  <c r="E11" i="6"/>
  <c r="E4" i="6"/>
  <c r="E23" i="6"/>
  <c r="E6" i="4"/>
  <c r="E9" i="6"/>
  <c r="E22" i="6"/>
  <c r="E15" i="6"/>
  <c r="E53" i="6"/>
  <c r="E39" i="6"/>
  <c r="E13" i="6"/>
  <c r="E26" i="6"/>
  <c r="E19" i="6"/>
  <c r="B17" i="8"/>
  <c r="E8" i="6"/>
  <c r="E21" i="6"/>
  <c r="E34" i="6"/>
  <c r="E27" i="6"/>
  <c r="I10" i="9"/>
  <c r="E48" i="6"/>
  <c r="E4" i="4"/>
  <c r="G10" i="9"/>
  <c r="E47" i="6"/>
  <c r="E45" i="6"/>
  <c r="E51" i="6"/>
  <c r="E36" i="6"/>
  <c r="E5" i="4"/>
  <c r="O17" i="8"/>
</calcChain>
</file>

<file path=xl/sharedStrings.xml><?xml version="1.0" encoding="utf-8"?>
<sst xmlns="http://schemas.openxmlformats.org/spreadsheetml/2006/main" count="130134" uniqueCount="10958">
  <si>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</si>
  <si>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</si>
  <si>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</si>
  <si>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</si>
  <si>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</si>
  <si>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</si>
  <si>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</si>
  <si>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</si>
  <si>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</si>
  <si>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</si>
  <si>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</si>
  <si>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</si>
  <si>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</si>
  <si>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</si>
  <si>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</si>
  <si>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</si>
  <si>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</si>
  <si>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</si>
  <si>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</si>
  <si>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</si>
  <si>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</si>
  <si>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</si>
  <si>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</si>
  <si>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</si>
  <si>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</si>
  <si>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</si>
  <si>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</si>
  <si>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</si>
  <si>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</si>
  <si>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</si>
  <si>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</si>
  <si>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</si>
  <si>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</si>
  <si>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</si>
  <si>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</si>
  <si>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</si>
  <si>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</si>
  <si>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</si>
  <si>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</si>
  <si>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</si>
  <si>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</si>
  <si>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</si>
  <si>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</si>
  <si>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</si>
  <si>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</si>
  <si>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</si>
  <si>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</si>
  <si>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</si>
  <si>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</si>
  <si>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</si>
  <si>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</si>
  <si>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</si>
  <si>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</si>
  <si>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</si>
  <si>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</si>
  <si>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</si>
  <si>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</si>
  <si>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</si>
  <si>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</si>
  <si>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</si>
  <si>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</si>
  <si>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</si>
  <si>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</si>
  <si>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</si>
  <si>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</si>
  <si>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</si>
  <si>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</si>
  <si>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</si>
  <si>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</si>
  <si>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</si>
  <si>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</si>
  <si>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</si>
  <si>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</si>
  <si>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</si>
  <si>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</si>
  <si>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</si>
  <si>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</si>
  <si>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</si>
  <si>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</si>
  <si>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</si>
  <si>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</si>
  <si>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</si>
  <si>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</si>
  <si>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</si>
  <si>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</si>
  <si>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</si>
  <si>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</si>
  <si>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</si>
  <si>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</si>
  <si>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</si>
  <si>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</si>
  <si>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</si>
  <si>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</si>
  <si>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</si>
  <si>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</si>
  <si>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</si>
  <si>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</si>
  <si>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</si>
  <si>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</si>
  <si>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</si>
  <si>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</si>
  <si>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</si>
  <si>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</si>
  <si>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</si>
  <si>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</si>
  <si>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</si>
  <si>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</si>
  <si>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</si>
  <si>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</si>
  <si>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</si>
  <si>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</si>
  <si>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</si>
  <si>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</si>
  <si>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</si>
  <si>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</si>
  <si>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</si>
  <si>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</si>
  <si>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</si>
  <si>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</si>
  <si>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</si>
  <si>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</si>
  <si>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</si>
  <si>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</si>
  <si>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</si>
  <si>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</si>
  <si>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</si>
  <si>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</si>
  <si>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</si>
  <si>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</si>
  <si>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</si>
  <si>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</si>
  <si>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</si>
  <si>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</si>
  <si>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</si>
  <si>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</si>
  <si>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</si>
  <si>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</si>
  <si>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</si>
  <si>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</si>
  <si>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</si>
  <si>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</si>
  <si>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</si>
  <si>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</si>
  <si>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</si>
  <si>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</si>
  <si>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</si>
  <si>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</si>
  <si>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</si>
  <si>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</si>
  <si>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</si>
  <si>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</si>
  <si>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</si>
  <si>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</si>
  <si>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</si>
  <si>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</si>
  <si>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</si>
  <si>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</si>
  <si>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</si>
  <si>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</si>
  <si>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</si>
  <si>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</si>
  <si>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</si>
  <si>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</si>
  <si>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</si>
  <si>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</si>
  <si>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</si>
  <si>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</si>
  <si>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</si>
  <si>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</si>
  <si>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</si>
  <si>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</si>
  <si>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</si>
  <si>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</si>
  <si>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</si>
  <si>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</si>
  <si>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</si>
  <si>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</si>
  <si>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</si>
  <si>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</si>
  <si>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</si>
  <si>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</si>
  <si>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</si>
  <si>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</si>
  <si>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</si>
  <si>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</si>
  <si>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</si>
  <si>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</si>
  <si>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</si>
  <si>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</si>
  <si>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</si>
  <si>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</si>
  <si>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</si>
  <si>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</si>
  <si>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</si>
  <si>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</si>
  <si>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</si>
  <si>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</si>
  <si>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</si>
  <si>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</si>
  <si>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</si>
  <si>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</si>
  <si>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</si>
  <si>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</si>
  <si>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</si>
  <si>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</si>
  <si>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</si>
  <si>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</si>
  <si>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</si>
  <si>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</si>
  <si>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</si>
  <si>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</si>
  <si>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</si>
  <si>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</si>
  <si>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</si>
  <si>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</si>
  <si>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</si>
  <si>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</si>
  <si>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</si>
  <si>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</si>
  <si>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</si>
  <si>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</si>
  <si>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</si>
  <si>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</si>
  <si>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</si>
  <si>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</si>
  <si>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</si>
  <si>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</si>
  <si>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</si>
  <si>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</si>
  <si>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</si>
  <si>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</si>
  <si>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</si>
  <si>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</si>
  <si>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</si>
  <si>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</si>
  <si>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</si>
  <si>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</si>
  <si>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</si>
  <si>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</si>
  <si>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</si>
  <si>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</si>
  <si>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</si>
  <si>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</si>
  <si>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</si>
  <si>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</si>
  <si>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</si>
  <si>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</si>
  <si>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</si>
  <si>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</si>
  <si>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</si>
  <si>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</si>
  <si>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</si>
  <si>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</si>
  <si>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</si>
  <si>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</si>
  <si>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</si>
  <si>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</si>
  <si>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</si>
  <si>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</si>
  <si>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</si>
  <si>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</si>
  <si>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</si>
  <si>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</si>
  <si>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</si>
  <si>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</si>
  <si>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</si>
  <si>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</si>
  <si>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</si>
  <si>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</si>
  <si>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</si>
  <si>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</si>
  <si>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</si>
  <si>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</si>
  <si>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</si>
  <si>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</si>
  <si>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</si>
  <si>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</si>
  <si>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</si>
  <si>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</si>
  <si>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</si>
  <si>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</si>
  <si>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</si>
  <si>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</si>
  <si>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</si>
  <si>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</si>
  <si>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</si>
  <si>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</si>
  <si>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</si>
  <si>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</si>
  <si>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</si>
  <si>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</si>
  <si>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</si>
  <si>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</si>
  <si>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</si>
  <si>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</si>
  <si>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</si>
  <si>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</si>
  <si>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</si>
  <si>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</si>
  <si>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</si>
  <si>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</si>
  <si>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</si>
  <si>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</si>
  <si>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</si>
  <si>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</si>
  <si>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</si>
  <si>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</si>
  <si>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</si>
  <si>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</si>
  <si>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</si>
  <si>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</si>
  <si>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</si>
  <si>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</si>
  <si>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</si>
  <si>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</si>
  <si>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</si>
  <si>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</si>
  <si>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</si>
  <si>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</si>
  <si>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</si>
  <si>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</si>
  <si>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</si>
  <si>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</si>
  <si>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</si>
  <si>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</si>
  <si>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</si>
  <si>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</si>
  <si>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</si>
  <si>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</si>
  <si>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</si>
  <si>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</si>
  <si>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</si>
  <si>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</si>
  <si>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</si>
  <si>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</si>
  <si>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</si>
  <si>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</si>
  <si>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</si>
  <si>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</si>
  <si>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</si>
  <si>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</si>
  <si>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</si>
  <si>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</si>
  <si>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</si>
  <si>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</si>
  <si>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</si>
  <si>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</si>
  <si>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</si>
  <si>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</si>
  <si>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</si>
  <si>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</si>
  <si>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</si>
  <si>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</si>
  <si>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</si>
  <si>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</si>
  <si>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</si>
  <si>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</si>
  <si>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</si>
  <si>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</si>
  <si>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</si>
  <si>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</si>
  <si>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</si>
  <si>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</si>
  <si>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</si>
  <si>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</si>
  <si>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</si>
  <si>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</si>
  <si>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</si>
  <si>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</si>
  <si>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</si>
  <si>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</si>
  <si>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</si>
  <si>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</si>
  <si>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</si>
  <si>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</si>
  <si>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</si>
  <si>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</si>
  <si>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</si>
  <si>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</si>
  <si>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</si>
  <si>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</si>
  <si>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</si>
  <si>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</si>
  <si>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</si>
  <si>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</si>
  <si>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</si>
  <si>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</si>
  <si>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</si>
  <si>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</si>
  <si>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</si>
  <si>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</si>
  <si>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</si>
  <si>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</si>
  <si>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</si>
  <si>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</si>
  <si>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</si>
  <si>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</si>
  <si>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</si>
  <si>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</si>
  <si>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</si>
  <si>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</si>
  <si>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</si>
  <si>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</si>
  <si>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</si>
  <si>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</si>
  <si>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</si>
  <si>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</si>
  <si>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</si>
  <si>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</si>
  <si>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</si>
  <si>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</si>
  <si>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</si>
  <si>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</si>
  <si>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</si>
  <si>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</si>
  <si>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</si>
  <si>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</si>
  <si>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</si>
  <si>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</si>
  <si>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</si>
  <si>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</si>
  <si>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</si>
  <si>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</si>
  <si>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</si>
  <si>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</si>
  <si>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</si>
  <si>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</si>
  <si>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</si>
  <si>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</si>
  <si>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</si>
  <si>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</si>
  <si>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</si>
  <si>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</si>
  <si>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</si>
  <si>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</si>
  <si>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</si>
  <si>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</si>
  <si>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</si>
  <si>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</si>
  <si>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</si>
  <si>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</si>
  <si>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</si>
  <si>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</si>
  <si>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</si>
  <si>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</si>
  <si>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</si>
  <si>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</si>
  <si>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</si>
  <si>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</si>
  <si>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</si>
  <si>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</si>
  <si>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</si>
  <si>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</si>
  <si>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</si>
  <si>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</si>
  <si>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</si>
  <si>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</si>
  <si>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</si>
  <si>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</si>
  <si>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</si>
  <si>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</si>
  <si>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</si>
  <si>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</si>
  <si>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</si>
  <si>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</si>
  <si>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</si>
  <si>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</si>
  <si>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</si>
  <si>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</si>
  <si>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</si>
  <si>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</si>
  <si>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</si>
  <si>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</si>
  <si>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</si>
  <si>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</si>
  <si>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</si>
  <si>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</si>
  <si>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</si>
  <si>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</si>
  <si>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</si>
  <si>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</si>
  <si>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</si>
  <si>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</si>
  <si>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</si>
  <si>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</si>
  <si>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</si>
  <si>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</si>
  <si>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</si>
  <si>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</si>
  <si>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</si>
  <si>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</si>
  <si>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</si>
  <si>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</si>
  <si>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</si>
  <si>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</si>
  <si>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</si>
  <si>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</si>
  <si>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</si>
  <si>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</si>
  <si>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</si>
  <si>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</si>
  <si>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</si>
  <si>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</si>
  <si>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</si>
  <si>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</si>
  <si>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</si>
  <si>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</si>
  <si>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</si>
  <si>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</si>
  <si>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</si>
  <si>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</si>
  <si>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</si>
  <si>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</si>
  <si>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</si>
  <si>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</si>
  <si>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</si>
  <si>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</si>
  <si>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</si>
  <si>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</si>
  <si>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</si>
  <si>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</si>
  <si>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</si>
  <si>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</si>
  <si>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</si>
  <si>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</si>
  <si>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</si>
  <si>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</si>
  <si>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</si>
  <si>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</si>
  <si>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</si>
  <si>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</si>
  <si>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</si>
  <si>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</si>
  <si>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</si>
  <si>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</si>
  <si>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</si>
  <si>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</si>
  <si>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</si>
  <si>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</si>
  <si>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</si>
  <si>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</si>
  <si>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</si>
  <si>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</si>
  <si>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</si>
  <si>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</si>
  <si>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</si>
  <si>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</si>
  <si>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</si>
  <si>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</si>
  <si>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</si>
  <si>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</si>
  <si>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</si>
  <si>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</si>
  <si>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</si>
  <si>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</si>
  <si>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</si>
  <si>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</si>
  <si>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</si>
  <si>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</si>
  <si>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</si>
  <si>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</si>
  <si>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</si>
  <si>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</si>
  <si>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</si>
  <si>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</si>
  <si>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</si>
  <si>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</si>
  <si>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</si>
  <si>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</si>
  <si>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</si>
  <si>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</si>
  <si>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</si>
  <si>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</si>
  <si>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</si>
  <si>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</si>
  <si>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</si>
  <si>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</si>
  <si>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</si>
  <si>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</si>
  <si>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</si>
  <si>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</si>
  <si>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</si>
  <si>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</si>
  <si>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</si>
  <si>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</si>
  <si>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</si>
  <si>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</si>
  <si>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</si>
  <si>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</si>
  <si>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</si>
  <si>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</si>
  <si>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</si>
  <si>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</si>
  <si>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</si>
  <si>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</si>
  <si>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</si>
  <si>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</si>
  <si>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</si>
  <si>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</si>
  <si>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</si>
  <si>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</si>
  <si>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</si>
  <si>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</si>
  <si>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</si>
  <si>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</si>
  <si>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</si>
  <si>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</si>
  <si>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</si>
  <si>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</si>
  <si>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</si>
  <si>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</si>
  <si>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</si>
  <si>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</si>
  <si>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</si>
  <si>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</si>
  <si>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</si>
  <si>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</si>
  <si>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</si>
  <si>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</si>
  <si>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</si>
  <si>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</si>
  <si>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</si>
  <si>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</si>
  <si>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</si>
  <si>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</si>
  <si>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</si>
  <si>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</si>
  <si>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</si>
  <si>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</si>
  <si>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</si>
  <si>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</si>
  <si>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</si>
  <si>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</si>
  <si>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</si>
  <si>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</si>
  <si>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</si>
  <si>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</si>
  <si>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</si>
  <si>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</si>
  <si>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</si>
  <si>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</si>
  <si>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</si>
  <si>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</si>
  <si>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</si>
  <si>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</si>
  <si>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</si>
  <si>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</si>
  <si>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</si>
  <si>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</si>
  <si>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</si>
  <si>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</si>
  <si>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</si>
  <si>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</si>
  <si>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</si>
  <si>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</si>
  <si>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</si>
  <si>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</si>
  <si>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</si>
  <si>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</si>
  <si>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</si>
  <si>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</si>
  <si>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</si>
  <si>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</si>
  <si>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</si>
  <si>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</si>
  <si>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</si>
  <si>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</si>
  <si>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</si>
  <si>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</si>
  <si>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</si>
  <si>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</si>
  <si>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</si>
  <si>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</si>
  <si>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</si>
  <si>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</si>
  <si>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</si>
  <si>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</si>
  <si>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</si>
  <si>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</si>
  <si>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</si>
  <si>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</si>
  <si>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</si>
  <si>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</si>
  <si>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</si>
  <si>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</si>
  <si>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</si>
  <si>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</si>
  <si>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</si>
  <si>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</si>
  <si>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</si>
  <si>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</si>
  <si>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</si>
  <si>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</si>
  <si>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</si>
  <si>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</si>
  <si>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</si>
  <si>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</si>
  <si>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</si>
  <si>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</si>
  <si>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</si>
  <si>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</si>
  <si>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</si>
  <si>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</si>
  <si>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</si>
  <si>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</si>
  <si>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</si>
  <si>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</si>
  <si>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</si>
  <si>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</si>
  <si>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</si>
  <si>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</si>
  <si>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</si>
  <si>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</si>
  <si>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</si>
  <si>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</si>
  <si>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</si>
  <si>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</si>
  <si>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</si>
  <si>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</si>
  <si>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</si>
  <si>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</si>
  <si>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</si>
  <si>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</si>
  <si>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</si>
  <si>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</si>
  <si>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</si>
  <si>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</si>
  <si>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</si>
  <si>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</si>
  <si>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</si>
  <si>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</si>
  <si>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</si>
  <si>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</si>
  <si>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</si>
  <si>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</si>
  <si>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</si>
  <si>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</si>
  <si>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</si>
  <si>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</si>
  <si>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</si>
  <si>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</si>
  <si>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</si>
  <si>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</si>
  <si>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</si>
  <si>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</si>
  <si>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</si>
  <si>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</si>
  <si>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</si>
  <si>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</si>
  <si>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</si>
  <si>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</si>
  <si>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</si>
  <si>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</si>
  <si>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</si>
  <si>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</si>
  <si>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</si>
  <si>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</si>
  <si>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</si>
  <si>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</si>
  <si>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</si>
  <si>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</si>
  <si>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</si>
  <si>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</si>
  <si>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</si>
  <si>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</si>
  <si>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</si>
  <si>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</si>
  <si>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</si>
  <si>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</si>
  <si>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</si>
  <si>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</si>
  <si>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</si>
  <si>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</si>
  <si>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</si>
  <si>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</si>
  <si>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</si>
  <si>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</si>
  <si>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</si>
  <si>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</si>
  <si>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</si>
  <si>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</si>
  <si>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</si>
  <si>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</si>
  <si>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</si>
  <si>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</si>
  <si>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</si>
  <si>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</si>
  <si>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</si>
  <si>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</si>
  <si>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</si>
  <si>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</si>
  <si>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</si>
  <si>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</si>
  <si>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</si>
  <si>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</si>
  <si>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</si>
  <si>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</si>
  <si>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</si>
  <si>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</si>
  <si>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</si>
  <si>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</si>
  <si>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</si>
  <si>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</si>
  <si>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</si>
  <si>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</si>
  <si>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</si>
  <si>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</si>
  <si>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</si>
  <si>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</si>
  <si>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</si>
  <si>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</si>
  <si>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</si>
  <si>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</si>
  <si>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</si>
  <si>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</si>
  <si>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</si>
  <si>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</si>
  <si>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</si>
  <si>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</si>
  <si>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</si>
  <si>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</si>
  <si>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</si>
  <si>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</si>
  <si>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</si>
  <si>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</si>
  <si>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</si>
  <si>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</si>
  <si>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</si>
  <si>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</si>
  <si>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</si>
  <si>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</si>
  <si>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</si>
  <si>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</si>
  <si>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</si>
  <si>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</si>
  <si>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</si>
  <si>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</si>
  <si>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</si>
  <si>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</si>
  <si>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</si>
  <si>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</si>
  <si>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</si>
  <si>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</si>
  <si>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</si>
  <si>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</si>
  <si>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</si>
  <si>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</si>
  <si>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</si>
  <si>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</si>
  <si>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</si>
  <si>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</si>
  <si>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</si>
  <si>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</si>
  <si>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</si>
  <si>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</si>
  <si>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</si>
  <si>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</si>
  <si>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</si>
  <si>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</si>
  <si>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</si>
  <si>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</si>
  <si>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</si>
  <si>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</si>
  <si>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</si>
  <si>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</si>
  <si>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</si>
  <si>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</si>
  <si>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</si>
  <si>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</si>
  <si>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</si>
  <si>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</si>
  <si>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</si>
  <si>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</si>
  <si>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</si>
  <si>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</si>
  <si>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</si>
  <si>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</si>
  <si>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</si>
  <si>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</si>
  <si>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</si>
  <si>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</si>
  <si>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</si>
  <si>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</si>
  <si>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</si>
  <si>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</si>
  <si>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</si>
  <si>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</si>
  <si>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</si>
  <si>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</si>
  <si>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</si>
  <si>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</si>
  <si>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</si>
  <si>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</si>
  <si>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</si>
  <si>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</si>
  <si>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</si>
  <si>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</si>
  <si>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</si>
  <si>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</si>
  <si>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</si>
  <si>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</si>
  <si>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</si>
  <si>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</si>
  <si>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</si>
  <si>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</si>
  <si>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</si>
  <si>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</si>
  <si>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</si>
  <si>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</si>
  <si>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</si>
  <si>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</si>
  <si>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</si>
  <si>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</si>
  <si>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</si>
  <si>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</si>
  <si>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</si>
  <si>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</si>
  <si>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</si>
  <si>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</si>
  <si>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</si>
  <si>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</si>
  <si>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</si>
  <si>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</si>
  <si>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</si>
  <si>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</si>
  <si>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</si>
  <si>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</si>
  <si>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</si>
  <si>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</si>
  <si>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</si>
  <si>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</si>
  <si>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</si>
  <si>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</si>
  <si>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</si>
  <si>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</si>
  <si>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</si>
  <si>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</si>
  <si>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</si>
  <si>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</si>
  <si>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</si>
  <si>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</si>
  <si>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</si>
  <si>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</si>
  <si>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</si>
  <si>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</si>
  <si>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</si>
  <si>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</si>
  <si>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</si>
  <si>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</si>
  <si>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</si>
  <si>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</si>
  <si>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</si>
  <si>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</si>
  <si>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</si>
  <si>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</si>
  <si>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</si>
  <si>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</si>
  <si>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</si>
  <si>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</si>
  <si>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</si>
  <si>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</si>
  <si>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</si>
  <si>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</si>
  <si>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</si>
  <si>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</si>
  <si>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</si>
  <si>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</si>
  <si>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</si>
  <si>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</si>
  <si>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</si>
  <si>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</si>
  <si>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</si>
  <si>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</si>
  <si>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</si>
  <si>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</si>
  <si>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</si>
  <si>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</si>
  <si>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</si>
  <si>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</si>
  <si>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</si>
  <si>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</si>
  <si>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</si>
  <si>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</si>
  <si>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</si>
  <si>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</si>
  <si>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</si>
  <si>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</si>
  <si>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</si>
  <si>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</si>
  <si>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</si>
  <si>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</si>
  <si>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</si>
  <si>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</si>
  <si>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</si>
  <si>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</si>
  <si>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</si>
  <si>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</si>
  <si>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</si>
  <si>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</si>
  <si>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</si>
  <si>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</si>
  <si>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</si>
  <si>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</si>
  <si>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</si>
  <si>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</si>
  <si>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</si>
  <si>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</si>
  <si>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</si>
  <si>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</si>
  <si>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</si>
  <si>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</si>
  <si>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</si>
  <si>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</si>
  <si>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</si>
  <si>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</si>
  <si>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</si>
  <si>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</si>
  <si>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</si>
  <si>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</si>
  <si>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</si>
  <si>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</si>
  <si>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</si>
  <si>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</si>
  <si>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</si>
  <si>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</si>
  <si>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</si>
  <si>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</si>
  <si>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</si>
  <si>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</si>
  <si>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</si>
  <si>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</si>
  <si>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</si>
  <si>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</si>
  <si>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</si>
  <si>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</si>
  <si>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</si>
  <si>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</si>
  <si>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</si>
  <si>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</si>
  <si>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</si>
  <si>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</si>
  <si>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</si>
  <si>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</si>
  <si>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</si>
  <si>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</si>
  <si>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</si>
  <si>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</si>
  <si>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</si>
  <si>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</si>
  <si>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</si>
  <si>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</si>
  <si>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</si>
  <si>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</si>
  <si>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</si>
  <si>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</si>
  <si>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</si>
  <si>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</si>
  <si>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</si>
  <si>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</si>
  <si>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</si>
  <si>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</si>
  <si>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</si>
  <si>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</si>
  <si>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</si>
  <si>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</si>
  <si>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</si>
  <si>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</si>
  <si>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</si>
  <si>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</si>
  <si>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</si>
  <si>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</si>
  <si>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</si>
  <si>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</si>
  <si>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</si>
  <si>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</si>
  <si>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</si>
  <si>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</si>
  <si>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</si>
  <si>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</si>
  <si>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</si>
  <si>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</si>
  <si>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</si>
  <si>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</si>
  <si>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</si>
  <si>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</si>
  <si>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</si>
  <si>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</si>
  <si>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</si>
  <si>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</si>
  <si>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</si>
  <si>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</si>
  <si>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</si>
  <si>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</si>
  <si>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</si>
  <si>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</si>
  <si>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</si>
  <si>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</si>
  <si>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</si>
  <si>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</si>
  <si>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</si>
  <si>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</si>
  <si>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</si>
  <si>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</si>
  <si>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</si>
  <si>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</si>
  <si>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</si>
  <si>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</si>
  <si>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</si>
  <si>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</si>
  <si>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</si>
  <si>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</si>
  <si>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</si>
  <si>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</si>
  <si>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</si>
  <si>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</si>
  <si>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</si>
  <si>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</si>
  <si>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</si>
  <si>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</si>
  <si>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</si>
  <si>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</si>
  <si>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</si>
  <si>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</si>
  <si>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</si>
  <si>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</si>
  <si>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</si>
  <si>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</si>
  <si>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</si>
  <si>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</si>
  <si>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</si>
  <si>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</si>
  <si>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</si>
  <si>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</si>
  <si>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</si>
  <si>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</si>
  <si>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</si>
  <si>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</si>
  <si>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</si>
  <si>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</si>
  <si>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</si>
  <si>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</si>
  <si>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</si>
  <si>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</si>
  <si>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</si>
  <si>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</si>
  <si>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</si>
  <si>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</si>
  <si>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</si>
  <si>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</si>
  <si>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</si>
  <si>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</si>
  <si>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</si>
  <si>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</si>
  <si>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</si>
  <si>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</si>
  <si>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</si>
  <si>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</si>
  <si>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</si>
  <si>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</si>
  <si>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</si>
  <si>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</si>
  <si>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</si>
  <si>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</si>
  <si>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</si>
  <si>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</si>
  <si>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</si>
  <si>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</si>
  <si>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</si>
  <si>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</si>
  <si>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</si>
  <si>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</si>
  <si>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</si>
  <si>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</si>
  <si>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</si>
  <si>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</si>
  <si>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</si>
  <si>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</si>
  <si>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</si>
  <si>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</si>
  <si>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</si>
  <si>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</si>
  <si>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</si>
  <si>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</si>
  <si>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</si>
  <si>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</si>
  <si>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</si>
  <si>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</si>
  <si>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</si>
  <si>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</si>
  <si>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</si>
  <si>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</si>
  <si>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</si>
  <si>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</si>
  <si>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</si>
  <si>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</si>
  <si>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</si>
  <si>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</si>
  <si>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</si>
  <si>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</si>
  <si>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</si>
  <si>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</si>
  <si>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</si>
  <si>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</si>
  <si>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</si>
  <si>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</si>
  <si>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</si>
  <si>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</si>
  <si>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</si>
  <si>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</si>
  <si>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</si>
  <si>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</si>
  <si>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</si>
  <si>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</si>
  <si>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</si>
  <si>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</si>
  <si>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</si>
  <si>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</si>
  <si>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</si>
  <si>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</si>
  <si>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</si>
  <si>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</si>
  <si>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</si>
  <si>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</si>
  <si>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</si>
  <si>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</si>
  <si>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</si>
  <si>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</si>
  <si>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</si>
  <si>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</si>
  <si>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</si>
  <si>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</si>
  <si>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</si>
  <si>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</si>
  <si>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</si>
  <si>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</si>
  <si>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</si>
  <si>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</si>
  <si>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</si>
  <si>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</si>
  <si>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</si>
  <si>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</si>
  <si>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</si>
  <si>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</si>
  <si>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</si>
  <si>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</si>
  <si>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</si>
  <si>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</si>
  <si>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</si>
  <si>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</si>
  <si>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</si>
  <si>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</si>
  <si>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</si>
  <si>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</si>
  <si>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</si>
  <si>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</si>
  <si>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</si>
  <si>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</si>
  <si>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</si>
  <si>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</si>
  <si>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</si>
  <si>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</si>
  <si>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</si>
  <si>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</si>
  <si>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</si>
  <si>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</si>
  <si>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</si>
  <si>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</si>
  <si>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</si>
  <si>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</si>
  <si>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</si>
  <si>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</si>
  <si>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</si>
  <si>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</si>
  <si>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</si>
  <si>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</si>
  <si>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</si>
  <si>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</si>
  <si>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</si>
  <si>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</si>
  <si>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</si>
  <si>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</si>
  <si>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</si>
  <si>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</si>
  <si>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</si>
  <si>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</si>
  <si>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</si>
  <si>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</si>
  <si>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</si>
  <si>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</si>
  <si>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</si>
  <si>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</si>
  <si>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</si>
  <si>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</si>
  <si>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</si>
  <si>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</si>
  <si>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</si>
  <si>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</si>
  <si>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</si>
  <si>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</si>
  <si>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</si>
  <si>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</si>
  <si>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</si>
  <si>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</si>
  <si>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</si>
  <si>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</si>
  <si>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</si>
  <si>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</si>
  <si>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</si>
  <si>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</si>
  <si>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</si>
  <si>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</si>
  <si>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</si>
  <si>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</si>
  <si>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</si>
  <si>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</si>
  <si>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</si>
  <si>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</si>
  <si>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</si>
  <si>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</si>
  <si>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</si>
  <si>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</si>
  <si>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</si>
  <si>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</si>
  <si>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</si>
  <si>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</si>
  <si>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</si>
  <si>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</si>
  <si>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</si>
  <si>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</si>
  <si>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</si>
  <si>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</si>
  <si>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</si>
  <si>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</si>
  <si>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</si>
  <si>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</si>
  <si>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</si>
  <si>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</si>
  <si>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</si>
  <si>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</si>
  <si>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</si>
  <si>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</si>
  <si>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</si>
  <si>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</si>
  <si>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</si>
  <si>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</si>
  <si>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</si>
  <si>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</si>
  <si>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</si>
  <si>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</si>
  <si>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</si>
  <si>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</si>
  <si>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</si>
  <si>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</si>
  <si>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</si>
  <si>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</si>
  <si>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</si>
  <si>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</si>
  <si>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</si>
  <si>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</si>
  <si>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</si>
  <si>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</si>
  <si>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</si>
  <si>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</si>
  <si>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</si>
  <si>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</si>
  <si>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</si>
  <si>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</si>
  <si>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</si>
  <si>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</si>
  <si>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</si>
  <si>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</si>
  <si>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</si>
  <si>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</si>
  <si>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</si>
  <si>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</si>
  <si>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</si>
  <si>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</si>
  <si>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</si>
  <si>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</si>
  <si>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</si>
  <si>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</si>
  <si>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</si>
  <si>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</si>
  <si>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</si>
  <si>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</si>
  <si>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</si>
  <si>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</si>
  <si>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</si>
  <si>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</si>
  <si>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</si>
  <si>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</si>
  <si>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</si>
  <si>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</si>
  <si>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</si>
  <si>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</si>
  <si>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</si>
  <si>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</si>
  <si>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</si>
  <si>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</si>
  <si>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</si>
  <si>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</si>
  <si>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</si>
  <si>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</si>
  <si>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</si>
  <si>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</si>
  <si>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</si>
  <si>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</si>
  <si>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</si>
  <si>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</si>
  <si>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</si>
  <si>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</si>
  <si>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</si>
  <si>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</si>
  <si>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</si>
  <si>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</si>
  <si>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</si>
  <si>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</si>
  <si>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</si>
  <si>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</si>
  <si>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</si>
  <si>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</si>
  <si>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</si>
  <si>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</si>
  <si>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</si>
  <si>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</si>
  <si>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</si>
  <si>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</si>
  <si>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</si>
  <si>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</si>
  <si>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</si>
  <si>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</si>
  <si>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</si>
  <si>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</si>
  <si>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</si>
  <si>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</si>
  <si>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</si>
  <si>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</si>
  <si>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</si>
  <si>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</si>
  <si>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</si>
  <si>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</si>
  <si>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</si>
  <si>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</si>
  <si>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</si>
  <si>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</si>
  <si>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</si>
  <si>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</si>
  <si>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</si>
  <si>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</si>
  <si>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</si>
  <si>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</si>
  <si>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</si>
  <si>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</si>
  <si>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</si>
  <si>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</si>
  <si>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</si>
  <si>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</si>
  <si>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</si>
  <si>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</si>
  <si>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</si>
  <si>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</si>
  <si>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</si>
  <si>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</si>
  <si>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</si>
  <si>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</si>
  <si>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</si>
  <si>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</si>
  <si>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</si>
  <si>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</si>
  <si>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</si>
  <si>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</si>
  <si>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</si>
  <si>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</si>
  <si>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</si>
  <si>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</si>
  <si>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</si>
  <si>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</si>
  <si>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</si>
  <si>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</si>
  <si>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</si>
  <si>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</si>
  <si>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</si>
  <si>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</si>
  <si>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</si>
  <si>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</si>
  <si>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</si>
  <si>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</si>
  <si>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</si>
  <si>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</si>
  <si>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</si>
  <si>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</si>
  <si>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</si>
  <si>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</si>
  <si>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</si>
  <si>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</si>
  <si>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</si>
  <si>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</si>
  <si>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</si>
  <si>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</si>
  <si>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</si>
  <si>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</si>
  <si>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</si>
  <si>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</si>
  <si>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</si>
  <si>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</si>
  <si>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</si>
  <si>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</si>
  <si>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</si>
  <si>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</si>
  <si>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</si>
  <si>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</si>
  <si>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</si>
  <si>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</si>
  <si>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</si>
  <si>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</si>
  <si>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</si>
  <si>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</si>
  <si>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</si>
  <si>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</si>
  <si>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</si>
  <si>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</si>
  <si>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</si>
  <si>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</si>
  <si>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</si>
  <si>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</si>
  <si>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</si>
  <si>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</si>
  <si>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</si>
  <si>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</si>
  <si>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</si>
  <si>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</si>
  <si>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</si>
  <si>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</si>
  <si>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</si>
  <si>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</si>
  <si>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</si>
  <si>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</si>
  <si>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</si>
  <si>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</si>
  <si>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</si>
  <si>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</si>
  <si>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</si>
  <si>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</si>
  <si>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</si>
  <si>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</si>
  <si>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</si>
  <si>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</si>
  <si>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</si>
  <si>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</si>
  <si>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</si>
  <si>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</si>
  <si>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</si>
  <si>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</si>
  <si>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</si>
  <si>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</si>
  <si>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</si>
  <si>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</si>
  <si>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</si>
  <si>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</si>
  <si>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</si>
  <si>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</si>
  <si>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</si>
  <si>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</si>
  <si>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</si>
  <si>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</si>
  <si>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</si>
  <si>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</si>
  <si>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</si>
  <si>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</si>
  <si>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</si>
  <si>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</si>
  <si>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</si>
  <si>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</si>
  <si>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</si>
  <si>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</si>
  <si>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</si>
  <si>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</si>
  <si>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</si>
  <si>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</si>
  <si>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</si>
  <si>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</si>
  <si>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</si>
  <si>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</si>
  <si>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</si>
  <si>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</si>
  <si>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</si>
  <si>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</si>
  <si>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</si>
  <si>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</si>
  <si>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</si>
  <si>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</si>
  <si>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</si>
  <si>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</si>
  <si>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</si>
  <si>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</si>
  <si>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</si>
  <si>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</si>
  <si>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</si>
  <si>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</si>
  <si>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</si>
  <si>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</si>
  <si>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</si>
  <si>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</si>
  <si>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</si>
  <si>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</si>
  <si>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</si>
  <si>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</si>
  <si>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</si>
  <si>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</si>
  <si>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</si>
  <si>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</si>
  <si>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</si>
  <si>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</si>
  <si>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</si>
  <si>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</si>
  <si>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</si>
  <si>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</si>
  <si>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</si>
  <si>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</si>
  <si>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</si>
  <si>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</si>
  <si>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</si>
  <si>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</si>
  <si>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</si>
  <si>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</si>
  <si>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</si>
  <si>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</si>
  <si>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</si>
  <si>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</si>
  <si>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</si>
  <si>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</si>
  <si>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</si>
  <si>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</si>
  <si>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</si>
  <si>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</si>
  <si>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</si>
  <si>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</si>
  <si>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</si>
  <si>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</si>
  <si>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</si>
  <si>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</si>
  <si>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</si>
  <si>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</si>
  <si>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</si>
  <si>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</si>
  <si>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</si>
  <si>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</si>
  <si>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</si>
  <si>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</si>
  <si>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</si>
  <si>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</si>
  <si>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</si>
  <si>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</si>
  <si>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</si>
  <si>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</si>
  <si>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</si>
  <si>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</si>
  <si>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</si>
  <si>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</si>
  <si>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</si>
  <si>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</si>
  <si>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</si>
  <si>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</si>
  <si>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</si>
  <si>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</si>
  <si>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</si>
  <si>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</si>
  <si>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</si>
  <si>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</si>
  <si>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</si>
  <si>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</si>
  <si>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</si>
  <si>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</si>
  <si>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</si>
  <si>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</si>
  <si>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</si>
  <si>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</si>
  <si>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</si>
  <si>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</si>
  <si>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</si>
  <si>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</si>
  <si>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</si>
  <si>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</si>
  <si>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</si>
  <si>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</si>
  <si>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</si>
  <si>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</si>
  <si>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</si>
  <si>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</si>
  <si>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</si>
  <si>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</si>
  <si>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</si>
  <si>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</si>
  <si>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</si>
  <si>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</si>
  <si>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</si>
  <si>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</si>
  <si>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</si>
  <si>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</si>
  <si>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</si>
  <si>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</si>
  <si>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</si>
  <si>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</si>
  <si>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</si>
  <si>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</si>
  <si>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</si>
  <si>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</si>
  <si>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</si>
  <si>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</si>
  <si>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</si>
  <si>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</si>
  <si>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</si>
  <si>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</si>
  <si>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</si>
  <si>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</si>
  <si>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</si>
  <si>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</si>
  <si>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</si>
  <si>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</si>
  <si>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</si>
  <si>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</si>
  <si>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</si>
  <si>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</si>
  <si>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</si>
  <si>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</si>
  <si>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</si>
  <si>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</si>
  <si>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</si>
  <si>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</si>
  <si>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</si>
  <si>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</si>
  <si>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</si>
  <si>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</si>
  <si>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</si>
  <si>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</si>
  <si>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</si>
  <si>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</si>
  <si>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</si>
  <si>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</si>
  <si>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</si>
  <si>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</si>
  <si>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</si>
  <si>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</si>
  <si>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</si>
  <si>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</si>
  <si>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</si>
  <si>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</si>
  <si>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</si>
  <si>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</si>
  <si>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</si>
  <si>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</si>
  <si>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</si>
  <si>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</si>
  <si>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</si>
  <si>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</si>
  <si>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</si>
  <si>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</si>
  <si>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</si>
  <si>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</si>
  <si>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</si>
  <si>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</si>
  <si>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</si>
  <si>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</si>
  <si>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</si>
  <si>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</si>
  <si>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</si>
  <si>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</si>
  <si>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</si>
  <si>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</si>
  <si>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</si>
  <si>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</si>
  <si>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</si>
  <si>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</si>
  <si>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</si>
  <si>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</si>
  <si>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</si>
  <si>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</si>
  <si>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</si>
  <si>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</si>
  <si>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</si>
  <si>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</si>
  <si>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</si>
  <si>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</si>
  <si>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</si>
  <si>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</si>
  <si>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</si>
  <si>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</si>
  <si>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</si>
  <si>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</si>
  <si>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</si>
  <si>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</si>
  <si>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</si>
  <si>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</si>
  <si>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</si>
  <si>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</si>
  <si>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</si>
  <si>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</si>
  <si>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</si>
  <si>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</si>
  <si>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</si>
  <si>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</si>
  <si>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</si>
  <si>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</si>
  <si>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</si>
  <si>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</si>
  <si>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</si>
  <si>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</si>
  <si>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</si>
  <si>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</si>
  <si>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</si>
  <si>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</si>
  <si>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</si>
  <si>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</si>
  <si>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</si>
  <si>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</si>
  <si>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</si>
  <si>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</si>
  <si>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</si>
  <si>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</si>
  <si>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</si>
  <si>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</si>
  <si>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</si>
  <si>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</si>
  <si>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</si>
  <si>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</si>
  <si>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</si>
  <si>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</si>
  <si>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</si>
  <si>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</si>
  <si>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</si>
  <si>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</si>
  <si>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</si>
  <si>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</si>
  <si>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</si>
  <si>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</si>
  <si>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</si>
  <si>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</si>
  <si>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</si>
  <si>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</si>
  <si>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</si>
  <si>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</si>
  <si>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</si>
  <si>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</si>
  <si>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</si>
  <si>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</si>
  <si>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</si>
  <si>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</si>
  <si>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</si>
  <si>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</si>
  <si>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</si>
  <si>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</si>
  <si>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</si>
  <si>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</si>
  <si>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</si>
  <si>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</si>
  <si>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</si>
  <si>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</si>
  <si>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</si>
  <si>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</si>
  <si>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</si>
  <si>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</si>
  <si>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</si>
  <si>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</si>
  <si>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</si>
  <si>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</si>
  <si>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</si>
  <si>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</si>
  <si>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</si>
  <si>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</si>
  <si>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</si>
  <si>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</si>
  <si>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</si>
  <si>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</si>
  <si>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</si>
  <si>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</si>
  <si>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</si>
  <si>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</si>
  <si>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</si>
  <si>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</si>
  <si>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</si>
  <si>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</si>
  <si>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</si>
  <si>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</si>
  <si>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</si>
  <si>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</si>
  <si>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</si>
  <si>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</si>
  <si>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</si>
  <si>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</si>
  <si>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</si>
  <si>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</si>
  <si>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</si>
  <si>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</si>
  <si>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</si>
  <si>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</si>
  <si>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</si>
  <si>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</si>
  <si>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</si>
  <si>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</si>
  <si>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</si>
  <si>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</si>
  <si>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</si>
  <si>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</si>
  <si>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</si>
  <si>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</si>
  <si>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</si>
  <si>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</si>
  <si>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</si>
  <si>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</si>
  <si>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</si>
  <si>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</si>
  <si>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</si>
  <si>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</si>
  <si>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</si>
  <si>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</si>
  <si>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</si>
  <si>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</si>
  <si>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</si>
  <si>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</si>
  <si>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</si>
  <si>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</si>
  <si>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</si>
  <si>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</si>
  <si>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</si>
  <si>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</si>
  <si>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</si>
  <si>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</si>
  <si>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</si>
  <si>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</si>
  <si>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</si>
  <si>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</si>
  <si>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</si>
  <si>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</si>
  <si>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</si>
  <si>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</si>
  <si>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</si>
  <si>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</si>
  <si>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</si>
  <si>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</si>
  <si>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</si>
  <si>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</si>
  <si>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</si>
  <si>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</si>
  <si>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</si>
  <si>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</si>
  <si>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</si>
  <si>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</si>
  <si>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</si>
  <si>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</si>
  <si>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</si>
  <si>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</si>
  <si>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</si>
  <si>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</si>
  <si>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</si>
  <si>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</si>
  <si>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</si>
  <si>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</si>
  <si>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</si>
  <si>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</si>
  <si>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</si>
  <si>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</si>
  <si>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</si>
  <si>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</si>
  <si>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</si>
  <si>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</si>
  <si>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</si>
  <si>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</si>
  <si>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</si>
  <si>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</si>
  <si>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</si>
  <si>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</si>
  <si>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</si>
  <si>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</si>
  <si>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</si>
  <si>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</si>
  <si>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</si>
  <si>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</si>
  <si>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</si>
  <si>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</si>
  <si>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</si>
  <si>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</si>
  <si>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</si>
  <si>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</si>
  <si>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</si>
  <si>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</si>
  <si>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</si>
  <si>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</si>
  <si>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</si>
  <si>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</si>
  <si>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</si>
  <si>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</si>
  <si>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</si>
  <si>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</si>
  <si>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</si>
  <si>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</si>
  <si>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</si>
  <si>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</si>
  <si>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</si>
  <si>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</si>
  <si>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</si>
  <si>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</si>
  <si>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</si>
  <si>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</si>
  <si>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</si>
  <si>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</si>
  <si>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</si>
  <si>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</si>
  <si>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</si>
  <si>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</si>
  <si>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</si>
  <si>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</si>
  <si>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</si>
  <si>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</si>
  <si>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</si>
  <si>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</si>
  <si>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</si>
  <si>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</si>
  <si>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</si>
  <si>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</si>
  <si>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</si>
  <si>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</si>
  <si>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</si>
  <si>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</si>
  <si>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</si>
  <si>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</si>
  <si>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</si>
  <si>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</si>
  <si>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</si>
  <si>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</si>
  <si>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</si>
  <si>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</si>
  <si>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</si>
  <si>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</si>
  <si>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</si>
  <si>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</si>
  <si>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</si>
  <si>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</si>
  <si>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</si>
  <si>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</si>
  <si>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</si>
  <si>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</si>
  <si>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</si>
  <si>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</si>
  <si>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</si>
  <si>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</si>
  <si>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</si>
  <si>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</si>
  <si>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</si>
  <si>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</si>
  <si>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</si>
  <si>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</si>
  <si>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</si>
  <si>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</si>
  <si>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</si>
  <si>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</si>
  <si>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</si>
  <si>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</si>
  <si>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</si>
  <si>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</si>
  <si>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</si>
  <si>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</si>
  <si>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</si>
  <si>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</si>
  <si>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</si>
  <si>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</si>
  <si>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</si>
  <si>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</si>
  <si>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</si>
  <si>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</si>
  <si>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</si>
  <si>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</si>
  <si>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</si>
  <si>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</si>
  <si>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</si>
  <si>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</si>
  <si>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</si>
  <si>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</si>
  <si>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</si>
  <si>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</si>
  <si>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</si>
  <si>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</si>
  <si>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</si>
  <si>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</si>
  <si>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</si>
  <si>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</si>
  <si>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</si>
  <si>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</si>
  <si>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</si>
  <si>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</si>
  <si>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</si>
  <si>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</si>
  <si>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</si>
  <si>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</si>
  <si>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</si>
  <si>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</si>
  <si>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</si>
  <si>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</si>
  <si>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</si>
  <si>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</si>
  <si>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</si>
  <si>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</si>
  <si>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</si>
  <si>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</si>
  <si>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</si>
  <si>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</si>
  <si>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</si>
  <si>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</si>
  <si>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</si>
  <si>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</si>
  <si>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</si>
  <si>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</si>
  <si>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</si>
  <si>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</si>
  <si>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</si>
  <si>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</si>
  <si>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</si>
  <si>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</si>
  <si>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</si>
  <si>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</si>
  <si>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</si>
  <si>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</si>
  <si>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</si>
  <si>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</si>
  <si>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</si>
  <si>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</si>
  <si>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</si>
  <si>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</si>
  <si>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</si>
  <si>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</si>
  <si>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</si>
  <si>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</si>
  <si>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</si>
  <si>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</si>
  <si>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</si>
  <si>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</si>
  <si>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</si>
  <si>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</si>
  <si>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</si>
  <si>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</si>
  <si>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</si>
  <si>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</si>
  <si>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</si>
  <si>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</si>
  <si>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</si>
  <si>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</si>
  <si>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</si>
  <si>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</si>
  <si>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</si>
  <si>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</si>
  <si>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</si>
  <si>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</si>
  <si>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</si>
  <si>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</si>
  <si>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</si>
  <si>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</si>
  <si>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</si>
  <si>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</si>
  <si>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</si>
  <si>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</si>
  <si>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</si>
  <si>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</si>
  <si>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</si>
  <si>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</si>
  <si>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</si>
  <si>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</si>
  <si>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</si>
  <si>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</si>
  <si>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</si>
  <si>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</si>
  <si>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</si>
  <si>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</si>
  <si>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</si>
  <si>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</si>
  <si>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</si>
  <si>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</si>
  <si>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</si>
  <si>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</si>
  <si>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</si>
  <si>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</si>
  <si>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</si>
  <si>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</si>
  <si>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</si>
  <si>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</si>
  <si>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</si>
  <si>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</si>
  <si>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</si>
  <si>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</si>
  <si>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</si>
  <si>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</si>
  <si>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</si>
  <si>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</si>
  <si>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</si>
  <si>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</si>
  <si>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</si>
  <si>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</si>
  <si>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</si>
  <si>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</si>
  <si>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</si>
  <si>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</si>
  <si>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</si>
  <si>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</si>
  <si>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</si>
  <si>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</si>
  <si>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</si>
  <si>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</si>
  <si>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</si>
  <si>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</si>
  <si>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</si>
  <si>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</si>
  <si>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</si>
  <si>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</si>
  <si>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</si>
  <si>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</si>
  <si>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</si>
  <si>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</si>
  <si>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</si>
  <si>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</si>
  <si>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</si>
  <si>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</si>
  <si>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</si>
  <si>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</si>
  <si>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</si>
  <si>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</si>
  <si>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</si>
  <si>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</si>
  <si>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</si>
  <si>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</si>
  <si>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</si>
  <si>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</si>
  <si>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</si>
  <si>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</si>
  <si>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</si>
  <si>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</si>
  <si>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</si>
  <si>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</si>
  <si>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</si>
  <si>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</si>
  <si>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</si>
  <si>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</si>
  <si>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</si>
  <si>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</si>
  <si>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</si>
  <si>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</si>
  <si>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</si>
  <si>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</si>
  <si>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</si>
  <si>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</si>
  <si>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</si>
  <si>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</si>
  <si>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</si>
  <si>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</si>
  <si>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</si>
  <si>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</si>
  <si>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</si>
  <si>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</si>
  <si>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</si>
  <si>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</si>
  <si>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</si>
  <si>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</si>
  <si>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</si>
  <si>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</si>
  <si>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</si>
  <si>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</si>
  <si>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</si>
  <si>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</si>
  <si>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</si>
  <si>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</si>
  <si>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</si>
  <si>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</si>
  <si>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</si>
  <si>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</si>
  <si>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</si>
  <si>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</si>
  <si>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</si>
  <si>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</si>
  <si>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</si>
  <si>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</si>
  <si>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</si>
  <si>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</si>
  <si>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</si>
  <si>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</si>
  <si>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</si>
  <si>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</si>
  <si>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</si>
  <si>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</si>
  <si>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</si>
  <si>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</si>
  <si>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</si>
  <si>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</si>
  <si>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</si>
  <si>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</si>
  <si>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</si>
  <si>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</si>
  <si>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</si>
  <si>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</si>
  <si>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</si>
  <si>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</si>
  <si>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</si>
  <si>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</si>
  <si>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</si>
  <si>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</si>
  <si>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</si>
  <si>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</si>
  <si>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</si>
  <si>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</si>
  <si>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</si>
  <si>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</si>
  <si>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</si>
  <si>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</si>
  <si>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</si>
  <si>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</si>
  <si>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</si>
  <si>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</si>
  <si>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</si>
  <si>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</si>
  <si>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</si>
  <si>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</si>
  <si>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</si>
  <si>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</si>
  <si>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</si>
  <si>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</si>
  <si>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</si>
  <si>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</si>
  <si>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</si>
  <si>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</si>
  <si>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</si>
  <si>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</si>
  <si>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</si>
  <si>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</si>
  <si>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</si>
  <si>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</si>
  <si>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</si>
  <si>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</si>
  <si>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</si>
  <si>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</si>
  <si>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</si>
  <si>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</si>
  <si>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</si>
  <si>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</si>
  <si>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</si>
  <si>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</si>
  <si>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</si>
  <si>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</si>
  <si>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</si>
  <si>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</si>
  <si>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</si>
  <si>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</si>
  <si>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</si>
  <si>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</si>
  <si>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</si>
  <si>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</si>
  <si>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</si>
  <si>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</si>
  <si>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</si>
  <si>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</si>
  <si>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</si>
  <si>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</si>
  <si>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</si>
  <si>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</si>
  <si>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</si>
  <si>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</si>
  <si>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</si>
  <si>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</si>
  <si>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</si>
  <si>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</si>
  <si>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</si>
  <si>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</si>
  <si>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</si>
  <si>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</si>
  <si>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</si>
  <si>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</si>
  <si>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</si>
  <si>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</si>
  <si>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</si>
  <si>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</si>
  <si>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</si>
  <si>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</si>
  <si>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</si>
  <si>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</si>
  <si>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</si>
  <si>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</si>
  <si>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</si>
  <si>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</si>
  <si>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</si>
  <si>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</si>
  <si>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</si>
  <si>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</si>
  <si>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</si>
  <si>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</si>
  <si>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</si>
  <si>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</si>
  <si>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</si>
  <si>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</si>
  <si>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</si>
  <si>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</si>
  <si>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</si>
  <si>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</si>
  <si>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</si>
  <si>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</si>
  <si>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</si>
  <si>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</si>
  <si>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</si>
  <si>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</si>
  <si>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</si>
  <si>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</si>
  <si>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</si>
  <si>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</si>
  <si>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</si>
  <si>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</si>
  <si>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</si>
  <si>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</si>
  <si>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</si>
  <si>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</si>
  <si>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</si>
  <si>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</si>
  <si>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</si>
  <si>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</si>
  <si>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</si>
  <si>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</si>
  <si>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</si>
  <si>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</si>
  <si>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</si>
  <si>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</si>
  <si>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</si>
  <si>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</si>
  <si>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</si>
  <si>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</si>
  <si>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</si>
  <si>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</si>
  <si>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</si>
  <si>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</si>
  <si>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</si>
  <si>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</si>
  <si>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</si>
  <si>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</si>
  <si>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</si>
  <si>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</si>
  <si>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</si>
  <si>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</si>
  <si>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</si>
  <si>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</si>
  <si>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</si>
  <si>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</si>
  <si>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</si>
  <si>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</si>
  <si>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</si>
  <si>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</si>
  <si>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</si>
  <si>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</si>
  <si>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</si>
  <si>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</si>
  <si>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</si>
  <si>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</si>
  <si>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</si>
  <si>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</si>
  <si>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</si>
  <si>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</si>
  <si>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</si>
  <si>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</si>
  <si>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</si>
  <si>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</si>
  <si>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</si>
  <si>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</si>
  <si>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</si>
  <si>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</si>
  <si>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</si>
  <si>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</si>
  <si>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</si>
  <si>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</si>
  <si>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</si>
  <si>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</si>
  <si>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</si>
  <si>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</si>
  <si>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</si>
  <si>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</si>
  <si>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</si>
  <si>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</si>
  <si>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</si>
  <si>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</si>
  <si>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</si>
  <si>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</si>
  <si>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</si>
  <si>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</si>
  <si>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</si>
  <si>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</si>
  <si>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</si>
  <si>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</si>
  <si>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</si>
  <si>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</si>
  <si>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</si>
  <si>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</si>
  <si>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</si>
  <si>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</si>
  <si>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</si>
  <si>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</si>
  <si>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</si>
  <si>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</si>
  <si>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</si>
  <si>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</si>
  <si>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</si>
  <si>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</si>
  <si>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</si>
  <si>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</si>
  <si>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</si>
  <si>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</si>
  <si>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</si>
  <si>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</si>
  <si>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</si>
  <si>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</si>
  <si>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</si>
  <si>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</si>
  <si>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</si>
  <si>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</si>
  <si>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</si>
  <si>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</si>
  <si>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</si>
  <si>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</si>
  <si>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</si>
  <si>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</si>
  <si>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</si>
  <si>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</si>
  <si>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</si>
  <si>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</si>
  <si>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</si>
  <si>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</si>
  <si>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</si>
  <si>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</si>
  <si>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</si>
  <si>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</si>
  <si>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</si>
  <si>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</si>
  <si>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</si>
  <si>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</si>
  <si>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</si>
  <si>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</si>
  <si>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</si>
  <si>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</si>
  <si>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</si>
  <si>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</si>
  <si>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</si>
  <si>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</si>
  <si>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</si>
  <si>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</si>
  <si>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</si>
  <si>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</si>
  <si>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</si>
  <si>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</si>
  <si>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</si>
  <si>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</si>
  <si>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</si>
  <si>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</si>
  <si>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</si>
  <si>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</si>
  <si>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</si>
  <si>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</si>
  <si>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</si>
  <si>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</si>
  <si>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</si>
  <si>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</si>
  <si>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</si>
  <si>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</si>
  <si>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</si>
  <si>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</si>
  <si>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</si>
  <si>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</si>
  <si>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</si>
  <si>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</si>
  <si>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</si>
  <si>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</si>
  <si>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</si>
  <si>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</si>
  <si>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</si>
  <si>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</si>
  <si>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</si>
  <si>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</si>
  <si>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</si>
  <si>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</si>
  <si>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</si>
  <si>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</si>
  <si>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</si>
  <si>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</si>
  <si>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</si>
  <si>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</si>
  <si>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</si>
  <si>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</si>
  <si>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</si>
  <si>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</si>
  <si>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</si>
  <si>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</si>
  <si>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</si>
  <si>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</si>
  <si>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</si>
  <si>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</si>
  <si>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</si>
  <si>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</si>
  <si>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</si>
  <si>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</si>
  <si>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</si>
  <si>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</si>
  <si>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</si>
  <si>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</si>
  <si>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</si>
  <si>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</si>
  <si>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</si>
  <si>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</si>
  <si>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</si>
  <si>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</si>
  <si>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</si>
  <si>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</si>
  <si>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</si>
  <si>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</si>
  <si>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</si>
  <si>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</si>
  <si>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</si>
  <si>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</si>
  <si>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</si>
  <si>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</si>
  <si>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</si>
  <si>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</si>
  <si>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</si>
  <si>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</si>
  <si>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</si>
  <si>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</si>
  <si>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</si>
  <si>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</si>
  <si>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</si>
  <si>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</si>
  <si>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</si>
  <si>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</si>
  <si>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</si>
  <si>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</si>
  <si>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</si>
  <si>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</si>
  <si>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</si>
  <si>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</si>
  <si>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</si>
  <si>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</si>
  <si>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</si>
  <si>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</si>
  <si>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</si>
  <si>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</si>
  <si>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</si>
  <si>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</si>
  <si>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</si>
  <si>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</si>
  <si>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</si>
  <si>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</si>
  <si>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</si>
  <si>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</si>
  <si>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</si>
  <si>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</si>
  <si>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</si>
  <si>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</si>
  <si>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</si>
  <si>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</si>
  <si>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</si>
  <si>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</si>
  <si>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</si>
  <si>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</si>
  <si>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</si>
  <si>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</si>
  <si>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</si>
  <si>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</si>
  <si>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</si>
  <si>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</si>
  <si>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</si>
  <si>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</si>
  <si>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</si>
  <si>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</si>
  <si>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</si>
  <si>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</si>
  <si>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</si>
  <si>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</si>
  <si>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</si>
  <si>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</si>
  <si>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</si>
  <si>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</si>
  <si>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</si>
  <si>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</si>
  <si>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</si>
  <si>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</si>
  <si>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</si>
  <si>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</si>
  <si>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</si>
  <si>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</si>
  <si>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</si>
  <si>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</si>
  <si>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</si>
  <si>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</si>
  <si>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</si>
  <si>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</si>
  <si>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</si>
  <si>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</si>
  <si>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</si>
  <si>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</si>
  <si>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</si>
  <si>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</si>
  <si>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</si>
  <si>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</si>
  <si>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</si>
  <si>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</si>
  <si>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</si>
  <si>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</si>
  <si>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</si>
  <si>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</si>
  <si>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</si>
  <si>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</si>
  <si>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</si>
  <si>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</si>
  <si>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</si>
  <si>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</si>
  <si>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</si>
  <si>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</si>
  <si>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</si>
  <si>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</si>
  <si>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</si>
  <si>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</si>
  <si>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</si>
  <si>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</si>
  <si>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</si>
  <si>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</si>
  <si>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</si>
  <si>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</si>
  <si>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</si>
  <si>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</si>
  <si>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</si>
  <si>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</si>
  <si>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</si>
  <si>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</si>
  <si>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</si>
  <si>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</si>
  <si>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</si>
  <si>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</si>
  <si>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</si>
  <si>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</si>
  <si>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</si>
  <si>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</si>
  <si>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</si>
  <si>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</si>
  <si>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</si>
  <si>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</si>
  <si>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</si>
  <si>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</si>
  <si>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</si>
  <si>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</si>
  <si>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</si>
  <si>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</si>
  <si>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</si>
  <si>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</si>
  <si>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</si>
  <si>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</si>
  <si>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</si>
  <si>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</si>
  <si>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</si>
  <si>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</si>
  <si>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</si>
  <si>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</si>
  <si>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</si>
  <si>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</si>
  <si>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</si>
  <si>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</si>
  <si>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</si>
  <si>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</si>
  <si>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</si>
  <si>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</si>
  <si>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</si>
  <si>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</si>
  <si>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</si>
  <si>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</si>
  <si>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</si>
  <si>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</si>
  <si>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</si>
  <si>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</si>
  <si>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</si>
  <si>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</si>
  <si>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</si>
  <si>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</si>
  <si>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</si>
  <si>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</si>
  <si>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</si>
  <si>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</si>
  <si>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</si>
  <si>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</si>
  <si>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</si>
  <si>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</si>
  <si>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</si>
  <si>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</si>
  <si>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</si>
  <si>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</si>
  <si>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</si>
  <si>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</si>
  <si>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</si>
  <si>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</si>
  <si>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</si>
  <si>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</si>
  <si>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</si>
  <si>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</si>
  <si>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</si>
  <si>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</si>
  <si>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</si>
  <si>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</si>
  <si>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</si>
  <si>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</si>
  <si>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</si>
  <si>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</si>
  <si>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</si>
  <si>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</si>
  <si>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</si>
  <si>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</si>
  <si>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</si>
  <si>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</si>
  <si>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</si>
  <si>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</si>
  <si>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</si>
  <si>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</si>
  <si>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</si>
  <si>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</si>
  <si>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</si>
  <si>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</si>
  <si>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</si>
  <si>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</si>
  <si>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</si>
  <si>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</si>
  <si>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</si>
  <si>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</si>
  <si>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</si>
  <si>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</si>
  <si>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</si>
  <si>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</si>
  <si>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</si>
  <si>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</si>
  <si>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</si>
  <si>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</si>
  <si>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</si>
  <si>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</si>
  <si>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</si>
  <si>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</si>
  <si>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</si>
  <si>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</si>
  <si>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</si>
  <si>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</si>
  <si>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</si>
  <si>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</si>
  <si>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</si>
  <si>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</si>
  <si>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</si>
  <si>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</si>
  <si>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</si>
  <si>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</si>
  <si>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</si>
  <si>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</si>
  <si>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</si>
  <si>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</si>
  <si>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</si>
  <si>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</si>
  <si>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</si>
  <si>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</si>
  <si>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</si>
  <si>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</si>
  <si>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</si>
  <si>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</si>
  <si>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</si>
  <si>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</si>
  <si>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</si>
  <si>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</si>
  <si>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</si>
  <si>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</si>
  <si>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</si>
  <si>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</si>
  <si>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</si>
  <si>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</si>
  <si>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</si>
  <si>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</si>
  <si>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</si>
  <si>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</si>
  <si>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</si>
  <si>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</si>
  <si>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</si>
  <si>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</si>
  <si>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</si>
  <si>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</si>
  <si>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</si>
  <si>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</si>
  <si>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</si>
  <si>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</si>
  <si>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</si>
  <si>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</si>
  <si>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</si>
  <si>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</si>
  <si>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</si>
  <si>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</si>
  <si>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</si>
  <si>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</si>
  <si>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</si>
  <si>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</si>
  <si>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</si>
  <si>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</si>
  <si>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</si>
  <si>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</si>
  <si>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</si>
  <si>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</si>
  <si>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</si>
  <si>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</si>
  <si>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</si>
  <si>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</si>
  <si>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</si>
  <si>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</si>
  <si>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</si>
  <si>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</si>
  <si>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</si>
  <si>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</si>
  <si>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</si>
  <si>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</si>
  <si>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</si>
  <si>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</si>
  <si>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</si>
  <si>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</si>
  <si>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</si>
  <si>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</si>
  <si>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</si>
  <si>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</si>
  <si>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</si>
  <si>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</si>
  <si>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</si>
  <si>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</si>
  <si>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</si>
  <si>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</si>
  <si>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</si>
  <si>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</si>
  <si>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</si>
  <si>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</si>
  <si>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</si>
  <si>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</si>
  <si>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</si>
  <si>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</si>
  <si>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</si>
  <si>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</si>
  <si>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</si>
  <si>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</si>
  <si>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</si>
  <si>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</si>
  <si>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</si>
  <si>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</si>
  <si>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</si>
  <si>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</si>
  <si>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</si>
  <si>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</si>
  <si>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</si>
  <si>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</si>
  <si>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</si>
  <si>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</si>
  <si>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</si>
  <si>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</si>
  <si>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</si>
  <si>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</si>
  <si>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</si>
  <si>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</si>
  <si>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</si>
  <si>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</si>
  <si>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</si>
  <si>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</si>
  <si>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</si>
  <si>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</si>
  <si>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</si>
  <si>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</si>
  <si>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</si>
  <si>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</si>
  <si>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</si>
  <si>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</si>
  <si>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</si>
  <si>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</si>
  <si>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</si>
  <si>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</si>
  <si>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</si>
  <si>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</si>
  <si>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</si>
  <si>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</si>
  <si>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</si>
  <si>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</si>
  <si>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</si>
  <si>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</si>
  <si>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</si>
  <si>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</si>
  <si>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</si>
  <si>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</si>
  <si>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</si>
  <si>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</si>
  <si>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</si>
  <si>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</si>
  <si>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</si>
  <si>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</si>
  <si>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</si>
  <si>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</si>
  <si>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</si>
  <si>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</si>
  <si>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</si>
  <si>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</si>
  <si>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</si>
  <si>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</si>
  <si>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</si>
  <si>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</si>
  <si>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</si>
  <si>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</si>
  <si>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</si>
  <si>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</si>
  <si>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</si>
  <si>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</si>
  <si>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</si>
  <si>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</si>
  <si>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</si>
  <si>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</si>
  <si>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</si>
  <si>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</si>
  <si>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</si>
  <si>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</si>
  <si>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</si>
  <si>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</si>
  <si>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</si>
  <si>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</si>
  <si>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</si>
  <si>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</si>
  <si>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</si>
  <si>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</si>
  <si>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</si>
  <si>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</si>
  <si>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</si>
  <si>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</si>
  <si>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</si>
  <si>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</si>
  <si>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</si>
  <si>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</si>
  <si>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</si>
  <si>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</si>
  <si>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</si>
  <si>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</si>
  <si>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</si>
  <si>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</si>
  <si>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</si>
  <si>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</si>
  <si>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</si>
  <si>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</si>
  <si>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</si>
  <si>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</si>
  <si>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</si>
  <si>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</si>
  <si>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</si>
  <si>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</si>
  <si>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</si>
  <si>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</si>
  <si>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</si>
  <si>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</si>
  <si>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</si>
  <si>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</si>
  <si>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</si>
  <si>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</si>
  <si>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</si>
  <si>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</si>
  <si>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</si>
  <si>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</si>
  <si>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</si>
  <si>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</si>
  <si>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</si>
  <si>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</si>
  <si>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</si>
  <si>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</si>
  <si>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</si>
  <si>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</si>
  <si>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</si>
  <si>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</si>
  <si>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</si>
  <si>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</si>
  <si>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</si>
  <si>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</si>
  <si>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</si>
  <si>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</si>
  <si>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</si>
  <si>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</si>
  <si>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</si>
  <si>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</si>
  <si>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</si>
  <si>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</si>
  <si>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</si>
  <si>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</si>
  <si>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</si>
  <si>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</si>
  <si>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</si>
  <si>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</si>
  <si>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</si>
  <si>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</si>
  <si>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</si>
  <si>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</si>
  <si>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</si>
  <si>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</si>
  <si>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</si>
  <si>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</si>
  <si>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</si>
  <si>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</si>
  <si>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</si>
  <si>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</si>
  <si>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</si>
  <si>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</si>
  <si>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</si>
  <si>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</si>
  <si>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</si>
  <si>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</si>
  <si>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</si>
  <si>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</si>
  <si>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</si>
  <si>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</si>
  <si>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</si>
  <si>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</si>
  <si>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</si>
  <si>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</si>
  <si>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</si>
  <si>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</si>
  <si>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</si>
  <si>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</si>
  <si>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</si>
  <si>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</si>
  <si>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</si>
  <si>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</si>
  <si>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</si>
  <si>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</si>
  <si>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</si>
  <si>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</si>
  <si>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</si>
  <si>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</si>
  <si>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</si>
  <si>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</si>
  <si>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</si>
  <si>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</si>
  <si>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</si>
  <si>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</si>
  <si>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</si>
  <si>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</si>
  <si>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</si>
  <si>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</si>
  <si>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</si>
  <si>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</si>
  <si>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</si>
  <si>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</si>
  <si>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</si>
  <si>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</si>
  <si>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</si>
  <si>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</si>
  <si>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</si>
  <si>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</si>
  <si>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</si>
  <si>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</si>
  <si>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</si>
  <si>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</si>
  <si>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</si>
  <si>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</si>
  <si>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</si>
  <si>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</si>
  <si>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</si>
  <si>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</si>
  <si>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</si>
  <si>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</si>
  <si>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</si>
  <si>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</si>
  <si>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</si>
  <si>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</si>
  <si>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</si>
  <si>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</si>
  <si>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</si>
  <si>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</si>
  <si>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</si>
  <si>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</si>
  <si>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</si>
  <si>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</si>
  <si>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</si>
  <si>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</si>
  <si>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</si>
  <si>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</si>
  <si>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</si>
  <si>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</si>
  <si>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</si>
  <si>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</si>
  <si>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</si>
  <si>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</si>
  <si>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</si>
  <si>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</si>
  <si>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</si>
  <si>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</si>
  <si>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</si>
  <si>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</si>
  <si>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</si>
  <si>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</si>
  <si>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</si>
  <si>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</si>
  <si>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</si>
  <si>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</si>
  <si>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</si>
  <si>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</si>
  <si>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</si>
  <si>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</si>
  <si>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</si>
  <si>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</si>
  <si>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</si>
  <si>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</si>
  <si>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</si>
  <si>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</si>
  <si>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</si>
  <si>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</si>
  <si>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</si>
  <si>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</si>
  <si>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</si>
  <si>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</si>
  <si>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</si>
  <si>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</si>
  <si>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</si>
  <si>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</si>
  <si>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</si>
  <si>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</si>
  <si>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</si>
  <si>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</si>
  <si>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</si>
  <si>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</si>
  <si>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</si>
  <si>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</si>
  <si>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</si>
  <si>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</si>
  <si>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</si>
  <si>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</si>
  <si>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</si>
  <si>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</si>
  <si>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</si>
  <si>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</si>
  <si>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</si>
  <si>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</si>
  <si>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</si>
  <si>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</si>
  <si>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</si>
  <si>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</si>
  <si>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</si>
  <si>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</si>
  <si>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</si>
  <si>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</si>
  <si>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</si>
  <si>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</si>
  <si>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</si>
  <si>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</si>
  <si>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</si>
  <si>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</si>
  <si>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</si>
  <si>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</si>
  <si>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</si>
  <si>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</si>
  <si>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</si>
  <si>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</si>
  <si>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</si>
  <si>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</si>
  <si>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</si>
  <si>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</si>
  <si>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</si>
  <si>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</si>
  <si>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</si>
  <si>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</si>
  <si>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</si>
  <si>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</si>
  <si>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</si>
  <si>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</si>
  <si>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</si>
  <si>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</si>
  <si>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</si>
  <si>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</si>
  <si>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</si>
  <si>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</si>
  <si>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</si>
  <si>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</si>
  <si>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</si>
  <si>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</si>
  <si>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</si>
  <si>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</si>
  <si>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</si>
  <si>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</si>
  <si>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</si>
  <si>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</si>
  <si>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</si>
  <si>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</si>
  <si>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</si>
  <si>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</si>
  <si>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</si>
  <si>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</si>
  <si>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</si>
  <si>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</si>
  <si>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</si>
  <si>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</si>
  <si>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</si>
  <si>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</si>
  <si>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</si>
  <si>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</si>
  <si>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</si>
  <si>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</si>
  <si>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</si>
  <si>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</si>
  <si>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</si>
  <si>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</si>
  <si>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</si>
  <si>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</si>
  <si>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</si>
  <si>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</si>
  <si>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</si>
  <si>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</si>
  <si>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</si>
  <si>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</si>
  <si>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</si>
  <si>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</si>
  <si>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</si>
  <si>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</si>
  <si>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</si>
  <si>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</si>
  <si>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</si>
  <si>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</si>
  <si>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</si>
  <si>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</si>
  <si>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</si>
  <si>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</si>
  <si>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</si>
  <si>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</si>
  <si>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</si>
  <si>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</si>
  <si>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</si>
  <si>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</si>
  <si>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</si>
  <si>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</si>
  <si>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</si>
  <si>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</si>
  <si>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</si>
  <si>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</si>
  <si>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</si>
  <si>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</si>
  <si>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</si>
  <si>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</si>
  <si>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</si>
  <si>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</si>
  <si>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</si>
  <si>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</si>
  <si>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</si>
  <si>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</si>
  <si>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</si>
  <si>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</si>
  <si>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</si>
  <si>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</si>
  <si>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</si>
  <si>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</si>
  <si>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</si>
  <si>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</si>
  <si>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</si>
  <si>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</si>
  <si>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</si>
  <si>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</si>
  <si>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</si>
  <si>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</si>
  <si>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</si>
  <si>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</si>
  <si>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</si>
  <si>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</si>
  <si>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</si>
  <si>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</si>
  <si>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</si>
  <si>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</si>
  <si>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</si>
  <si>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</si>
  <si>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</si>
  <si>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</si>
  <si>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</si>
  <si>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</si>
  <si>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</si>
  <si>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</si>
  <si>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</si>
  <si>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</si>
  <si>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</si>
  <si>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</si>
  <si>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</si>
  <si>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</si>
  <si>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</si>
  <si>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</si>
  <si>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</si>
  <si>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</si>
  <si>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</si>
  <si>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</si>
  <si>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</si>
  <si>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</si>
  <si>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</si>
  <si>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</si>
  <si>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</si>
  <si>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</si>
  <si>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</si>
  <si>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</si>
  <si>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</si>
  <si>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</si>
  <si>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</si>
  <si>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</si>
  <si>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</si>
  <si>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</si>
  <si>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</si>
  <si>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</si>
  <si>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</si>
  <si>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</si>
  <si>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</si>
  <si>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</si>
  <si>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</si>
  <si>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</si>
  <si>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</si>
  <si>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</si>
  <si>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</si>
  <si>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</si>
  <si>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</si>
  <si>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</si>
  <si>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</si>
  <si>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</si>
  <si>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</si>
  <si>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</si>
  <si>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</si>
  <si>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</si>
  <si>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</si>
  <si>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</si>
  <si>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</si>
  <si>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</si>
  <si>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</si>
  <si>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</si>
  <si>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</si>
  <si>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</si>
  <si>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</si>
  <si>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</si>
  <si>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</si>
  <si>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</si>
  <si>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</si>
  <si>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</si>
  <si>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</si>
  <si>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</si>
  <si>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</si>
  <si>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</si>
  <si>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</si>
  <si>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</si>
  <si>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</si>
  <si>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</si>
  <si>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</si>
  <si>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</si>
  <si>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</si>
  <si>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</si>
  <si>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</si>
  <si>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</si>
  <si>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</si>
  <si>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</si>
  <si>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</si>
  <si>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</si>
  <si>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</si>
  <si>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</si>
  <si>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</si>
  <si>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</si>
  <si>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</si>
  <si>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</si>
  <si>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</si>
  <si>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</si>
  <si>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</si>
  <si>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</si>
  <si>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</si>
  <si>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</si>
  <si>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</si>
  <si>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</si>
  <si>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</si>
  <si>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</si>
  <si>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</si>
  <si>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</si>
  <si>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</si>
  <si>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</si>
  <si>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</si>
  <si>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</si>
  <si>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</si>
  <si>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</si>
  <si>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</si>
  <si>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</si>
  <si>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</si>
  <si>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</si>
  <si>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</si>
  <si>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</si>
  <si>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</si>
  <si>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</si>
  <si>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</si>
  <si>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</si>
  <si>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</si>
  <si>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</si>
  <si>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</si>
  <si>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</si>
  <si>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</si>
  <si>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</si>
  <si>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</si>
  <si>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</si>
  <si>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</si>
  <si>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</si>
  <si>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</si>
  <si>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</si>
  <si>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</si>
  <si>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</si>
  <si>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</si>
  <si>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</si>
  <si>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</si>
  <si>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</si>
  <si>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</si>
  <si>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</si>
  <si>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</si>
  <si>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</si>
  <si>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</si>
  <si>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</si>
  <si>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</si>
  <si>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</si>
  <si>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</si>
  <si>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</si>
  <si>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</si>
  <si>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</si>
  <si>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</si>
  <si>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</si>
  <si>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</si>
  <si>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</si>
  <si>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</si>
  <si>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</si>
  <si>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</si>
  <si>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</si>
  <si>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</si>
  <si>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</si>
  <si>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</si>
  <si>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</si>
  <si>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</si>
  <si>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</si>
  <si>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</si>
  <si>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</si>
  <si>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</si>
  <si>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</si>
  <si>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</si>
  <si>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</si>
  <si>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</si>
  <si>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</si>
  <si>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</si>
  <si>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</si>
  <si>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</si>
  <si>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</si>
  <si>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</si>
  <si>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</si>
  <si>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</si>
  <si>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</si>
  <si>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</si>
  <si>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</si>
  <si>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</si>
  <si>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</si>
  <si>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</si>
  <si>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</si>
  <si>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</si>
  <si>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</si>
  <si>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</si>
  <si>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</si>
  <si>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</si>
  <si>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</si>
  <si>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</si>
  <si>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</si>
  <si>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</si>
  <si>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</si>
  <si>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</si>
  <si>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</si>
  <si>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</si>
  <si>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</si>
  <si>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</si>
  <si>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</si>
  <si>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</si>
  <si>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</si>
  <si>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</si>
  <si>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</si>
  <si>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</si>
  <si>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</si>
  <si>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</si>
  <si>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</si>
  <si>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</si>
  <si>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</si>
  <si>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</si>
  <si>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</si>
  <si>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</si>
  <si>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</si>
  <si>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</si>
  <si>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</si>
  <si>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</si>
  <si>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</si>
  <si>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</si>
  <si>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</si>
  <si>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</si>
  <si>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</si>
  <si>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</si>
  <si>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</si>
  <si>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</si>
  <si>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</si>
  <si>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</si>
  <si>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</si>
  <si>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</si>
  <si>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</si>
  <si>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</si>
  <si>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</si>
  <si>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</si>
  <si>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</si>
  <si>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</si>
  <si>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</si>
  <si>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</si>
  <si>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</si>
  <si>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</si>
  <si>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</si>
  <si>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</si>
  <si>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</si>
  <si>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</si>
  <si>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</si>
  <si>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</si>
  <si>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</si>
  <si>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</si>
  <si>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</si>
  <si>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</si>
  <si>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</si>
  <si>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</si>
  <si>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</si>
  <si>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</si>
  <si>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</si>
  <si>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</si>
  <si>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</si>
  <si>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</si>
  <si>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</si>
  <si>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</si>
  <si>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</si>
  <si>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</si>
  <si>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</si>
  <si>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</si>
  <si>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</si>
  <si>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</si>
  <si>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</si>
  <si>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</si>
  <si>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</si>
  <si>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</si>
  <si>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</si>
  <si>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</si>
  <si>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</si>
  <si>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</si>
  <si>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</si>
  <si>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</si>
  <si>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</si>
  <si>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</si>
  <si>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</si>
  <si>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</si>
  <si>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</si>
  <si>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</si>
  <si>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</si>
  <si>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</si>
  <si>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</si>
  <si>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</si>
  <si>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</si>
  <si>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</si>
  <si>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</si>
  <si>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</si>
  <si>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</si>
  <si>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</si>
  <si>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</si>
  <si>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</si>
  <si>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</si>
  <si>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</si>
  <si>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</si>
  <si>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</si>
  <si>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</si>
  <si>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</si>
  <si>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</si>
  <si>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</si>
  <si>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</si>
  <si>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</si>
  <si>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</si>
  <si>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</si>
  <si>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</si>
  <si>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</si>
  <si>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</si>
  <si>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</si>
  <si>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</si>
  <si>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</si>
  <si>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</si>
  <si>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</si>
  <si>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</si>
  <si>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</si>
  <si>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</si>
  <si>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</si>
  <si>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</si>
  <si>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</si>
  <si>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</si>
  <si>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</si>
  <si>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</si>
  <si>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</si>
  <si>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</si>
  <si>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</si>
  <si>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</si>
  <si>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</si>
  <si>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</si>
  <si>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</si>
  <si>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</si>
  <si>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</si>
  <si>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</si>
  <si>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</si>
  <si>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</si>
  <si>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</si>
  <si>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</si>
  <si>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</si>
  <si>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</si>
  <si>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</si>
  <si>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</si>
  <si>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</si>
  <si>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</si>
  <si>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</si>
  <si>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</si>
  <si>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</si>
  <si>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</si>
  <si>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</si>
  <si>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</si>
  <si>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</si>
  <si>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</si>
  <si>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</si>
  <si>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</si>
  <si>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</si>
  <si>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</si>
  <si>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</si>
  <si>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</si>
  <si>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</si>
  <si>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</si>
  <si>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</si>
  <si>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</si>
  <si>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</si>
  <si>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</si>
  <si>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</si>
  <si>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</si>
  <si>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</si>
  <si>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</si>
  <si>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</si>
  <si>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</si>
  <si>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</si>
  <si>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</si>
  <si>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</si>
  <si>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</si>
  <si>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</si>
  <si>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</si>
  <si>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</si>
  <si>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</si>
  <si>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</si>
  <si>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</si>
  <si>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</si>
  <si>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</si>
  <si>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</si>
  <si>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</si>
  <si>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</si>
  <si>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</si>
  <si>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</si>
  <si>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</si>
  <si>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</si>
  <si>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</si>
  <si>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</si>
  <si>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</si>
  <si>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</si>
  <si>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</si>
  <si>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</si>
  <si>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</si>
  <si>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</si>
  <si>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</si>
  <si>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</si>
  <si>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</si>
  <si>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</si>
  <si>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</si>
  <si>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</si>
  <si>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</si>
  <si>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</si>
  <si>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</si>
  <si>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</si>
  <si>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</si>
  <si>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</si>
  <si>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</si>
  <si>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</si>
  <si>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</si>
  <si>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</si>
  <si>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</si>
  <si>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</si>
  <si>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</si>
  <si>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</si>
  <si>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</si>
  <si>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</si>
  <si>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</si>
  <si>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</si>
  <si>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</si>
  <si>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</si>
  <si>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</si>
  <si>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</si>
  <si>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</si>
  <si>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</si>
  <si>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</si>
  <si>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</si>
  <si>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</si>
  <si>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</si>
  <si>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</si>
  <si>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</si>
  <si>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</si>
  <si>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</si>
  <si>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</si>
  <si>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</si>
  <si>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</si>
  <si>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</si>
  <si>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</si>
  <si>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</si>
  <si>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</si>
  <si>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</si>
  <si>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</si>
  <si>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</si>
  <si>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</si>
  <si>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</si>
  <si>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</si>
  <si>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</si>
  <si>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</si>
  <si>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</si>
  <si>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</si>
  <si>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</si>
  <si>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</si>
  <si>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</si>
  <si>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</si>
  <si>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</si>
  <si>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</si>
  <si>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</si>
  <si>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</si>
  <si>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</si>
  <si>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</si>
  <si>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</si>
  <si>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</si>
  <si>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</si>
  <si>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</si>
  <si>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</si>
  <si>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</si>
  <si>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</si>
  <si>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</si>
  <si>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</si>
  <si>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</si>
  <si>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</si>
  <si>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</si>
  <si>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</si>
  <si>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</si>
  <si>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</si>
  <si>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</si>
  <si>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</si>
  <si>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</si>
  <si>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</si>
  <si>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</si>
  <si>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</si>
  <si>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</si>
  <si>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</si>
  <si>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</si>
  <si>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</si>
  <si>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</si>
  <si>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</si>
  <si>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</si>
  <si>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</si>
  <si>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</si>
  <si>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</si>
  <si>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</si>
  <si>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</si>
  <si>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</si>
  <si>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</si>
  <si>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</si>
  <si>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</si>
  <si>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</si>
  <si>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</si>
  <si>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</si>
  <si>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</si>
  <si>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</si>
  <si>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</si>
  <si>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</si>
  <si>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</si>
  <si>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</si>
  <si>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</si>
  <si>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</si>
  <si>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</si>
  <si>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</si>
  <si>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</si>
  <si>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</si>
  <si>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</si>
  <si>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</si>
  <si>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</si>
  <si>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</si>
  <si>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</si>
  <si>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</si>
  <si>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</si>
  <si>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</si>
  <si>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</si>
  <si>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</si>
  <si>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</si>
  <si>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</si>
  <si>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</si>
  <si>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</si>
  <si>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</si>
  <si>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</si>
  <si>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</si>
  <si>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</si>
  <si>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</si>
  <si>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</si>
  <si>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</si>
  <si>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</si>
  <si>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</si>
  <si>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</si>
  <si>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</si>
  <si>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</si>
  <si>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</si>
  <si>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</si>
  <si>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</si>
  <si>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</si>
  <si>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</si>
  <si>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</si>
  <si>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</si>
  <si>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</si>
  <si>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</si>
  <si>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</si>
  <si>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</si>
  <si>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</si>
  <si>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</si>
  <si>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</si>
  <si>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</si>
  <si>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</si>
  <si>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</si>
  <si>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</si>
  <si>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</si>
  <si>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</si>
  <si>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</si>
  <si>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</si>
  <si>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</si>
  <si>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</si>
  <si>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</si>
  <si>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</si>
  <si>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</si>
  <si>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</si>
  <si>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</si>
  <si>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</si>
  <si>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</si>
  <si>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</si>
  <si>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</si>
  <si>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</si>
  <si>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</si>
  <si>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</si>
  <si>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</si>
  <si>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</si>
  <si>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</si>
  <si>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</si>
  <si>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</si>
  <si>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</si>
  <si>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</si>
  <si>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</si>
  <si>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</si>
  <si>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</si>
  <si>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</si>
  <si>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</si>
  <si>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</si>
  <si>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</si>
  <si>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</si>
  <si>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</si>
  <si>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</si>
  <si>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</si>
  <si>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</si>
  <si>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</si>
  <si>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</si>
  <si>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</si>
  <si>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</si>
  <si>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</si>
  <si>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</si>
  <si>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</si>
  <si>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</si>
  <si>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</si>
  <si>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</si>
  <si>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</si>
  <si>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</si>
  <si>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</si>
  <si>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</si>
  <si>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</si>
  <si>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</si>
  <si>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</si>
  <si>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</si>
  <si>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</si>
  <si>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</si>
  <si>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</si>
  <si>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</si>
  <si>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</si>
  <si>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</si>
  <si>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</si>
  <si>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</si>
  <si>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</si>
  <si>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</si>
  <si>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</si>
  <si>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</si>
  <si>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</si>
  <si>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</si>
  <si>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</si>
  <si>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</si>
  <si>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</si>
  <si>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</si>
  <si>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</si>
  <si>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</si>
  <si>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</si>
  <si>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</si>
  <si>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</si>
  <si>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</si>
  <si>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</si>
  <si>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</si>
  <si>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</si>
  <si>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</si>
  <si>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</si>
  <si>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</si>
  <si>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</si>
  <si>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</si>
  <si>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</si>
  <si>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</si>
  <si>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</si>
  <si>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</si>
  <si>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</si>
  <si>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</si>
  <si>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</si>
  <si>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</si>
  <si>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</si>
  <si>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</si>
  <si>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</si>
  <si>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</si>
  <si>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</si>
  <si>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</si>
  <si>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</si>
  <si>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</si>
  <si>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</si>
  <si>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</si>
  <si>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</si>
  <si>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</si>
  <si>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</si>
  <si>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</si>
  <si>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</si>
  <si>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</si>
  <si>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</si>
  <si>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</si>
  <si>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</si>
  <si>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</si>
  <si>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</si>
  <si>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</si>
  <si>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</si>
  <si>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</si>
  <si>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</si>
  <si>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</si>
  <si>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</si>
  <si>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</si>
  <si>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</si>
  <si>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</si>
  <si>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</si>
  <si>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</si>
  <si>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</si>
  <si>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</si>
  <si>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</si>
  <si>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</si>
  <si>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</si>
  <si>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</si>
  <si>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</si>
  <si>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</si>
  <si>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</si>
  <si>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</si>
  <si>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</si>
  <si>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</si>
  <si>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</si>
  <si>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</si>
  <si>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</si>
  <si>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</si>
  <si>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</si>
  <si>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</si>
  <si>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</si>
  <si>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</si>
  <si>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</si>
  <si>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</si>
  <si>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</si>
  <si>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</si>
  <si>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</si>
  <si>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</si>
  <si>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</si>
  <si>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</si>
  <si>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</si>
  <si>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</si>
  <si>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</si>
  <si>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</si>
  <si>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</si>
  <si>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</si>
  <si>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</si>
  <si>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</si>
  <si>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</si>
  <si>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</si>
  <si>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</si>
  <si>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</si>
  <si>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</si>
  <si>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</si>
  <si>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</si>
  <si>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</si>
  <si>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</si>
  <si>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</si>
  <si>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</si>
  <si>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</si>
  <si>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</si>
  <si>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</si>
  <si>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</si>
  <si>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</si>
  <si>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</si>
  <si>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</si>
  <si>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</si>
  <si>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</si>
  <si>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</si>
  <si>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</si>
  <si>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</si>
  <si>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</si>
  <si>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</si>
  <si>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</si>
  <si>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</si>
  <si>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</si>
  <si>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</si>
  <si>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</si>
  <si>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</si>
  <si>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</si>
  <si>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</si>
  <si>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</si>
  <si>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</si>
  <si>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</si>
  <si>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</si>
  <si>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</si>
  <si>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</si>
  <si>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</si>
  <si>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</si>
  <si>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</si>
  <si>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</si>
  <si>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</si>
  <si>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</si>
  <si>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</si>
  <si>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</si>
  <si>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</si>
  <si>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</si>
  <si>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</si>
  <si>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</si>
  <si>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</si>
  <si>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</si>
  <si>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</si>
  <si>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</si>
  <si>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</si>
  <si>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</si>
  <si>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</si>
  <si>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</si>
  <si>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</si>
  <si>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</si>
  <si>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</si>
  <si>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</si>
  <si>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</si>
  <si>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</si>
  <si>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</si>
  <si>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</si>
  <si>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</si>
  <si>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</si>
  <si>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</si>
  <si>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</si>
  <si>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</si>
  <si>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</si>
  <si>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</si>
  <si>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</si>
  <si>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</si>
  <si>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</si>
  <si>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</si>
  <si>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</si>
  <si>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</si>
  <si>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</si>
  <si>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</si>
  <si>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</si>
  <si>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</si>
  <si>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</si>
  <si>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</si>
  <si>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</si>
  <si>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</si>
  <si>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</si>
  <si>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</si>
  <si>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</si>
  <si>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</si>
  <si>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</si>
  <si>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</si>
  <si>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</si>
  <si>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</si>
  <si>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</si>
  <si>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</si>
  <si>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</si>
  <si>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</si>
  <si>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</si>
  <si>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</si>
  <si>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</si>
  <si>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</si>
  <si>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</si>
  <si>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</si>
  <si>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</si>
  <si>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</si>
  <si>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</si>
  <si>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</si>
  <si>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</si>
  <si>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</si>
  <si>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</si>
  <si>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</si>
  <si>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</si>
  <si>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</si>
  <si>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</si>
  <si>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</si>
  <si>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</si>
  <si>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</si>
  <si>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</si>
  <si>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</si>
  <si>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</si>
  <si>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</si>
  <si>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</si>
  <si>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</si>
  <si>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</si>
  <si>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</si>
  <si>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</si>
  <si>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</si>
  <si>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</si>
  <si>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</si>
  <si>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</si>
  <si>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</si>
  <si>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</si>
  <si>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</si>
  <si>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</si>
  <si>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</si>
  <si>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</si>
  <si>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</si>
  <si>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</si>
  <si>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</si>
  <si>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</si>
  <si>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</si>
  <si>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</si>
  <si>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</si>
  <si>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</si>
  <si>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</si>
  <si>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</si>
  <si>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</si>
  <si>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</si>
  <si>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</si>
  <si>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</si>
  <si>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</si>
  <si>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</si>
  <si>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</si>
  <si>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</si>
  <si>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</si>
  <si>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</si>
  <si>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</si>
  <si>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</si>
  <si>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</si>
  <si>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</si>
  <si>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</si>
  <si>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</si>
  <si>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</si>
  <si>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</si>
  <si>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</si>
  <si>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</si>
  <si>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</si>
  <si>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</si>
  <si>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</si>
  <si>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</si>
  <si>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</si>
  <si>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</si>
  <si>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</si>
  <si>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</si>
  <si>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</si>
  <si>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</si>
  <si>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</si>
  <si>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</si>
  <si>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</si>
  <si>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</si>
  <si>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</si>
  <si>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</si>
  <si>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</si>
  <si>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</si>
  <si>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</si>
  <si>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</si>
  <si>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</si>
  <si>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</si>
  <si>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</si>
  <si>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</si>
  <si>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</si>
  <si>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</si>
  <si>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</si>
  <si>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</si>
  <si>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</si>
  <si>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</si>
  <si>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</si>
  <si>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</si>
  <si>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</si>
  <si>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</si>
  <si>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</si>
  <si>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</si>
  <si>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</si>
  <si>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</si>
  <si>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</si>
  <si>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</si>
  <si>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</si>
  <si>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</si>
  <si>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</si>
  <si>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</si>
  <si>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</si>
  <si>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</si>
  <si>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</si>
  <si>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</si>
  <si>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</si>
  <si>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</si>
  <si>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</si>
  <si>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</si>
  <si>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</si>
  <si>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</si>
  <si>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</si>
  <si>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</si>
  <si>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</si>
  <si>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</si>
  <si>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</si>
  <si>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</si>
  <si>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</si>
  <si>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</si>
  <si>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</si>
  <si>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</si>
  <si>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</si>
  <si>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</si>
  <si>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</si>
  <si>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</si>
  <si>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</si>
  <si>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</si>
  <si>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</si>
  <si>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</si>
  <si>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</si>
  <si>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</si>
  <si>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</si>
  <si>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</si>
  <si>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</si>
  <si>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</si>
  <si>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</si>
  <si>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</si>
  <si>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</si>
  <si>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</si>
  <si>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</si>
  <si>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</si>
  <si>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</si>
  <si>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</si>
  <si>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</si>
  <si>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</si>
  <si>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</si>
  <si>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</si>
  <si>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</si>
  <si>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</si>
  <si>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</si>
  <si>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</si>
  <si>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</si>
  <si>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</si>
  <si>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</si>
  <si>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</si>
  <si>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</si>
  <si>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</si>
  <si>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</si>
  <si>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</si>
  <si>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</si>
  <si>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</si>
  <si>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</si>
  <si>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</si>
  <si>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</si>
  <si>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</si>
  <si>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</si>
  <si>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</si>
  <si>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</si>
  <si>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</si>
  <si>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</si>
  <si>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</si>
  <si>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</si>
  <si>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</si>
  <si>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</si>
  <si>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</si>
  <si>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</si>
  <si>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</si>
  <si>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</si>
  <si>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</si>
  <si>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</si>
  <si>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</si>
  <si>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</si>
  <si>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</si>
  <si>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</si>
  <si>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</si>
  <si>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</si>
  <si>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</si>
  <si>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</si>
  <si>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</si>
  <si>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</si>
  <si>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</si>
  <si>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</si>
  <si>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</si>
  <si>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</si>
  <si>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</si>
  <si>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</si>
  <si>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</si>
  <si>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</si>
  <si>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</si>
  <si>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</si>
  <si>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</si>
  <si>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</si>
  <si>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</si>
  <si>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</si>
  <si>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</si>
  <si>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</si>
  <si>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</si>
  <si>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</si>
  <si>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</si>
  <si>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</si>
  <si>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</si>
  <si>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</si>
  <si>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</si>
  <si>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</si>
  <si>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</si>
  <si>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</si>
  <si>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</si>
  <si>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</si>
  <si>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</si>
  <si>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</si>
  <si>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</si>
  <si>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</si>
  <si>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</si>
  <si>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</si>
  <si>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</si>
  <si>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</si>
  <si>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</si>
  <si>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</si>
  <si>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</si>
  <si>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</si>
  <si>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</si>
  <si>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</si>
  <si>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</si>
  <si>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</si>
  <si>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</si>
  <si>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</si>
  <si>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</si>
  <si>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</si>
  <si>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</si>
  <si>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</si>
  <si>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</si>
  <si>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</si>
  <si>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</si>
  <si>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</si>
  <si>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</si>
  <si>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</si>
  <si>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</si>
  <si>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</si>
  <si>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</si>
  <si>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</si>
  <si>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</si>
  <si>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</si>
  <si>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</si>
  <si>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</si>
  <si>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</si>
  <si>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</si>
  <si>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</si>
  <si>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</si>
  <si>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</si>
  <si>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</si>
  <si>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</si>
  <si>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</si>
  <si>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</si>
  <si>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</si>
  <si>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</si>
  <si>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</si>
  <si>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</si>
  <si>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</si>
  <si>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</si>
  <si>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</si>
  <si>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</si>
  <si>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</si>
  <si>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</si>
  <si>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</si>
  <si>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</si>
  <si>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</si>
  <si>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</si>
  <si>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</si>
  <si>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</si>
  <si>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</si>
  <si>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</si>
  <si>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</si>
  <si>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</si>
  <si>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</si>
  <si>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</si>
  <si>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</si>
  <si>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</si>
  <si>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</si>
  <si>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</si>
  <si>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</si>
  <si>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</si>
  <si>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</si>
  <si>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</si>
  <si>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</si>
  <si>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</si>
  <si>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</si>
  <si>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</si>
  <si>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</si>
  <si>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</si>
  <si>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</si>
  <si>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</si>
  <si>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</si>
  <si>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</si>
  <si>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</si>
  <si>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</si>
  <si>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</si>
  <si>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</si>
  <si>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</si>
  <si>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</si>
  <si>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</si>
  <si>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</si>
  <si>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</si>
  <si>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</si>
  <si>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</si>
  <si>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</si>
  <si>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</si>
  <si>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</si>
  <si>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</si>
  <si>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</si>
  <si>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</si>
  <si>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</si>
  <si>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</si>
  <si>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</si>
  <si>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</si>
  <si>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</si>
  <si>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</si>
  <si>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</si>
  <si>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</si>
  <si>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</si>
  <si>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</si>
  <si>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</si>
  <si>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</si>
  <si>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</si>
  <si>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</si>
  <si>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</si>
  <si>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</si>
  <si>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</si>
  <si>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</si>
  <si>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</si>
  <si>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</si>
  <si>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</si>
  <si>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</si>
  <si>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</si>
  <si>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</si>
  <si>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</si>
  <si>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</si>
  <si>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</si>
  <si>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</si>
  <si>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</si>
  <si>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</si>
  <si>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</si>
  <si>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</si>
  <si>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</si>
  <si>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</si>
  <si>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</si>
  <si>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</si>
  <si>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</si>
  <si>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</si>
  <si>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</si>
  <si>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</si>
  <si>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</si>
  <si>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</si>
  <si>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</si>
  <si>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</si>
  <si>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</si>
  <si>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</si>
  <si>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</si>
  <si>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</si>
  <si>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</si>
  <si>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</si>
  <si>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</si>
  <si>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</si>
  <si>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</si>
  <si>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</si>
  <si>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</si>
  <si>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</si>
  <si>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</si>
  <si>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</si>
  <si>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</si>
  <si>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</si>
  <si>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</si>
  <si>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</si>
  <si>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</si>
  <si>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</si>
  <si>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</si>
  <si>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</si>
  <si>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</si>
  <si>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</si>
  <si>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</si>
  <si>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</si>
  <si>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</si>
  <si>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</si>
  <si>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</si>
  <si>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</si>
  <si>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</si>
  <si>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</si>
  <si>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</si>
  <si>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</si>
  <si>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</si>
  <si>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</si>
  <si>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</si>
  <si>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</si>
  <si>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</si>
  <si>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</si>
  <si>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</si>
  <si>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</si>
  <si>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</si>
  <si>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</si>
  <si>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</si>
  <si>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</si>
  <si>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</si>
  <si>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</si>
  <si>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</si>
  <si>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</si>
  <si>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</si>
  <si>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</si>
  <si>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</si>
  <si>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</si>
  <si>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</si>
  <si>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</si>
  <si>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</si>
  <si>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</si>
  <si>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</si>
  <si>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</si>
  <si>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</si>
  <si>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</si>
  <si>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</si>
  <si>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</si>
  <si>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</si>
  <si>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</si>
  <si>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</si>
  <si>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</si>
  <si>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</si>
  <si>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</si>
  <si>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</si>
  <si>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</si>
  <si>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</si>
  <si>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</si>
  <si>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</si>
  <si>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</si>
  <si>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</si>
  <si>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</si>
  <si>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</si>
  <si>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</si>
  <si>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</si>
  <si>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</si>
  <si>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</si>
  <si>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</si>
  <si>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</si>
  <si>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</si>
  <si>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</si>
  <si>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</si>
  <si>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</si>
  <si>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</si>
  <si>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</si>
  <si>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</si>
  <si>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</si>
  <si>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</si>
  <si>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</si>
  <si>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</si>
  <si>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</si>
  <si>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</si>
  <si>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</si>
  <si>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</si>
  <si>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</si>
  <si>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</si>
  <si>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</si>
  <si>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</si>
  <si>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</si>
  <si>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</si>
  <si>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</si>
  <si>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</si>
  <si>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</si>
  <si>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</si>
  <si>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</si>
  <si>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</si>
  <si>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</si>
  <si>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</si>
  <si>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</si>
  <si>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</si>
  <si>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</si>
  <si>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</si>
  <si>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</si>
  <si>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</si>
  <si>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</si>
  <si>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</si>
  <si>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</si>
  <si>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</si>
  <si>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</si>
  <si>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</si>
  <si>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</si>
  <si>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</si>
  <si>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</si>
  <si>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</si>
  <si>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</si>
  <si>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</si>
  <si>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</si>
  <si>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</si>
  <si>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</si>
  <si>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</si>
  <si>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</si>
  <si>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</si>
  <si>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</si>
  <si>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</si>
  <si>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</si>
  <si>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</si>
  <si>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</si>
  <si>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</si>
  <si>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</si>
  <si>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</si>
  <si>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</si>
  <si>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</si>
  <si>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</si>
  <si>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</si>
  <si>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</si>
  <si>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</si>
  <si>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</si>
  <si>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</si>
  <si>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</si>
  <si>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</si>
  <si>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</si>
  <si>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</si>
  <si>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</si>
  <si>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</si>
  <si>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</si>
  <si>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</si>
  <si>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</si>
  <si>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</si>
  <si>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</si>
  <si>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</si>
  <si>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</si>
  <si>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</si>
  <si>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</si>
  <si>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</si>
  <si>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</si>
  <si>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</si>
  <si>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</si>
  <si>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</si>
  <si>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</si>
  <si>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</si>
  <si>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</si>
  <si>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</si>
  <si>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</si>
  <si>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</si>
  <si>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</si>
  <si>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</si>
  <si>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</si>
  <si>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</si>
  <si>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</si>
  <si>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</si>
  <si>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</si>
  <si>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</si>
  <si>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</si>
  <si>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</si>
  <si>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</si>
  <si>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</si>
  <si>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</si>
  <si>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</si>
  <si>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</si>
  <si>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</si>
  <si>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</si>
  <si>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</si>
  <si>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</si>
  <si>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</si>
  <si>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</si>
  <si>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</si>
  <si>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</si>
  <si>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</si>
  <si>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</si>
  <si>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</si>
  <si>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</si>
  <si>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</si>
  <si>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</si>
  <si>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</si>
  <si>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</si>
  <si>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</si>
  <si>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</si>
  <si>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</si>
  <si>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</si>
  <si>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</si>
  <si>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</si>
  <si>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</si>
  <si>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</si>
  <si>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</si>
  <si>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</si>
  <si>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</si>
  <si>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</si>
  <si>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</si>
  <si>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</si>
  <si>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</si>
  <si>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</si>
  <si>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</si>
  <si>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</si>
  <si>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</si>
  <si>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</si>
  <si>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</si>
  <si>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</si>
  <si>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</si>
  <si>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</si>
  <si>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</si>
  <si>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</si>
  <si>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</si>
  <si>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</si>
  <si>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</si>
  <si>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</si>
  <si>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</si>
  <si>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</si>
  <si>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</si>
  <si>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</si>
  <si>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</si>
  <si>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</si>
  <si>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</si>
  <si>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</si>
  <si>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</si>
  <si>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</si>
  <si>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</si>
  <si>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</si>
  <si>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</si>
  <si>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</si>
  <si>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</si>
  <si>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</si>
  <si>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</si>
  <si>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</si>
  <si>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</si>
  <si>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</si>
  <si>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</si>
  <si>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</si>
  <si>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</si>
  <si>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</si>
  <si>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</si>
  <si>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</si>
  <si>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</si>
  <si>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</si>
  <si>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</si>
  <si>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</si>
  <si>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</si>
  <si>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</si>
  <si>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</si>
  <si>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</si>
  <si>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</si>
  <si>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</si>
  <si>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</si>
  <si>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</si>
  <si>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</si>
  <si>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</si>
  <si>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</si>
  <si>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</si>
  <si>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</si>
  <si>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</si>
  <si>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</si>
  <si>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</si>
  <si>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</si>
  <si>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</si>
  <si>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</si>
  <si>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</si>
  <si>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</si>
  <si>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</si>
  <si>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</si>
  <si>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</si>
  <si>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</si>
  <si>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</si>
  <si>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</si>
  <si>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</si>
  <si>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</si>
  <si>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</si>
  <si>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</si>
  <si>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</si>
  <si>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</si>
  <si>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</si>
  <si>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</si>
  <si>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</si>
  <si>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</si>
  <si>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</si>
  <si>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</si>
  <si>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</si>
  <si>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</si>
  <si>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</si>
  <si>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</si>
  <si>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</si>
  <si>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</si>
  <si>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</si>
  <si>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</si>
  <si>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</si>
  <si>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</si>
  <si>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</si>
  <si>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</si>
  <si>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</si>
  <si>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</si>
  <si>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</si>
  <si>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</si>
  <si>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</si>
  <si>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</si>
  <si>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</si>
  <si>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</si>
  <si>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</si>
  <si>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</si>
  <si>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</si>
  <si>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</si>
  <si>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</si>
  <si>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</si>
  <si>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</si>
  <si>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</si>
  <si>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</si>
  <si>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</si>
  <si>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</si>
  <si>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</si>
  <si>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</si>
  <si>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</si>
  <si>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</si>
  <si>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</si>
  <si>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</si>
  <si>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</si>
  <si>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</si>
  <si>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</si>
  <si>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</si>
  <si>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</si>
  <si>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</si>
  <si>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</si>
  <si>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</si>
  <si>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</si>
  <si>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</si>
  <si>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</si>
  <si>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</si>
  <si>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</si>
  <si>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</si>
  <si>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</si>
  <si>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</si>
  <si>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</si>
  <si>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</si>
  <si>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</si>
  <si>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</si>
  <si>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</si>
  <si>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</si>
  <si>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</si>
  <si>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</si>
  <si>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</si>
  <si>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</si>
  <si>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</si>
  <si>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</si>
  <si>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</si>
  <si>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</si>
  <si>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</si>
  <si>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</si>
  <si>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</si>
  <si>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</si>
  <si>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</si>
  <si>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</si>
  <si>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</si>
  <si>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</si>
  <si>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</si>
  <si>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</si>
  <si>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</si>
  <si>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</si>
  <si>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</si>
  <si>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</si>
  <si>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</si>
  <si>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</si>
  <si>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</si>
  <si>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</si>
  <si>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</si>
  <si>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</si>
  <si>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</si>
  <si>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</si>
  <si>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</si>
  <si>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</si>
  <si>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</si>
  <si>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</si>
  <si>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</si>
  <si>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</si>
  <si>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</si>
  <si>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</si>
  <si>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</si>
  <si>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</si>
  <si>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</si>
  <si>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</si>
  <si>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</si>
  <si>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</si>
  <si>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</si>
  <si>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</si>
  <si>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</si>
  <si>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</si>
  <si>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</si>
  <si>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</si>
  <si>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</si>
  <si>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</si>
  <si>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</si>
  <si>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</si>
  <si>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</si>
  <si>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</si>
  <si>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</si>
  <si>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</si>
  <si>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</si>
  <si>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</si>
  <si>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</si>
  <si>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</si>
  <si>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</si>
  <si>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</si>
  <si>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</si>
  <si>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</si>
  <si>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</si>
  <si>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</si>
  <si>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</si>
  <si>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</si>
  <si>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</si>
  <si>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</si>
  <si>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</si>
  <si>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</si>
  <si>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</si>
  <si>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</si>
  <si>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</si>
  <si>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</si>
  <si>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</si>
  <si>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</si>
  <si>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</si>
  <si>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</si>
  <si>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</si>
  <si>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</si>
  <si>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</si>
  <si>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</si>
  <si>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</si>
  <si>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</si>
  <si>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</si>
  <si>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</si>
  <si>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</si>
  <si>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</si>
  <si>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</si>
  <si>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</si>
  <si>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</si>
  <si>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</si>
  <si>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</si>
  <si>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</si>
  <si>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</si>
  <si>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</si>
  <si>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</si>
  <si>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</si>
  <si>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</si>
  <si>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</si>
  <si>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</si>
  <si>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</si>
  <si>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</si>
  <si>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</si>
  <si>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</si>
  <si>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</si>
  <si>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</si>
  <si>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</si>
  <si>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</si>
  <si>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</si>
  <si>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</si>
  <si>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</si>
  <si>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</si>
  <si>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</si>
  <si>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</si>
  <si>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</si>
  <si>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</si>
  <si>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</si>
  <si>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</si>
  <si>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</si>
  <si>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</si>
  <si>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</si>
  <si>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</si>
  <si>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</si>
  <si>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</si>
  <si>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</si>
  <si>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</si>
  <si>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</si>
  <si>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</si>
  <si>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</si>
  <si>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</si>
  <si>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</si>
  <si>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</si>
  <si>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</si>
  <si>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</si>
  <si>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</si>
  <si>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</si>
  <si>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</si>
  <si>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</si>
  <si>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</si>
  <si>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</si>
  <si>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</si>
  <si>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</si>
  <si>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</si>
  <si>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</si>
  <si>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</si>
  <si>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</si>
  <si>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</si>
  <si>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</si>
  <si>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</si>
  <si>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</si>
  <si>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</si>
  <si>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</si>
  <si>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</si>
  <si>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</si>
  <si>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</si>
  <si>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</si>
  <si>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</si>
  <si>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</si>
  <si>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</si>
  <si>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</si>
  <si>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</si>
  <si>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</si>
  <si>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</si>
  <si>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</si>
  <si>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</si>
  <si>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</si>
  <si>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</si>
  <si>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</si>
  <si>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</si>
  <si>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</si>
  <si>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</si>
  <si>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</si>
  <si>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</si>
  <si>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</si>
  <si>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</si>
  <si>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</si>
  <si>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</si>
  <si>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</si>
  <si>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</si>
  <si>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</si>
  <si>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</si>
  <si>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</si>
  <si>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</si>
  <si>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</si>
  <si>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</si>
  <si>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</si>
  <si>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</si>
  <si>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</si>
  <si>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</si>
  <si>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</si>
  <si>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</si>
  <si>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</si>
  <si>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</si>
  <si>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</si>
  <si>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</si>
  <si>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</si>
  <si>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</si>
  <si>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</si>
  <si>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</si>
  <si>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</si>
  <si>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</si>
  <si>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</si>
  <si>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</si>
  <si>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</si>
  <si>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</si>
  <si>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</si>
  <si>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</si>
  <si>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</si>
  <si>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</si>
  <si>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</si>
  <si>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</si>
  <si>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</si>
  <si>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</si>
  <si>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</si>
  <si>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</si>
  <si>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</si>
  <si>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</si>
  <si>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</si>
  <si>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</si>
  <si>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</si>
  <si>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</si>
  <si>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</si>
  <si>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</si>
  <si>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</si>
  <si>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</si>
  <si>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</si>
  <si>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</si>
  <si>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</si>
  <si>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</si>
  <si>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</si>
  <si>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</si>
  <si>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</si>
  <si>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</si>
  <si>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</si>
  <si>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</si>
  <si>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</si>
  <si>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</si>
  <si>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</si>
  <si>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</si>
  <si>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</si>
  <si>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</si>
  <si>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</si>
  <si>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</si>
  <si>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</si>
  <si>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</si>
  <si>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</si>
  <si>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</si>
  <si>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</si>
  <si>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</si>
  <si>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</si>
  <si>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</si>
  <si>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</si>
  <si>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</si>
  <si>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</si>
  <si>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</si>
  <si>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</si>
  <si>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</si>
  <si>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</si>
  <si>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</si>
  <si>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</si>
  <si>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</si>
  <si>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</si>
  <si>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</si>
  <si>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</si>
  <si>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</si>
  <si>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</si>
  <si>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</si>
  <si>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</si>
  <si>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</si>
  <si>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</si>
  <si>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</si>
  <si>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</si>
  <si>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</si>
  <si>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</si>
  <si>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</si>
  <si>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</si>
  <si>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</si>
  <si>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</si>
  <si>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</si>
  <si>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</si>
  <si>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</si>
  <si>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</si>
  <si>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</si>
  <si>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</si>
  <si>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</si>
  <si>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</si>
  <si>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</si>
  <si>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</si>
  <si>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</si>
  <si>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</si>
  <si>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</si>
  <si>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</si>
  <si>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</si>
  <si>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</si>
  <si>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</si>
  <si>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</si>
  <si>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</si>
  <si>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</si>
  <si>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</si>
  <si>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</si>
  <si>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</si>
  <si>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</si>
  <si>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</si>
  <si>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</si>
  <si>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</si>
  <si>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</si>
  <si>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</si>
  <si>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</si>
  <si>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</si>
  <si>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</si>
  <si>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</si>
  <si>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</si>
  <si>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</si>
  <si>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</si>
  <si>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</si>
  <si>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</si>
  <si>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</si>
  <si>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</si>
  <si>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</si>
  <si>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</si>
  <si>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</si>
  <si>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</si>
  <si>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</si>
  <si>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</si>
  <si>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</si>
  <si>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</si>
  <si>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</si>
  <si>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</si>
  <si>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</si>
  <si>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</si>
  <si>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</si>
  <si>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</si>
  <si>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</si>
  <si>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</si>
  <si>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</si>
  <si>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</si>
  <si>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</si>
  <si>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</si>
  <si>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</si>
  <si>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</si>
  <si>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</si>
  <si>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</si>
  <si>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</si>
  <si>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</si>
  <si>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</si>
  <si>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</si>
  <si>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</si>
  <si>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</si>
  <si>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</si>
  <si>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</si>
  <si>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</si>
  <si>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</si>
  <si>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</si>
  <si>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</si>
  <si>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</si>
  <si>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</si>
  <si>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</si>
  <si>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</si>
  <si>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</si>
  <si>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</si>
  <si>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</si>
  <si>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</si>
  <si>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</si>
  <si>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</si>
  <si>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</si>
  <si>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</si>
  <si>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</si>
  <si>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</si>
  <si>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</si>
  <si>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</si>
  <si>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</si>
  <si>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</si>
  <si>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</si>
  <si>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</si>
  <si>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</si>
  <si>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</si>
  <si>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</si>
  <si>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</si>
  <si>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</si>
  <si>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</si>
  <si>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</si>
  <si>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</si>
  <si>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</si>
  <si>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</si>
  <si>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</si>
  <si>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</si>
  <si>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</si>
  <si>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</si>
  <si>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</si>
  <si>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</si>
  <si>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</si>
  <si>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</si>
  <si>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</si>
  <si>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</si>
  <si>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</si>
  <si>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</si>
  <si>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</si>
  <si>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</si>
  <si>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</si>
  <si>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</si>
  <si>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</si>
  <si>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</si>
  <si>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</si>
  <si>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</si>
  <si>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</si>
  <si>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</si>
  <si>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</si>
  <si>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</si>
  <si>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</si>
  <si>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</si>
  <si>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</si>
  <si>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</si>
  <si>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</si>
  <si>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</si>
  <si>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</si>
  <si>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</si>
  <si>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</si>
  <si>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</si>
  <si>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</si>
  <si>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</si>
  <si>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</si>
  <si>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</si>
  <si>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</si>
  <si>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</si>
  <si>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</si>
  <si>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</si>
  <si>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</si>
  <si>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</si>
  <si>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</si>
  <si>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</si>
  <si>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</si>
  <si>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</si>
  <si>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</si>
  <si>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</si>
  <si>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</si>
  <si>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</si>
  <si>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</si>
  <si>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</si>
  <si>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</si>
  <si>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</si>
  <si>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</si>
  <si>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</si>
  <si>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</si>
  <si>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</si>
  <si>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</si>
  <si>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</si>
  <si>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</si>
  <si>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</si>
  <si>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</si>
  <si>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</si>
  <si>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</si>
  <si>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</si>
  <si>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</si>
  <si>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</si>
  <si>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</si>
  <si>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</si>
  <si>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</si>
  <si>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</si>
  <si>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</si>
  <si>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</si>
  <si>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</si>
  <si>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</si>
  <si>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</si>
  <si>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</si>
  <si>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</si>
  <si>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</si>
  <si>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</si>
  <si>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</si>
  <si>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</si>
  <si>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</si>
  <si>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</si>
  <si>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</si>
  <si>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</si>
  <si>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</si>
  <si>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</si>
  <si>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</si>
  <si>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</si>
  <si>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</si>
  <si>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</si>
  <si>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</si>
  <si>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</si>
  <si>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</si>
  <si>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</si>
  <si>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</si>
  <si>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</si>
  <si>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</si>
  <si>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</si>
  <si>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</si>
  <si>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</si>
  <si>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</si>
  <si>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</si>
  <si>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</si>
  <si>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</si>
  <si>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</si>
  <si>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</si>
  <si>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</si>
  <si>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</si>
  <si>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</si>
  <si>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</si>
  <si>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</si>
  <si>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</si>
  <si>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</si>
  <si>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</si>
  <si>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</si>
  <si>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</si>
  <si>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</si>
  <si>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</si>
  <si>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</si>
  <si>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</si>
  <si>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</si>
  <si>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</si>
  <si>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</si>
  <si>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</si>
  <si>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</si>
  <si>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</si>
  <si>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</si>
  <si>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</si>
  <si>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</si>
  <si>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</si>
  <si>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</si>
  <si>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</si>
  <si>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</si>
  <si>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</si>
  <si>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</si>
  <si>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</si>
  <si>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</si>
  <si>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</si>
  <si>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</si>
  <si>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</si>
  <si>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</si>
  <si>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</si>
  <si>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</si>
  <si>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</si>
  <si>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</si>
  <si>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</si>
  <si>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</si>
  <si>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</si>
  <si>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</si>
  <si>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</si>
  <si>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</si>
  <si>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</si>
  <si>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</si>
  <si>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</si>
  <si>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</si>
  <si>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</si>
  <si>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</si>
  <si>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</si>
  <si>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</si>
  <si>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</si>
  <si>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</si>
  <si>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</si>
  <si>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</si>
  <si>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</si>
  <si>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</si>
  <si>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</si>
  <si>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</si>
  <si>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</si>
  <si>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</si>
  <si>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</si>
  <si>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</si>
  <si>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</si>
  <si>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</si>
  <si>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</si>
  <si>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</si>
  <si>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</si>
  <si>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</si>
  <si>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</si>
  <si>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</si>
  <si>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</si>
  <si>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</si>
  <si>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</si>
  <si>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</si>
  <si>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</si>
  <si>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</si>
  <si>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</si>
  <si>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</si>
  <si>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</si>
  <si>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</si>
  <si>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</si>
  <si>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</si>
  <si>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</si>
  <si>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</si>
  <si>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</si>
  <si>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</si>
  <si>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</si>
  <si>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</si>
  <si>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</si>
  <si>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</si>
  <si>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</si>
  <si>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</si>
  <si>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</si>
  <si>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</si>
  <si>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</si>
  <si>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</si>
  <si>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</si>
  <si>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</si>
  <si>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</si>
  <si>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</si>
  <si>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</si>
  <si>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</si>
  <si>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</si>
  <si>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</si>
  <si>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</si>
  <si>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</si>
  <si>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</si>
  <si>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</si>
  <si>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</si>
  <si>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</si>
  <si>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</si>
  <si>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</si>
  <si>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</si>
  <si>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</si>
  <si>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</si>
  <si>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</si>
  <si>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</si>
  <si>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</si>
  <si>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</si>
  <si>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</si>
  <si>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</si>
  <si>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</si>
  <si>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</si>
  <si>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</si>
  <si>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</si>
  <si>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</si>
  <si>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</si>
  <si>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</si>
  <si>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</si>
  <si>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</si>
  <si>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</si>
  <si>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</si>
  <si>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</si>
  <si>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</si>
  <si>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</si>
  <si>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</si>
  <si>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</si>
  <si>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</si>
  <si>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</si>
  <si>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</si>
  <si>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</si>
  <si>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</si>
  <si>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</si>
  <si>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</si>
  <si>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</si>
  <si>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</si>
  <si>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</si>
  <si>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</si>
  <si>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</si>
  <si>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</si>
  <si>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</si>
  <si>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</si>
  <si>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</si>
  <si>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</si>
  <si>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</si>
  <si>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</si>
  <si>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</si>
  <si>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</si>
  <si>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</si>
  <si>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</si>
  <si>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</si>
  <si>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</si>
  <si>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</si>
  <si>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</si>
  <si>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</si>
  <si>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</si>
  <si>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</si>
  <si>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</si>
  <si>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</si>
  <si>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</si>
  <si>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</si>
  <si>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</si>
  <si>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</si>
  <si>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</si>
  <si>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</si>
  <si>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</si>
  <si>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</si>
  <si>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</si>
  <si>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</si>
  <si>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</si>
  <si>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</si>
  <si>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</si>
  <si>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</si>
  <si>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</si>
  <si>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</si>
  <si>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</si>
  <si>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</si>
  <si>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</si>
  <si>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</si>
  <si>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</si>
  <si>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</si>
  <si>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</si>
  <si>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</si>
  <si>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</si>
  <si>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</si>
  <si>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</si>
  <si>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</si>
  <si>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</si>
  <si>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</si>
  <si>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</si>
  <si>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</si>
  <si>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</si>
  <si>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</si>
  <si>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</si>
  <si>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</si>
  <si>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</si>
  <si>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</si>
  <si>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</si>
  <si>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</si>
  <si>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</si>
  <si>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</si>
  <si>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</si>
  <si>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</si>
  <si>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</si>
  <si>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</si>
  <si>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</si>
  <si>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</si>
  <si>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</si>
  <si>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</si>
  <si>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</si>
  <si>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</si>
  <si>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</si>
  <si>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</si>
  <si>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</si>
  <si>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</si>
  <si>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</si>
  <si>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</si>
  <si>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</si>
  <si>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</si>
  <si>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</si>
  <si>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</si>
  <si>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</si>
  <si>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</si>
  <si>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</si>
  <si>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</si>
  <si>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</si>
  <si>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</si>
  <si>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</si>
  <si>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</si>
  <si>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</si>
  <si>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</si>
  <si>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</si>
  <si>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</si>
  <si>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</si>
  <si>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</si>
  <si>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</si>
  <si>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</si>
  <si>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</si>
  <si>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</si>
  <si>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</si>
  <si>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</si>
  <si>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</si>
  <si>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</si>
  <si>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</si>
  <si>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</si>
  <si>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</si>
  <si>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</si>
  <si>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</si>
  <si>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</si>
  <si>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</si>
  <si>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</si>
  <si>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</si>
  <si>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</si>
  <si>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</si>
  <si>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</si>
  <si>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</si>
  <si>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</si>
  <si>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</si>
  <si>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</si>
  <si>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</si>
  <si>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</si>
  <si>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</si>
  <si>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</si>
  <si>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</si>
  <si>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</si>
  <si>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</si>
  <si>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</si>
  <si>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</si>
  <si>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</si>
  <si>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</si>
  <si>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</si>
  <si>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</si>
  <si>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</si>
  <si>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</si>
  <si>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</si>
  <si>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</si>
  <si>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</si>
  <si>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</si>
  <si>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</si>
  <si>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</si>
  <si>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</si>
  <si>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</si>
  <si>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</si>
  <si>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</si>
  <si>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</si>
  <si>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</si>
  <si>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</si>
  <si>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</si>
  <si>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</si>
  <si>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</si>
  <si>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</si>
  <si>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</si>
  <si>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</si>
  <si>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</si>
  <si>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</si>
  <si>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</si>
  <si>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</si>
  <si>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</si>
  <si>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</si>
  <si>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</si>
  <si>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</si>
  <si>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</si>
  <si>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</si>
  <si>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</si>
  <si>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</si>
  <si>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</si>
  <si>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</si>
  <si>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</si>
  <si>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</si>
  <si>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</si>
  <si>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</si>
  <si>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</si>
  <si>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</si>
  <si>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</si>
  <si>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</si>
  <si>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</si>
  <si>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</si>
  <si>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</si>
  <si>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</si>
  <si>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</si>
  <si>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</si>
  <si>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</si>
  <si>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</si>
  <si>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</si>
  <si>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</si>
  <si>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</si>
  <si>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</si>
  <si>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</si>
  <si>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</si>
  <si>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</si>
  <si>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</si>
  <si>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</si>
  <si>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</si>
  <si>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</si>
  <si>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</si>
  <si>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</si>
  <si>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</si>
  <si>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</si>
  <si>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</si>
  <si>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</si>
  <si>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</si>
  <si>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</si>
  <si>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</si>
  <si>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</si>
  <si>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</si>
  <si>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</si>
  <si>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</si>
  <si>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</si>
  <si>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</si>
  <si>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</si>
  <si>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</si>
  <si>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</si>
  <si>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</si>
  <si>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</si>
  <si>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</si>
  <si>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</si>
  <si>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</si>
  <si>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</si>
  <si>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</si>
  <si>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</si>
  <si>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</si>
  <si>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</si>
  <si>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</si>
  <si>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</si>
  <si>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</si>
  <si>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</si>
  <si>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</si>
  <si>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</si>
  <si>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</si>
  <si>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</si>
  <si>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</si>
  <si>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</si>
  <si>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</si>
  <si>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</si>
  <si>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</si>
  <si>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</si>
  <si>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</si>
  <si>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</si>
  <si>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</si>
  <si>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</si>
  <si>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</si>
  <si>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</si>
  <si>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</si>
  <si>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</si>
  <si>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</si>
  <si>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</si>
  <si>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</si>
  <si>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</si>
  <si>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</si>
  <si>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</si>
  <si>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</si>
  <si>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</si>
  <si>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</si>
  <si>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</si>
  <si>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</si>
  <si>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</si>
  <si>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</si>
  <si>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</si>
  <si>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</si>
  <si>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</si>
  <si>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</si>
  <si>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</si>
  <si>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</si>
  <si>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</si>
  <si>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</si>
  <si>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</si>
  <si>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</si>
  <si>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</si>
  <si>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</si>
  <si>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</si>
  <si>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</si>
  <si>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</si>
  <si>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</si>
  <si>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</si>
  <si>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</si>
  <si>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</si>
  <si>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</si>
  <si>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</si>
  <si>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</si>
  <si>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</si>
  <si>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</si>
  <si>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</si>
  <si>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</si>
  <si>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</si>
  <si>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</si>
  <si>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</si>
  <si>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</si>
  <si>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</si>
  <si>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</si>
  <si>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</si>
  <si>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</si>
  <si>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</si>
  <si>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</si>
  <si>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</si>
  <si>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</si>
  <si>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</si>
  <si>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</si>
  <si>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</si>
  <si>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</si>
  <si>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</si>
  <si>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</si>
  <si>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</si>
  <si>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</si>
  <si>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</si>
  <si>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</si>
  <si>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</si>
  <si>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</si>
  <si>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</si>
  <si>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</si>
  <si>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</si>
  <si>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</si>
  <si>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</si>
  <si>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</si>
  <si>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</si>
  <si>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</si>
  <si>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</si>
  <si>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</si>
  <si>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</si>
  <si>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</si>
  <si>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</si>
  <si>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</si>
  <si>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</si>
  <si>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</si>
  <si>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</si>
  <si>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</si>
  <si>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</si>
  <si>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</si>
  <si>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</si>
  <si>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</si>
  <si>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</si>
  <si>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</si>
  <si>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</si>
  <si>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</si>
  <si>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</si>
  <si>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</si>
  <si>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</si>
  <si>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</si>
  <si>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</si>
  <si>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</si>
  <si>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</si>
  <si>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</si>
  <si>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</si>
  <si>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</si>
  <si>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</si>
  <si>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</si>
  <si>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</si>
  <si>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</si>
  <si>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</si>
  <si>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</si>
  <si>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</si>
  <si>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</si>
  <si>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</si>
  <si>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</si>
  <si>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</si>
  <si>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</si>
  <si>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</si>
  <si>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</si>
  <si>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</si>
  <si>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</si>
  <si>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</si>
  <si>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</si>
  <si>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</si>
  <si>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</si>
  <si>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</si>
  <si>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</si>
  <si>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</si>
  <si>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</si>
  <si>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</si>
  <si>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</si>
  <si>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</si>
  <si>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</si>
  <si>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</si>
  <si>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</si>
  <si>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</si>
  <si>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</si>
  <si>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</si>
  <si>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</si>
  <si>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</si>
  <si>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</si>
  <si>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</si>
  <si>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</si>
  <si>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</si>
  <si>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</si>
  <si>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</si>
  <si>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</si>
  <si>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</si>
  <si>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</si>
  <si>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</si>
  <si>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</si>
  <si>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</si>
  <si>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</si>
  <si>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</si>
  <si>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</si>
  <si>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</si>
  <si>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</si>
  <si>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</si>
  <si>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</si>
  <si>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</si>
  <si>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</si>
  <si>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</si>
  <si>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</si>
  <si>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</si>
  <si>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</si>
  <si>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</si>
  <si>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</si>
  <si>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</si>
  <si>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</si>
  <si>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</si>
  <si>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</si>
  <si>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</si>
  <si>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</si>
  <si>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</si>
  <si>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</si>
  <si>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</si>
  <si>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</si>
  <si>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</si>
  <si>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</si>
  <si>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</si>
  <si>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</si>
  <si>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</si>
  <si>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</si>
  <si>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</si>
  <si>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</si>
  <si>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</si>
  <si>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</si>
  <si>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</si>
  <si>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</si>
  <si>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</si>
  <si>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</si>
  <si>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</si>
  <si>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</si>
  <si>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</si>
  <si>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</si>
  <si>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</si>
  <si>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</si>
  <si>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</si>
  <si>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</si>
  <si>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</si>
  <si>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</si>
  <si>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</si>
  <si>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</si>
  <si>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</si>
  <si>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</si>
  <si>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</si>
  <si>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</si>
  <si>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</si>
  <si>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</si>
  <si>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</si>
  <si>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</si>
  <si>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</si>
  <si>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</si>
  <si>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</si>
  <si>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</si>
  <si>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</si>
  <si>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</si>
  <si>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</si>
  <si>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</si>
  <si>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</si>
  <si>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</si>
  <si>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</si>
  <si>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</si>
  <si>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</si>
  <si>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</si>
  <si>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</si>
  <si>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</si>
  <si>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</si>
  <si>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</si>
  <si>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</si>
  <si>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</si>
  <si>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</si>
  <si>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</si>
  <si>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</si>
  <si>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</si>
  <si>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</si>
  <si>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</si>
  <si>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</si>
  <si>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</si>
  <si>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</si>
  <si>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</si>
  <si>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</si>
  <si>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</si>
  <si>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</si>
  <si>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</si>
  <si>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</si>
  <si>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</si>
  <si>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</si>
  <si>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</si>
  <si>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</si>
  <si>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</si>
  <si>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</si>
  <si>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</si>
  <si>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</si>
  <si>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</si>
  <si>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</si>
  <si>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</si>
  <si>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</si>
  <si>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</si>
  <si>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</si>
  <si>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</si>
  <si>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</si>
  <si>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</si>
  <si>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</si>
  <si>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</si>
  <si>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</si>
  <si>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</si>
  <si>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</si>
  <si>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</si>
  <si>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</si>
  <si>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</si>
  <si>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</si>
  <si>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</si>
  <si>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</si>
  <si>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</si>
  <si>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</si>
  <si>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</si>
  <si>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</si>
  <si>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</si>
  <si>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</si>
  <si>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</si>
  <si>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</si>
  <si>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</si>
  <si>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</si>
  <si>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</si>
  <si>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</si>
  <si>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</si>
  <si>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</si>
  <si>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</si>
  <si>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</si>
  <si>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</si>
  <si>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</si>
  <si>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</si>
  <si>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</si>
  <si>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</si>
  <si>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</si>
  <si>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</si>
  <si>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</si>
  <si>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</si>
  <si>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</si>
  <si>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</si>
  <si>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</si>
  <si>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</si>
  <si>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</si>
  <si>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</si>
  <si>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</si>
  <si>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</si>
  <si>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</si>
  <si>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</si>
  <si>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</si>
  <si>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</si>
  <si>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</si>
  <si>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</si>
  <si>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</si>
  <si>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</si>
  <si>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</si>
  <si>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</si>
  <si>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</si>
  <si>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</si>
  <si>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</si>
  <si>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</si>
  <si>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</si>
  <si>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</si>
  <si>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</si>
  <si>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</si>
  <si>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</si>
  <si>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</si>
  <si>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</si>
  <si>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</si>
  <si>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</si>
  <si>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</si>
  <si>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</si>
  <si>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</si>
  <si>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</si>
  <si>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</si>
  <si>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</si>
  <si>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</si>
  <si>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</si>
  <si>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</si>
  <si>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</si>
  <si>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</si>
  <si>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</si>
  <si>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</si>
  <si>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</si>
  <si>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</si>
  <si>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</si>
  <si>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</si>
  <si>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</si>
  <si>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</si>
  <si>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</si>
  <si>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</si>
  <si>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</si>
  <si>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</si>
  <si>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</si>
  <si>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</si>
  <si>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</si>
  <si>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</si>
  <si>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</si>
  <si>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</si>
  <si>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</si>
  <si>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</si>
  <si>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</si>
  <si>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</si>
  <si>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</si>
  <si>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</si>
  <si>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</si>
  <si>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</si>
  <si>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</si>
  <si>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</si>
  <si>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</si>
  <si>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</si>
  <si>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</si>
  <si>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</si>
  <si>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</si>
  <si>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</si>
  <si>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</si>
  <si>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</si>
  <si>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</si>
  <si>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</si>
  <si>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</si>
  <si>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</si>
  <si>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</si>
  <si>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</si>
  <si>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</si>
  <si>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</si>
  <si>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</si>
  <si>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</si>
  <si>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</si>
  <si>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</si>
  <si>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</si>
  <si>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</si>
  <si>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</si>
  <si>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</si>
  <si>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</si>
  <si>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</si>
  <si>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</si>
  <si>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</si>
  <si>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</si>
  <si>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</si>
  <si>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</si>
  <si>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</si>
  <si>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</si>
  <si>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</si>
  <si>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</si>
  <si>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</si>
  <si>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</si>
  <si>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</si>
  <si>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</si>
  <si>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</si>
  <si>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</si>
  <si>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</si>
  <si>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</si>
  <si>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</si>
  <si>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</si>
  <si>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</si>
  <si>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</si>
  <si>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</si>
  <si>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</si>
  <si>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</si>
  <si>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</si>
  <si>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</si>
  <si>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</si>
  <si>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</si>
  <si>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</si>
  <si>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</si>
  <si>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</si>
  <si>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</si>
  <si>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</si>
  <si>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</si>
  <si>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</si>
  <si>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</si>
  <si>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</si>
  <si>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</si>
  <si>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</si>
  <si>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</si>
  <si>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</si>
  <si>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</si>
  <si>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</si>
  <si>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</si>
  <si>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</si>
  <si>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</si>
  <si>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</si>
  <si>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</si>
  <si>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</si>
  <si>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</si>
  <si>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</si>
  <si>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</si>
  <si>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</si>
  <si>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</si>
  <si>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</si>
  <si>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</si>
  <si>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</si>
  <si>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</si>
  <si>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</si>
  <si>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</si>
  <si>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</si>
  <si>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</si>
  <si>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</si>
  <si>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</si>
  <si>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</si>
  <si>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</si>
  <si>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</si>
  <si>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</si>
  <si>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</si>
  <si>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</si>
  <si>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</si>
  <si>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</si>
  <si>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</si>
  <si>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</si>
  <si>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</si>
  <si>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</si>
  <si>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</si>
  <si>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</si>
  <si>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</si>
  <si>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</si>
  <si>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</si>
  <si>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</si>
  <si>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</si>
  <si>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</si>
  <si>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</si>
  <si>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</si>
  <si>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</si>
  <si>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</si>
  <si>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</si>
  <si>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</si>
  <si>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</si>
  <si>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</si>
  <si>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</si>
  <si>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</si>
  <si>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</si>
  <si>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</si>
  <si>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</si>
  <si>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</si>
  <si>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</si>
  <si>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</si>
  <si>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</si>
  <si>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</si>
  <si>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</si>
  <si>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</si>
  <si>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</si>
  <si>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</si>
  <si>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</si>
  <si>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</si>
  <si>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</si>
  <si>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</si>
  <si>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</si>
  <si>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</si>
  <si>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</si>
  <si>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</si>
  <si>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</si>
  <si>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</si>
  <si>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</si>
  <si>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</si>
  <si>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</si>
  <si>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</si>
  <si>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</si>
  <si>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</si>
  <si>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</si>
  <si>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</si>
  <si>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</si>
  <si>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</si>
  <si>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</si>
  <si>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</si>
  <si>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</si>
  <si>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</si>
  <si>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</si>
  <si>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</si>
  <si>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</si>
  <si>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</si>
  <si>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</si>
  <si>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</si>
  <si>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</si>
  <si>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</si>
  <si>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</si>
  <si>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</si>
  <si>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</si>
  <si>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</si>
  <si>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</si>
  <si>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</si>
  <si>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</si>
  <si>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</si>
  <si>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</si>
  <si>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</si>
  <si>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</si>
  <si>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</si>
  <si>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</si>
  <si>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</si>
  <si>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</si>
  <si>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</si>
  <si>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</si>
  <si>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</si>
  <si>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</si>
  <si>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</si>
  <si>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</si>
  <si>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</si>
  <si>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</si>
  <si>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</si>
  <si>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</si>
  <si>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</si>
  <si>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</si>
  <si>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</si>
  <si>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</si>
  <si>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</si>
  <si>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</si>
  <si>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</si>
  <si>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</si>
  <si>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</si>
  <si>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</si>
  <si>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</si>
  <si>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</si>
  <si>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</si>
  <si>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</si>
  <si>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</si>
  <si>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</si>
  <si>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</si>
  <si>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</si>
  <si>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</si>
  <si>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</si>
  <si>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</si>
  <si>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</si>
  <si>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</si>
  <si>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</si>
  <si>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</si>
  <si>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</si>
  <si>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</si>
  <si>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</si>
  <si>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</si>
  <si>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</si>
  <si>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</si>
  <si>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</si>
  <si>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</si>
  <si>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</si>
  <si>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</si>
  <si>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</si>
  <si>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</si>
  <si>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</si>
  <si>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</si>
  <si>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</si>
  <si>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</si>
  <si>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</si>
  <si>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</si>
  <si>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</si>
  <si>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</si>
  <si>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</si>
  <si>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</si>
  <si>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</si>
  <si>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</si>
  <si>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</si>
  <si>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</si>
  <si>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</si>
  <si>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</si>
  <si>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</si>
  <si>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</si>
  <si>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</si>
  <si>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</si>
  <si>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</si>
  <si>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</si>
  <si>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</si>
  <si>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</si>
  <si>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</si>
  <si>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</si>
  <si>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</si>
  <si>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</si>
  <si>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</si>
  <si>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</si>
  <si>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</si>
  <si>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</si>
  <si>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</si>
  <si>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</si>
  <si>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</si>
  <si>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</si>
  <si>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</si>
  <si>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</si>
  <si>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</si>
  <si>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</si>
  <si>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</si>
  <si>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</si>
  <si>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</si>
  <si>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</si>
  <si>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</si>
  <si>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</si>
  <si>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</si>
  <si>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</si>
  <si>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</si>
  <si>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</si>
  <si>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</si>
  <si>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</si>
  <si>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</si>
  <si>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</si>
  <si>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</si>
  <si>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</si>
  <si>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</si>
  <si>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</si>
  <si>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</si>
  <si>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</si>
  <si>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</si>
  <si>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</si>
  <si>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</si>
  <si>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</si>
  <si>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</si>
  <si>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</si>
  <si>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</si>
  <si>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</si>
  <si>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</si>
  <si>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</si>
  <si>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</si>
  <si>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</si>
  <si>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</si>
  <si>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</si>
  <si>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</si>
  <si>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</si>
  <si>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</si>
  <si>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</si>
  <si>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</si>
  <si>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</si>
  <si>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</si>
  <si>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</si>
  <si>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</si>
  <si>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</si>
  <si>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</si>
  <si>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</si>
  <si>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</si>
  <si>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</si>
  <si>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</si>
  <si>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</si>
  <si>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</si>
  <si>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</si>
  <si>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</si>
  <si>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</si>
  <si>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</si>
  <si>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</si>
  <si>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</si>
  <si>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</si>
  <si>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</si>
  <si>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</si>
  <si>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</si>
  <si>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</si>
  <si>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</si>
  <si>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</si>
  <si>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</si>
  <si>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</si>
  <si>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</si>
  <si>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</si>
  <si>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</si>
  <si>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</si>
  <si>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</si>
  <si>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</si>
  <si>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</si>
  <si>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</si>
  <si>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</si>
  <si>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</si>
  <si>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</si>
  <si>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</si>
  <si>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</si>
  <si>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</si>
  <si>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</si>
  <si>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</si>
  <si>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</si>
  <si>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</si>
  <si>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</si>
  <si>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</si>
  <si>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</si>
  <si>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</si>
  <si>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</si>
  <si>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</si>
  <si>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</si>
  <si>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</si>
  <si>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</si>
  <si>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</si>
  <si>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</si>
  <si>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</si>
  <si>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</si>
  <si>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</si>
  <si>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</si>
  <si>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</si>
  <si>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</si>
  <si>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</si>
  <si>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</si>
  <si>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</si>
  <si>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</si>
  <si>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</si>
  <si>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</si>
  <si>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</si>
  <si>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</si>
  <si>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</si>
  <si>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</si>
  <si>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</si>
  <si>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</si>
  <si>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</si>
  <si>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</si>
  <si>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</si>
  <si>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</si>
  <si>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</si>
  <si>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</si>
  <si>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</si>
  <si>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</si>
  <si>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</si>
  <si>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</si>
  <si>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</si>
  <si>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</si>
  <si>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</si>
  <si>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</si>
  <si>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</si>
  <si>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</si>
  <si>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</si>
  <si>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</si>
  <si>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</si>
  <si>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</si>
  <si>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</si>
  <si>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</si>
  <si>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</si>
  <si>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</si>
  <si>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</si>
  <si>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</si>
  <si>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</si>
  <si>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</si>
  <si>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</si>
  <si>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</si>
  <si>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</si>
  <si>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</si>
  <si>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</si>
  <si>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</si>
  <si>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</si>
  <si>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</si>
  <si>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</si>
  <si>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</si>
  <si>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</si>
  <si>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</si>
  <si>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</si>
  <si>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</si>
  <si>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</si>
  <si>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</si>
  <si>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</si>
  <si>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</si>
  <si>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</si>
  <si>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</si>
  <si>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</si>
  <si>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</si>
  <si>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</si>
  <si>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</si>
  <si>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</si>
  <si>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</si>
  <si>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</si>
  <si>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</si>
  <si>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</si>
  <si>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</si>
  <si>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</si>
  <si>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</si>
  <si>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</si>
  <si>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</si>
  <si>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</si>
  <si>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</si>
  <si>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</si>
  <si>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</si>
  <si>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</si>
  <si>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</si>
  <si>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</si>
  <si>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</si>
  <si>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</si>
  <si>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</si>
  <si>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</si>
  <si>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</si>
  <si>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</si>
  <si>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</si>
  <si>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</si>
  <si>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</si>
  <si>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</si>
  <si>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</si>
  <si>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</si>
  <si>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</si>
  <si>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</si>
  <si>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</si>
  <si>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</si>
  <si>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</si>
  <si>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</si>
  <si>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</si>
  <si>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</si>
  <si>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</si>
  <si>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</si>
  <si>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</si>
  <si>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</si>
  <si>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</si>
  <si>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</si>
  <si>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</si>
  <si>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</si>
  <si>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</si>
  <si>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</si>
  <si>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</si>
  <si>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</si>
  <si>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</si>
  <si>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</si>
  <si>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</si>
  <si>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</si>
  <si>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</si>
  <si>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</si>
  <si>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</si>
  <si>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</si>
  <si>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</si>
  <si>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</si>
  <si>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</si>
  <si>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</si>
  <si>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</si>
  <si>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</si>
  <si>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</si>
  <si>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</si>
  <si>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</si>
  <si>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</si>
  <si>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</si>
  <si>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</si>
  <si>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</si>
  <si>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</si>
  <si>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</si>
  <si>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</si>
  <si>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</si>
  <si>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</si>
  <si>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</si>
  <si>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</si>
  <si>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</si>
  <si>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</si>
  <si>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</si>
  <si>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</si>
  <si>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</si>
  <si>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</si>
  <si>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</si>
  <si>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</si>
  <si>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</si>
  <si>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</si>
  <si>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</si>
  <si>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</si>
  <si>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</si>
  <si>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</si>
  <si>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</si>
  <si>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</si>
  <si>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</si>
  <si>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</si>
  <si>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</si>
  <si>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</si>
  <si>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</si>
  <si>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</si>
  <si>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</si>
  <si>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</si>
  <si>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</si>
  <si>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</si>
  <si>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</si>
  <si>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</si>
  <si>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</si>
  <si>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</si>
  <si>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</si>
  <si>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</si>
  <si>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</si>
  <si>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</si>
  <si>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</si>
  <si>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</si>
  <si>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</si>
  <si>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</si>
  <si>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</si>
  <si>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</si>
  <si>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</si>
  <si>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</si>
  <si>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</si>
  <si>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</si>
  <si>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</si>
  <si>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</si>
  <si>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</si>
  <si>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</si>
  <si>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</si>
  <si>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</si>
  <si>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</si>
  <si>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</si>
  <si>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</si>
  <si>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</si>
  <si>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</si>
  <si>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</si>
  <si>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</si>
  <si>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</si>
  <si>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</si>
  <si>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</si>
  <si>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</si>
  <si>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</si>
  <si>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</si>
  <si>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</si>
  <si>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</si>
  <si>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</si>
  <si>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</si>
  <si>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</si>
  <si>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</si>
  <si>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</si>
  <si>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</si>
  <si>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</si>
  <si>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</si>
  <si>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</si>
  <si>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</si>
  <si>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</si>
  <si>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</si>
  <si>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</si>
  <si>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</si>
  <si>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</si>
  <si>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</si>
  <si>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</si>
  <si>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</si>
  <si>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</si>
  <si>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</si>
  <si>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</si>
  <si>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</si>
  <si>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</si>
  <si>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</si>
  <si>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</si>
  <si>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</si>
  <si>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</si>
  <si>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</si>
  <si>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</si>
  <si>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</si>
  <si>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</si>
  <si>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</si>
  <si>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</si>
  <si>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</si>
  <si>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</si>
  <si>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</si>
  <si>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</si>
  <si>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</si>
  <si>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</si>
  <si>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</si>
  <si>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</si>
  <si>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</si>
  <si>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</si>
  <si>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</si>
  <si>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</si>
  <si>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</si>
  <si>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</si>
  <si>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</si>
  <si>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</si>
  <si>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</si>
  <si>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</si>
  <si>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</si>
  <si>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</si>
  <si>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</si>
  <si>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</si>
  <si>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</si>
  <si>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</si>
  <si>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</si>
  <si>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</si>
  <si>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</si>
  <si>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</si>
  <si>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</si>
  <si>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</si>
  <si>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</si>
  <si>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</si>
  <si>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</si>
  <si>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</si>
  <si>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</si>
  <si>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</si>
  <si>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</si>
  <si>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</si>
  <si>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</si>
  <si>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</si>
  <si>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</si>
  <si>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</si>
  <si>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</si>
  <si>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</si>
  <si>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</si>
  <si>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</si>
  <si>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</si>
  <si>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</si>
  <si>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</si>
  <si>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</si>
  <si>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</si>
  <si>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</si>
  <si>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</si>
  <si>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</si>
  <si>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</si>
  <si>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</si>
  <si>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</si>
  <si>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</si>
  <si>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</si>
  <si>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</si>
  <si>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</si>
  <si>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</si>
  <si>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</si>
  <si>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</si>
  <si>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</si>
  <si>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</si>
  <si>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</si>
  <si>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</si>
  <si>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</si>
  <si>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</si>
  <si>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</si>
  <si>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</si>
  <si>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</si>
  <si>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</si>
  <si>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</si>
  <si>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</si>
  <si>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</si>
  <si>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</si>
  <si>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</si>
  <si>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</si>
  <si>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</si>
  <si>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</si>
  <si>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</si>
  <si>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</si>
  <si>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</si>
  <si>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</si>
  <si>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</si>
  <si>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</si>
  <si>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</si>
  <si>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</si>
  <si>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</si>
  <si>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</si>
  <si>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</si>
  <si>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</si>
  <si>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</si>
  <si>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</si>
  <si>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</si>
  <si>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</si>
  <si>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</si>
  <si>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</si>
  <si>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</si>
  <si>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</si>
  <si>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</si>
  <si>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</si>
  <si>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</si>
  <si>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</si>
  <si>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</si>
  <si>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</si>
  <si>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</si>
  <si>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</si>
  <si>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</si>
  <si>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</si>
  <si>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</si>
  <si>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</si>
  <si>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</si>
  <si>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</si>
  <si>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</si>
  <si>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</si>
  <si>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</si>
  <si>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</si>
  <si>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</si>
  <si>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</si>
  <si>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</si>
  <si>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</si>
  <si>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</si>
  <si>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</si>
  <si>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</si>
  <si>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</si>
  <si>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</si>
  <si>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</si>
  <si>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</si>
  <si>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</si>
  <si>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</si>
  <si>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</si>
  <si>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</si>
  <si>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</si>
  <si>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</si>
  <si>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</si>
  <si>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</si>
  <si>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</si>
  <si>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</si>
  <si>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</si>
  <si>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</si>
  <si>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</si>
  <si>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</si>
  <si>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</si>
  <si>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</si>
  <si>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</si>
  <si>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</si>
  <si>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</si>
  <si>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</si>
  <si>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</si>
  <si>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</si>
  <si>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</si>
  <si>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</si>
  <si>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</si>
  <si>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</si>
  <si>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</si>
  <si>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</si>
  <si>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</si>
  <si>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</si>
  <si>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</si>
  <si>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</si>
  <si>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</si>
  <si>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</si>
  <si>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</si>
  <si>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</si>
  <si>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</si>
  <si>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</si>
  <si>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</si>
  <si>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</si>
  <si>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</si>
  <si>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</si>
  <si>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</si>
  <si>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</si>
  <si>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</si>
  <si>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</si>
  <si>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</si>
  <si>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</si>
  <si>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</si>
  <si>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</si>
  <si>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</si>
  <si>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</si>
  <si>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</si>
  <si>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</si>
  <si>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</si>
  <si>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</si>
  <si>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</si>
  <si>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</si>
  <si>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</si>
  <si>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</si>
  <si>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</si>
  <si>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</si>
  <si>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</si>
  <si>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</si>
  <si>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</si>
  <si>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</si>
  <si>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</si>
  <si>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</si>
  <si>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</si>
  <si>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</si>
  <si>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</si>
  <si>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</si>
  <si>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</si>
  <si>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</si>
  <si>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</si>
  <si>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</si>
  <si>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</si>
  <si>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</si>
  <si>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</si>
  <si>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</si>
  <si>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</si>
  <si>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</si>
  <si>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</si>
  <si>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</si>
  <si>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</si>
  <si>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</si>
  <si>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</si>
  <si>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</si>
  <si>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</si>
  <si>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</si>
  <si>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</si>
  <si>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</si>
  <si>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</si>
  <si>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</si>
  <si>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</si>
  <si>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</si>
  <si>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</si>
  <si>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</si>
  <si>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</si>
  <si>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</si>
  <si>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</si>
  <si>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</si>
  <si>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</si>
  <si>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</si>
  <si>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</si>
  <si>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</si>
  <si>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</si>
  <si>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</si>
  <si>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</si>
  <si>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</si>
  <si>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</si>
  <si>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</si>
  <si>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</si>
  <si>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</si>
  <si>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</si>
  <si>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</si>
  <si>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</si>
  <si>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</si>
  <si>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</si>
  <si>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</si>
  <si>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</si>
  <si>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</si>
  <si>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</si>
  <si>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</si>
  <si>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</si>
  <si>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</si>
  <si>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</si>
  <si>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</si>
  <si>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</si>
  <si>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</si>
  <si>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</si>
  <si>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</si>
  <si>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</si>
  <si>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</si>
  <si>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</si>
  <si>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</si>
  <si>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</si>
  <si>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</si>
  <si>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</si>
  <si>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</si>
  <si>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</si>
  <si>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</si>
  <si>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</si>
  <si>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</si>
  <si>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</si>
  <si>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</si>
  <si>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</si>
  <si>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</si>
  <si>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</si>
  <si>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</si>
  <si>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</si>
  <si>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</si>
  <si>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</si>
  <si>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</si>
  <si>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</si>
  <si>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</si>
  <si>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</si>
  <si>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</si>
  <si>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</si>
  <si>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</si>
  <si>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</si>
  <si>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</si>
  <si>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</si>
  <si>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</si>
  <si>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</si>
  <si>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</si>
  <si>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</si>
  <si>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</si>
  <si>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</si>
  <si>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</si>
  <si>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</si>
  <si>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</si>
  <si>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</si>
  <si>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</si>
  <si>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</si>
  <si>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</si>
  <si>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</si>
  <si>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</si>
  <si>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</si>
  <si>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</si>
  <si>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</si>
  <si>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</si>
  <si>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</si>
  <si>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</si>
  <si>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</si>
  <si>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</si>
  <si>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</si>
  <si>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</si>
  <si>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</si>
  <si>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</si>
  <si>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</si>
  <si>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</si>
  <si>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</si>
  <si>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</si>
  <si>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</si>
  <si>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</si>
  <si>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</si>
  <si>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</si>
  <si>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</si>
  <si>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</si>
  <si>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</si>
  <si>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</si>
  <si>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</si>
  <si>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</si>
  <si>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</si>
  <si>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</si>
  <si>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</si>
  <si>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</si>
  <si>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</si>
  <si>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</si>
  <si>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</si>
  <si>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</si>
  <si>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</si>
  <si>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</si>
  <si>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</si>
  <si>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</si>
  <si>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</si>
  <si>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</si>
  <si>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</si>
  <si>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</si>
  <si>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</si>
  <si>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</si>
  <si>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</si>
  <si>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</si>
  <si>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</si>
  <si>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</si>
  <si>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</si>
  <si>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</si>
  <si>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</si>
  <si>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</si>
  <si>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</si>
  <si>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</si>
  <si>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</si>
  <si>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</si>
  <si>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</si>
  <si>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</si>
  <si>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</si>
  <si>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</si>
  <si>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</si>
  <si>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</si>
  <si>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</si>
  <si>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</si>
  <si>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</si>
  <si>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</si>
  <si>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</si>
  <si>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</si>
  <si>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</si>
  <si>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</si>
  <si>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</si>
  <si>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</si>
  <si>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</si>
  <si>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</si>
  <si>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</si>
  <si>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</si>
  <si>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</si>
  <si>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</si>
  <si>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</si>
  <si>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</si>
  <si>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</si>
  <si>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</si>
  <si>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</si>
  <si>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</si>
  <si>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</si>
  <si>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</si>
  <si>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</si>
  <si>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</si>
  <si>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</si>
  <si>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</si>
  <si>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</si>
  <si>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</si>
  <si>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</si>
  <si>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</si>
  <si>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</si>
  <si>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</si>
  <si>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</si>
  <si>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</si>
  <si>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</si>
  <si>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</si>
  <si>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</si>
  <si>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</si>
  <si>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</si>
  <si>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</si>
  <si>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</si>
  <si>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</si>
  <si>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</si>
  <si>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</si>
  <si>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</si>
  <si>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</si>
  <si>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</si>
  <si>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</si>
  <si>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</si>
  <si>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</si>
  <si>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</si>
  <si>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</si>
  <si>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</si>
  <si>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</si>
  <si>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</si>
  <si>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</si>
  <si>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</si>
  <si>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</si>
  <si>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</si>
  <si>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</si>
  <si>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</si>
  <si>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</si>
  <si>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</si>
  <si>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</si>
  <si>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</si>
  <si>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</si>
  <si>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</si>
  <si>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</si>
  <si>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</si>
  <si>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</si>
  <si>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</si>
  <si>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</si>
  <si>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</si>
  <si>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</si>
  <si>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</si>
  <si>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</si>
  <si>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</si>
  <si>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</si>
  <si>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</si>
  <si>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</si>
  <si>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</si>
  <si>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</si>
  <si>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</si>
  <si>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</si>
  <si>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</si>
  <si>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</si>
  <si>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</si>
  <si>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</si>
  <si>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</si>
  <si>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</si>
  <si>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</si>
  <si>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</si>
  <si>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</si>
  <si>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</si>
  <si>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</si>
  <si>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</si>
  <si>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</si>
  <si>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</si>
  <si>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</si>
  <si>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</si>
  <si>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</si>
  <si>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</si>
  <si>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</si>
  <si>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</si>
  <si>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</si>
  <si>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</si>
  <si>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</si>
  <si>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</si>
  <si>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</si>
  <si>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</si>
  <si>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</si>
  <si>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</si>
  <si>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</si>
  <si>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</si>
  <si>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</si>
  <si>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</si>
  <si>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</si>
  <si>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</si>
  <si>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</si>
  <si>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</si>
  <si>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</si>
  <si>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</si>
  <si>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</si>
  <si>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</si>
  <si>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</si>
  <si>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</si>
  <si>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</si>
  <si>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</si>
  <si>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</si>
  <si>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</si>
  <si>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</si>
  <si>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</si>
  <si>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</si>
  <si>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</si>
  <si>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</si>
  <si>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</si>
  <si>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</si>
  <si>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</si>
  <si>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</si>
  <si>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</si>
  <si>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</si>
  <si>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</si>
  <si>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</si>
  <si>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</si>
  <si>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</si>
  <si>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</si>
  <si>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</si>
  <si>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</si>
  <si>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</si>
  <si>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</si>
  <si>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</si>
  <si>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</si>
  <si>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</si>
  <si>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</si>
  <si>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</si>
  <si>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</si>
  <si>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</si>
  <si>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</si>
  <si>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</si>
  <si>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</si>
  <si>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</si>
  <si>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</si>
  <si>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</si>
  <si>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</si>
  <si>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</si>
  <si>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</si>
  <si>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</si>
  <si>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</si>
  <si>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</si>
  <si>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</si>
  <si>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</si>
  <si>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</si>
  <si>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</si>
  <si>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</si>
  <si>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</si>
  <si>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</si>
  <si>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</si>
  <si>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</si>
  <si>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</si>
  <si>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</si>
  <si>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</si>
  <si>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</si>
  <si>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</si>
  <si>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</si>
  <si>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</si>
  <si>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</si>
  <si>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</si>
  <si>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</si>
  <si>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</si>
  <si>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</si>
  <si>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</si>
  <si>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</si>
  <si>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</si>
  <si>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</si>
  <si>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</si>
  <si>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</si>
  <si>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</si>
  <si>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</si>
  <si>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</si>
  <si>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</si>
  <si>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</si>
  <si>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</si>
  <si>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</si>
  <si>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</si>
  <si>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</si>
  <si>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</si>
  <si>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</si>
  <si>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</si>
  <si>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</si>
  <si>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</si>
  <si>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</si>
  <si>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</si>
  <si>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</si>
  <si>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</si>
  <si>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</si>
  <si>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</si>
  <si>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</si>
  <si>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</si>
  <si>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</si>
  <si>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</si>
  <si>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</si>
  <si>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</si>
  <si>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</si>
  <si>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</si>
  <si>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</si>
  <si>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</si>
  <si>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</si>
  <si>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</si>
  <si>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</si>
  <si>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</si>
  <si>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</si>
  <si>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</si>
  <si>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</si>
  <si>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</si>
  <si>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</si>
  <si>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</si>
  <si>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</si>
  <si>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</si>
  <si>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</si>
  <si>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</si>
  <si>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</si>
  <si>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</si>
  <si>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</si>
  <si>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</si>
  <si>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</si>
  <si>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</si>
  <si>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</si>
  <si>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</si>
  <si>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</si>
  <si>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</si>
  <si>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</si>
  <si>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</si>
  <si>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</si>
  <si>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</si>
  <si>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</si>
  <si>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</si>
  <si>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</si>
  <si>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</si>
  <si>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</si>
  <si>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</si>
  <si>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</si>
  <si>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</si>
  <si>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</si>
  <si>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</si>
  <si>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</si>
  <si>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</si>
  <si>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</si>
  <si>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</si>
  <si>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</si>
  <si>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</si>
  <si>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</si>
  <si>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</si>
  <si>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</si>
  <si>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</si>
  <si>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</si>
  <si>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</si>
  <si>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</si>
  <si>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</si>
  <si>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</si>
  <si>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</si>
  <si>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</si>
  <si>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</si>
  <si>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</si>
  <si>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</si>
  <si>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</si>
  <si>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</si>
  <si>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</si>
  <si>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</si>
  <si>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</si>
  <si>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</si>
  <si>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</si>
  <si>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</si>
  <si>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</si>
  <si>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</si>
  <si>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</si>
  <si>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</si>
  <si>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</si>
  <si>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</si>
  <si>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</si>
  <si>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</si>
  <si>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</si>
  <si>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</si>
  <si>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</si>
  <si>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</si>
  <si>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</si>
  <si>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</si>
  <si>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</si>
  <si>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</si>
  <si>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</si>
  <si>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</si>
  <si>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</si>
  <si>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</si>
  <si>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</si>
  <si>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</si>
  <si>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</si>
  <si>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</si>
  <si>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</si>
  <si>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</si>
  <si>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</si>
  <si>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</si>
  <si>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</si>
  <si>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</si>
  <si>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</si>
  <si>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</si>
  <si>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</si>
  <si>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</si>
  <si>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</si>
  <si>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</si>
  <si>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</si>
  <si>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</si>
  <si>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</si>
  <si>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</si>
  <si>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</si>
  <si>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</si>
  <si>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</si>
  <si>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</si>
  <si>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</si>
  <si>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</si>
  <si>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</si>
  <si>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</si>
  <si>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</si>
  <si>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</si>
  <si>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</si>
  <si>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</si>
  <si>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</si>
  <si>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</si>
  <si>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</si>
  <si>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</si>
  <si>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</si>
  <si>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</si>
  <si>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</si>
  <si>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</si>
  <si>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</si>
  <si>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</si>
  <si>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</si>
  <si>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</si>
  <si>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</si>
  <si>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</si>
  <si>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</si>
  <si>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</si>
  <si>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</si>
  <si>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</si>
  <si>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</si>
  <si>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</si>
  <si>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</si>
  <si>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</si>
  <si>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</si>
  <si>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</si>
  <si>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</si>
  <si>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</si>
  <si>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</si>
  <si>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</si>
  <si>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</si>
  <si>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</si>
  <si>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</si>
  <si>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</si>
  <si>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</si>
  <si>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</si>
  <si>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</si>
  <si>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</si>
  <si>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</si>
  <si>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</si>
  <si>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</si>
  <si>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</si>
  <si>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</si>
  <si>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</si>
  <si>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</si>
  <si>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</si>
  <si>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</si>
  <si>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</si>
  <si>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</si>
  <si>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</si>
  <si>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</si>
  <si>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</si>
  <si>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</si>
  <si>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</si>
  <si>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</si>
  <si>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</si>
  <si>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</si>
  <si>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</si>
  <si>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</si>
  <si>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</si>
  <si>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</si>
  <si>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</si>
  <si>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</si>
  <si>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</si>
  <si>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</si>
  <si>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</si>
  <si>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</si>
  <si>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</si>
  <si>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</si>
  <si>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</si>
  <si>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</si>
  <si>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</si>
  <si>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</si>
  <si>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</si>
  <si>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</si>
  <si>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</si>
  <si>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</si>
  <si>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</si>
  <si>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</si>
  <si>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</si>
  <si>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</si>
  <si>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</si>
  <si>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</si>
  <si>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</si>
  <si>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</si>
  <si>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</si>
  <si>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</si>
  <si>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</si>
  <si>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</si>
  <si>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</si>
  <si>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</si>
  <si>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</si>
  <si>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</si>
  <si>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</si>
  <si>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</si>
  <si>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</si>
  <si>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</si>
  <si>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</si>
  <si>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</si>
  <si>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</si>
  <si>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</si>
  <si>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</si>
  <si>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</si>
  <si>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</si>
  <si>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</si>
  <si>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</si>
  <si>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</si>
  <si>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</si>
  <si>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</si>
  <si>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</si>
  <si>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</si>
  <si>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</si>
  <si>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</si>
  <si>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</si>
  <si>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</si>
  <si>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</si>
  <si>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</si>
  <si>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</si>
  <si>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</si>
  <si>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</si>
  <si>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</si>
  <si>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</si>
  <si>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</si>
  <si>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</si>
  <si>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</si>
  <si>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</si>
  <si>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</si>
  <si>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</si>
  <si>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</si>
  <si>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</si>
  <si>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</si>
  <si>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</si>
  <si>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</si>
  <si>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</si>
  <si>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</si>
  <si>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</si>
  <si>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</si>
  <si>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</si>
  <si>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</si>
  <si>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</si>
  <si>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</si>
  <si>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</si>
  <si>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</si>
  <si>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</si>
  <si>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</si>
  <si>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</si>
  <si>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</si>
  <si>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</si>
  <si>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</si>
  <si>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</si>
  <si>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</si>
  <si>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</si>
  <si>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</si>
  <si>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</si>
  <si>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</si>
  <si>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</si>
  <si>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</si>
  <si>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</si>
  <si>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</si>
  <si>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</si>
  <si>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</si>
  <si>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</si>
  <si>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</si>
  <si>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</si>
  <si>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</si>
  <si>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</si>
  <si>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</si>
  <si>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</si>
  <si>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</si>
  <si>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</si>
  <si>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</si>
  <si>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</si>
  <si>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</si>
  <si>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</si>
  <si>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</si>
  <si>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</si>
  <si>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</si>
  <si>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</si>
  <si>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</si>
  <si>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</si>
  <si>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</si>
  <si>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</si>
  <si>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</si>
  <si>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</si>
  <si>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</si>
  <si>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</si>
  <si>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</si>
  <si>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</si>
  <si>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</si>
  <si>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</si>
  <si>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</si>
  <si>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</si>
  <si>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</si>
  <si>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</si>
  <si>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</si>
  <si>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</si>
  <si>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</si>
  <si>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</si>
  <si>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</si>
  <si>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</si>
  <si>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</si>
  <si>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</si>
  <si>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</si>
  <si>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</si>
  <si>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</si>
  <si>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</si>
  <si>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</si>
  <si>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</si>
  <si>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</si>
  <si>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</si>
  <si>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</si>
  <si>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</si>
  <si>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</si>
  <si>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</si>
  <si>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</si>
  <si>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</si>
  <si>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</si>
  <si>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</si>
  <si>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</si>
  <si>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</si>
  <si>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</si>
  <si>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</si>
  <si>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</si>
  <si>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</si>
  <si>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</si>
  <si>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</si>
  <si>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</si>
  <si>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</si>
  <si>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</si>
  <si>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</si>
  <si>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</si>
  <si>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</si>
  <si>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</si>
  <si>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</si>
  <si>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</si>
  <si>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</si>
  <si>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</si>
  <si>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</si>
  <si>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</si>
  <si>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</si>
  <si>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</si>
  <si>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</si>
  <si>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</si>
  <si>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</si>
  <si>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</si>
  <si>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</si>
  <si>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</si>
  <si>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</si>
  <si>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</si>
  <si>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</si>
  <si>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</si>
  <si>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</si>
  <si>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</si>
  <si>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</si>
  <si>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</si>
  <si>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</si>
  <si>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</si>
  <si>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</si>
  <si>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</si>
  <si>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</si>
  <si>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</si>
  <si>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</si>
  <si>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</si>
  <si>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</si>
  <si>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</si>
  <si>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</si>
  <si>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</si>
  <si>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</si>
  <si>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</si>
  <si>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</si>
  <si>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</si>
  <si>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</si>
  <si>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</si>
  <si>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</si>
  <si>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</si>
  <si>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</si>
  <si>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</si>
  <si>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</si>
  <si>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</si>
  <si>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</si>
  <si>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</si>
  <si>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</si>
  <si>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</si>
  <si>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</si>
  <si>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</si>
  <si>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</si>
  <si>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</si>
  <si>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</si>
  <si>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</si>
  <si>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</si>
  <si>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</si>
  <si>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</si>
  <si>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</si>
  <si>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</si>
  <si>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</si>
  <si>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</si>
  <si>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</si>
  <si>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</si>
  <si>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</si>
  <si>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</si>
  <si>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</si>
  <si>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</si>
  <si>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</si>
  <si>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</si>
  <si>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</si>
  <si>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</si>
  <si>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</si>
  <si>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</si>
  <si>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</si>
  <si>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</si>
  <si>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</si>
  <si>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</si>
  <si>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</si>
  <si>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</si>
  <si>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</si>
  <si>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</si>
  <si>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</si>
  <si>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</si>
  <si>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</si>
  <si>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</si>
  <si>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</si>
  <si>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</si>
  <si>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</si>
  <si>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</si>
  <si>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</si>
  <si>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</si>
  <si>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</si>
  <si>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</si>
  <si>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</si>
  <si>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</si>
  <si>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</si>
  <si>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</si>
  <si>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</si>
  <si>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</si>
  <si>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</si>
  <si>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</si>
  <si>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</si>
  <si>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</si>
  <si>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</si>
  <si>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</si>
  <si>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</si>
  <si>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</si>
  <si>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</si>
  <si>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</si>
  <si>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</si>
  <si>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</si>
  <si>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</si>
  <si>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</si>
  <si>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</si>
  <si>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</si>
  <si>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</si>
  <si>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</si>
  <si>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</si>
  <si>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</si>
  <si>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</si>
  <si>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</si>
  <si>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</si>
  <si>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</si>
  <si>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</si>
  <si>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</si>
  <si>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</si>
  <si>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</si>
  <si>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</si>
  <si>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</si>
  <si>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</si>
  <si>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</si>
  <si>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</si>
  <si>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</si>
  <si>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</si>
  <si>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</si>
  <si>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</si>
  <si>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</si>
  <si>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</si>
  <si>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</si>
  <si>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</si>
  <si>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</si>
  <si>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</si>
  <si>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</si>
  <si>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</si>
  <si>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</si>
  <si>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</si>
  <si>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</si>
  <si>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</si>
  <si>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</si>
  <si>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</si>
  <si>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</si>
  <si>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</si>
  <si>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</si>
  <si>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</si>
  <si>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</si>
  <si>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</si>
  <si>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</si>
  <si>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</si>
  <si>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</si>
  <si>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</si>
  <si>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</si>
  <si>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</si>
  <si>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</si>
  <si>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</si>
  <si>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</si>
  <si>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</si>
  <si>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</si>
  <si>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</si>
  <si>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</si>
  <si>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</si>
  <si>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</si>
  <si>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</si>
  <si>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</si>
  <si>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</si>
  <si>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</si>
  <si>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</si>
  <si>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</si>
  <si>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</si>
  <si>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</si>
  <si>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</si>
  <si>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</si>
  <si>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</si>
  <si>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</si>
  <si>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</si>
  <si>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</si>
  <si>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</si>
  <si>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</si>
  <si>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</si>
  <si>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</si>
  <si>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</si>
  <si>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</si>
  <si>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</si>
  <si>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</si>
  <si>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</si>
  <si>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</si>
  <si>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</si>
  <si>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</si>
  <si>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</si>
  <si>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</si>
  <si>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</si>
  <si>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</si>
  <si>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</si>
  <si>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</si>
  <si>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</si>
  <si>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</si>
  <si>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</si>
  <si>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</si>
  <si>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</si>
  <si>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</si>
  <si>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</si>
  <si>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</si>
  <si>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</si>
  <si>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</si>
  <si>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</si>
  <si>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</si>
  <si>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</si>
  <si>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</si>
  <si>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</si>
  <si>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</si>
  <si>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</si>
  <si>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</si>
  <si>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</si>
  <si>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</si>
  <si>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</si>
  <si>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</si>
  <si>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</si>
  <si>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</si>
  <si>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</si>
  <si>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</si>
  <si>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</si>
  <si>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</si>
  <si>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</si>
  <si>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</si>
  <si>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</si>
  <si>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</si>
  <si>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</si>
  <si>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</si>
  <si>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</si>
  <si>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</si>
  <si>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</si>
  <si>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</si>
  <si>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</si>
  <si>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</si>
  <si>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</si>
  <si>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</si>
  <si>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</si>
  <si>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</si>
  <si>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</si>
  <si>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</si>
  <si>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</si>
  <si>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</si>
  <si>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</si>
  <si>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</si>
  <si>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</si>
  <si>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</si>
  <si>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</si>
  <si>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</si>
  <si>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</si>
  <si>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</si>
  <si>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</si>
  <si>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</si>
  <si>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</si>
  <si>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</si>
  <si>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</si>
  <si>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</si>
  <si>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</si>
  <si>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</si>
  <si>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</si>
  <si>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</si>
  <si>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</si>
  <si>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</si>
  <si>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</si>
  <si>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</si>
  <si>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</si>
  <si>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</si>
  <si>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</si>
  <si>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</si>
  <si>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</si>
  <si>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</si>
  <si>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</si>
  <si>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</si>
  <si>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</si>
  <si>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</si>
  <si>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</si>
  <si>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</si>
  <si>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</si>
  <si>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</si>
  <si>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</si>
  <si>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</si>
  <si>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</si>
  <si>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</si>
  <si>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</si>
  <si>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</si>
  <si>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</si>
  <si>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</si>
  <si>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</si>
  <si>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</si>
  <si>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</si>
  <si>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</si>
  <si>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</si>
  <si>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</si>
  <si>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</si>
  <si>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</si>
  <si>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</si>
  <si>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</si>
  <si>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</si>
  <si>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</si>
  <si>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</si>
  <si>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</si>
  <si>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</si>
  <si>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</si>
  <si>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</si>
  <si>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</si>
  <si>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</si>
  <si>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</si>
  <si>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</si>
  <si>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</si>
  <si>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</si>
  <si>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</si>
  <si>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</si>
  <si>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</si>
  <si>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</si>
  <si>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</si>
  <si>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</si>
  <si>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</si>
  <si>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</si>
  <si>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</si>
  <si>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</si>
  <si>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</si>
  <si>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</si>
  <si>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</si>
  <si>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</si>
  <si>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</si>
  <si>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</si>
  <si>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</si>
  <si>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</si>
  <si>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</si>
  <si>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</si>
  <si>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</si>
  <si>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</si>
  <si>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</si>
  <si>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</si>
  <si>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</si>
  <si>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</si>
  <si>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</si>
  <si>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</si>
  <si>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</si>
  <si>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</si>
  <si>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</si>
  <si>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</si>
  <si>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</si>
  <si>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</si>
  <si>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</si>
  <si>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</si>
  <si>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</si>
  <si>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</si>
  <si>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</si>
  <si>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</si>
  <si>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</si>
  <si>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</si>
  <si>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</si>
  <si>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</si>
  <si>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</si>
  <si>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</si>
  <si>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</si>
  <si>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</si>
  <si>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</si>
  <si>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</si>
  <si>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</si>
  <si>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</si>
  <si>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</si>
  <si>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</si>
  <si>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</si>
  <si>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</si>
  <si>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</si>
  <si>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</si>
  <si>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</si>
  <si>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</si>
  <si>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</si>
  <si>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</si>
  <si>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</si>
  <si>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</si>
  <si>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</si>
  <si>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</si>
  <si>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</si>
  <si>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</si>
  <si>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</si>
  <si>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</si>
  <si>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</si>
  <si>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</si>
  <si>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</si>
  <si>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</si>
  <si>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</si>
  <si>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</si>
  <si>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</si>
  <si>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</si>
  <si>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</si>
  <si>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</si>
  <si>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</si>
  <si>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</si>
  <si>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</si>
  <si>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</si>
  <si>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</si>
  <si>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</si>
  <si>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</si>
  <si>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</si>
  <si>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</si>
  <si>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</si>
  <si>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</si>
  <si>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</si>
  <si>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</si>
  <si>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</si>
  <si>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</si>
  <si>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</si>
  <si>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</si>
  <si>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</si>
  <si>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</si>
  <si>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</si>
  <si>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</si>
  <si>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</si>
  <si>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</si>
  <si>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</si>
  <si>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</si>
  <si>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</si>
  <si>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</si>
  <si>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</si>
  <si>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</si>
  <si>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</si>
  <si>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</si>
  <si>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</si>
  <si>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</si>
  <si>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</si>
  <si>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</si>
  <si>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</si>
  <si>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</si>
  <si>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</si>
  <si>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</si>
  <si>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</si>
  <si>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</si>
  <si>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</si>
  <si>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</si>
  <si>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</si>
  <si>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</si>
  <si>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</si>
  <si>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</si>
  <si>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</si>
  <si>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</si>
  <si>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</si>
  <si>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</si>
  <si>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</si>
  <si>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</si>
  <si>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</si>
  <si>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</si>
  <si>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</si>
  <si>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</si>
  <si>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</si>
  <si>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</si>
  <si>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</si>
  <si>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</si>
  <si>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</si>
  <si>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</si>
  <si>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</si>
  <si>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</si>
  <si>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</si>
  <si>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</si>
  <si>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</si>
  <si>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</si>
  <si>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</si>
  <si>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</si>
  <si>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</si>
  <si>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</si>
  <si>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</si>
  <si>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</si>
  <si>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</si>
  <si>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</si>
  <si>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</si>
  <si>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</si>
  <si>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</si>
  <si>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</si>
  <si>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</si>
  <si>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</si>
  <si>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</si>
  <si>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</si>
  <si>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</si>
  <si>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</si>
  <si>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</si>
  <si>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</si>
  <si>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</si>
  <si>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</si>
  <si>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</si>
  <si>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</si>
  <si>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</si>
  <si>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</si>
  <si>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</si>
  <si>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</si>
  <si>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</si>
  <si>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</si>
  <si>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</si>
  <si>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</si>
  <si>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</si>
  <si>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</si>
  <si>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</si>
  <si>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</si>
  <si>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</si>
  <si>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</si>
  <si>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</si>
  <si>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</si>
  <si>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</si>
  <si>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</si>
  <si>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</si>
  <si>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</si>
  <si>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</si>
  <si>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</si>
  <si>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</si>
  <si>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</si>
  <si>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</si>
  <si>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</si>
  <si>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</si>
  <si>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</si>
  <si>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</si>
  <si>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</si>
  <si>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</si>
  <si>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</si>
  <si>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</si>
  <si>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</si>
  <si>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</si>
  <si>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</si>
  <si>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</si>
  <si>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</si>
  <si>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</si>
  <si>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</si>
  <si>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</si>
  <si>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</si>
  <si>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</si>
  <si>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</si>
  <si>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</si>
  <si>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</si>
  <si>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</si>
  <si>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</si>
  <si>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</si>
  <si>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</si>
  <si>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</si>
  <si>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</si>
  <si>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</si>
  <si>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</si>
  <si>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</si>
  <si>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</si>
  <si>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</si>
  <si>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</si>
  <si>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</si>
  <si>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</si>
  <si>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</si>
  <si>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</si>
  <si>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</si>
  <si>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</si>
  <si>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</si>
  <si>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</si>
  <si>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</si>
  <si>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</si>
  <si>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</si>
  <si>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</si>
  <si>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</si>
  <si>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</si>
  <si>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</si>
  <si>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</si>
  <si>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</si>
  <si>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</si>
  <si>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</si>
  <si>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</si>
  <si>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</si>
  <si>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</si>
  <si>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</si>
  <si>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</si>
  <si>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</si>
  <si>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</si>
  <si>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</si>
  <si>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</si>
  <si>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</si>
  <si>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</si>
  <si>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</si>
  <si>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</si>
  <si>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</si>
  <si>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</si>
  <si>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</si>
  <si>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</si>
  <si>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</si>
  <si>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</si>
  <si>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</si>
  <si>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</si>
  <si>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</si>
  <si>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</si>
  <si>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</si>
  <si>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</si>
  <si>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</si>
  <si>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</si>
  <si>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</si>
  <si>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</si>
  <si>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</si>
  <si>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</si>
  <si>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</si>
  <si>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</si>
  <si>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</si>
  <si>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</si>
  <si>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</si>
  <si>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</si>
  <si>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</si>
  <si>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</si>
  <si>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</si>
  <si>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</si>
  <si>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</si>
  <si>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</si>
  <si>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</si>
  <si>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</si>
  <si>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</si>
  <si>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</si>
  <si>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</si>
  <si>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</si>
  <si>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</si>
  <si>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</si>
  <si>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</si>
  <si>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</si>
  <si>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</si>
  <si>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</si>
  <si>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</si>
  <si>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</si>
  <si>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</si>
  <si>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</si>
  <si>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</si>
  <si>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</si>
  <si>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</si>
  <si>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</si>
  <si>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</si>
  <si>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</si>
  <si>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</si>
  <si>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</si>
  <si>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</si>
  <si>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</si>
  <si>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</si>
  <si>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</si>
  <si>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</si>
  <si>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</si>
  <si>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</si>
  <si>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</si>
  <si>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</si>
  <si>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</si>
  <si>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</si>
  <si>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</si>
  <si>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</si>
  <si>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</si>
  <si>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</si>
  <si>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</si>
  <si>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</si>
  <si>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</si>
  <si>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</si>
  <si>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</si>
  <si>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</si>
  <si>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</si>
  <si>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</si>
  <si>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</si>
  <si>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</si>
  <si>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</si>
  <si>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</si>
  <si>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</si>
  <si>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</si>
  <si>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</si>
  <si>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</si>
  <si>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</si>
  <si>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</si>
  <si>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</si>
  <si>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</si>
  <si>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</si>
  <si>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</si>
  <si>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</si>
  <si>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</si>
  <si>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</si>
  <si>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</si>
  <si>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</si>
  <si>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</si>
  <si>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</si>
  <si>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</si>
  <si>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</si>
  <si>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</si>
  <si>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</si>
  <si>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</si>
  <si>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</si>
  <si>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</si>
  <si>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</si>
  <si>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</si>
  <si>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</si>
  <si>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</si>
  <si>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</si>
  <si>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</si>
  <si>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</si>
  <si>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</si>
  <si>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</si>
  <si>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</si>
  <si>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</si>
  <si>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</si>
  <si>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</si>
  <si>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</si>
  <si>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</si>
  <si>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</si>
  <si>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</si>
  <si>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</si>
  <si>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</si>
  <si>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</si>
  <si>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</si>
  <si>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</si>
  <si>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</si>
  <si>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</si>
  <si>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</si>
  <si>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</si>
  <si>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</si>
  <si>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</si>
  <si>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</si>
  <si>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</si>
  <si>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</si>
  <si>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</si>
  <si>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</si>
  <si>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</si>
  <si>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</si>
  <si>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</si>
  <si>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</si>
  <si>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</si>
  <si>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</si>
  <si>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</si>
  <si>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</si>
  <si>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</si>
  <si>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</si>
  <si>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</si>
  <si>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</si>
  <si>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</si>
  <si>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</si>
  <si>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</si>
  <si>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</si>
  <si>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</si>
  <si>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</si>
  <si>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</si>
  <si>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</si>
  <si>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</si>
  <si>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</si>
  <si>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</si>
  <si>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</si>
  <si>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</si>
  <si>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</si>
  <si>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</si>
  <si>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</si>
  <si>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</si>
  <si>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</si>
  <si>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</si>
  <si>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</si>
  <si>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</si>
  <si>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</si>
  <si>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</si>
  <si>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</si>
  <si>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</si>
  <si>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</si>
  <si>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</si>
  <si>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</si>
  <si>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</si>
  <si>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</si>
  <si>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</si>
  <si>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</si>
  <si>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</si>
  <si>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</si>
  <si>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</si>
  <si>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</si>
  <si>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</si>
  <si>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</si>
  <si>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</si>
  <si>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</si>
  <si>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</si>
  <si>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</si>
  <si>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</si>
  <si>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</si>
  <si>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</si>
  <si>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</si>
  <si>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</si>
  <si>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</si>
  <si>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</si>
  <si>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</si>
  <si>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</si>
  <si>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</si>
  <si>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</si>
  <si>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</si>
  <si>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</si>
  <si>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</si>
  <si>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</si>
  <si>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</si>
  <si>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</si>
  <si>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</si>
  <si>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</si>
  <si>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</si>
  <si>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</si>
  <si>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</si>
  <si>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</si>
  <si>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</si>
  <si>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</si>
  <si>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</si>
  <si>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</si>
  <si>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</si>
  <si>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</si>
  <si>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</si>
  <si>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</si>
  <si>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</si>
  <si>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</si>
  <si>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</si>
  <si>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</si>
  <si>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</si>
  <si>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</si>
  <si>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</si>
  <si>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</si>
  <si>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</si>
  <si>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</si>
  <si>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</si>
  <si>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</si>
  <si>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</si>
  <si>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</si>
  <si>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</si>
  <si>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</si>
  <si>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</si>
  <si>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</si>
  <si>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</si>
  <si>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</si>
  <si>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</si>
  <si>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</si>
  <si>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</si>
  <si>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</si>
  <si>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</si>
  <si>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</si>
  <si>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</si>
  <si>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</si>
  <si>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</si>
  <si>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</si>
  <si>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</si>
  <si>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</si>
  <si>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</si>
  <si>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</si>
  <si>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</si>
  <si>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</si>
  <si>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</si>
  <si>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</si>
  <si>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</si>
  <si>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</si>
  <si>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</si>
  <si>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</si>
  <si>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</si>
  <si>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</si>
  <si>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</si>
  <si>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</si>
  <si>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</si>
  <si>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</si>
  <si>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</si>
  <si>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</si>
  <si>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</si>
  <si>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</si>
  <si>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</si>
  <si>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</si>
  <si>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</si>
  <si>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</si>
  <si>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</si>
  <si>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</si>
  <si>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</si>
  <si>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</si>
  <si>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</si>
  <si>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</si>
  <si>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</si>
  <si>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</si>
  <si>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</si>
  <si>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</si>
  <si>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</si>
  <si>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</si>
  <si>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</si>
  <si>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</si>
  <si>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</si>
  <si>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</si>
  <si>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</si>
  <si>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</si>
  <si>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</si>
  <si>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</si>
  <si>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</si>
  <si>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</si>
  <si>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</si>
  <si>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</si>
  <si>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</si>
  <si>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</si>
  <si>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</si>
  <si>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</si>
  <si>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</si>
  <si>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</si>
  <si>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</si>
  <si>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</si>
  <si>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</si>
  <si>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</si>
  <si>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</si>
  <si>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</si>
  <si>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</si>
  <si>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</si>
  <si>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</si>
  <si>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</si>
  <si>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</si>
  <si>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</si>
  <si>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</si>
  <si>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</si>
  <si>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</si>
  <si>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</si>
  <si>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</si>
  <si>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</si>
  <si>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</si>
  <si>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</si>
  <si>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</si>
  <si>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</si>
  <si>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</si>
  <si>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</si>
  <si>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</si>
  <si>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</si>
  <si>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</si>
  <si>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</si>
  <si>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</si>
  <si>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</si>
  <si>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</si>
  <si>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</si>
  <si>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</si>
  <si>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</si>
  <si>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</si>
  <si>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</si>
  <si>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</si>
  <si>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</si>
  <si>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</si>
  <si>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</si>
  <si>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</si>
  <si>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</si>
  <si>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</si>
  <si>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</si>
  <si>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</si>
  <si>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</si>
  <si>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</si>
  <si>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</si>
  <si>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</si>
  <si>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</si>
  <si>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</si>
  <si>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</si>
  <si>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</si>
  <si>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</si>
  <si>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</si>
  <si>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</si>
  <si>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</si>
  <si>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</si>
  <si>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</si>
  <si>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</si>
  <si>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</si>
  <si>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</si>
  <si>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</si>
  <si>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</si>
  <si>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</si>
  <si>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</si>
  <si>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</si>
  <si>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</si>
  <si>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</si>
  <si>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</si>
  <si>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</si>
  <si>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</si>
  <si>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</si>
  <si>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</si>
  <si>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</si>
  <si>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</si>
  <si>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</si>
  <si>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</si>
  <si>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</si>
  <si>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</si>
  <si>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</si>
  <si>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</si>
  <si>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</si>
  <si>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</si>
  <si>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</si>
  <si>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</si>
  <si>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</si>
  <si>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</si>
  <si>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</si>
  <si>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</si>
  <si>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</si>
  <si>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</si>
  <si>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</si>
  <si>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</si>
  <si>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</si>
  <si>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</si>
  <si>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</si>
  <si>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</si>
  <si>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</si>
  <si>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</si>
  <si>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</si>
  <si>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</si>
  <si>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</si>
  <si>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</si>
  <si>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</si>
  <si>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</si>
  <si>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</si>
  <si>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</si>
  <si>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</si>
  <si>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</si>
  <si>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</si>
  <si>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</si>
  <si>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</si>
  <si>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</si>
  <si>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</si>
  <si>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</si>
  <si>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</si>
  <si>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</si>
  <si>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</si>
  <si>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</si>
  <si>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</si>
  <si>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</si>
  <si>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</si>
  <si>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</si>
  <si>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</si>
  <si>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</si>
  <si>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</si>
  <si>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</si>
  <si>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</si>
  <si>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</si>
  <si>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</si>
  <si>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</si>
  <si>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</si>
  <si>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</si>
  <si>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</si>
  <si>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</si>
  <si>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</si>
  <si>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</si>
  <si>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</si>
  <si>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</si>
  <si>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</si>
  <si>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</si>
  <si>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</si>
  <si>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</si>
  <si>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</si>
  <si>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</si>
  <si>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</si>
  <si>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</si>
  <si>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</si>
  <si>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</si>
  <si>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</si>
  <si>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</si>
  <si>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</si>
  <si>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</si>
  <si>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</si>
  <si>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</si>
  <si>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</si>
  <si>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</si>
  <si>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</si>
  <si>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</si>
  <si>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</si>
  <si>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</si>
  <si>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</si>
  <si>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</si>
  <si>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</si>
  <si>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</si>
  <si>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</si>
  <si>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</si>
  <si>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</si>
  <si>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</si>
  <si>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</si>
  <si>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</si>
  <si>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</si>
  <si>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</si>
  <si>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</si>
  <si>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</si>
  <si>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</si>
  <si>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</si>
  <si>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</si>
  <si>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</si>
  <si>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</si>
  <si>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</si>
  <si>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</si>
  <si>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</si>
  <si>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</si>
  <si>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</si>
  <si>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</si>
  <si>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</si>
  <si>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</si>
  <si>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</si>
  <si>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</si>
  <si>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</si>
  <si>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</si>
  <si>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</si>
  <si>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</si>
  <si>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</si>
  <si>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</si>
  <si>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</si>
  <si>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</si>
  <si>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</si>
  <si>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</si>
  <si>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</si>
  <si>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</si>
  <si>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</si>
  <si>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</si>
  <si>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</si>
  <si>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</si>
  <si>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</si>
  <si>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</si>
  <si>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</si>
  <si>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</si>
  <si>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</si>
  <si>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</si>
  <si>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</si>
  <si>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</si>
  <si>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</si>
  <si>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</si>
  <si>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</si>
  <si>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</si>
  <si>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</si>
  <si>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</si>
  <si>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</si>
  <si>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</si>
  <si>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</si>
  <si>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</si>
  <si>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</si>
  <si>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</si>
  <si>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</si>
  <si>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</si>
  <si>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</si>
  <si>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</si>
  <si>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</si>
  <si>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</si>
  <si>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</si>
  <si>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</si>
  <si>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</si>
  <si>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</si>
  <si>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</si>
  <si>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</si>
  <si>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</si>
  <si>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</si>
  <si>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</si>
  <si>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</si>
  <si>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</si>
  <si>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</si>
  <si>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</si>
  <si>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</si>
  <si>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</si>
  <si>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</si>
  <si>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</si>
  <si>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</si>
  <si>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</si>
  <si>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</si>
  <si>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</si>
  <si>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</si>
  <si>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</si>
  <si>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</si>
  <si>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</si>
  <si>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</si>
  <si>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</si>
  <si>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</si>
  <si>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</si>
  <si>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</si>
  <si>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</si>
  <si>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</si>
  <si>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</si>
  <si>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</si>
  <si>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</si>
  <si>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</si>
  <si>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</si>
  <si>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</si>
  <si>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</si>
  <si>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</si>
  <si>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</si>
  <si>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</si>
  <si>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</si>
  <si>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</si>
  <si>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</si>
  <si>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</si>
  <si>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</si>
  <si>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</si>
  <si>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</si>
  <si>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</si>
  <si>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</si>
  <si>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</si>
  <si>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</si>
  <si>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</si>
  <si>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</si>
  <si>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</si>
  <si>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</si>
  <si>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</si>
  <si>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</si>
  <si>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</si>
  <si>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</si>
  <si>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</si>
  <si>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</si>
  <si>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</si>
  <si>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</si>
  <si>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</si>
  <si>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</si>
  <si>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</si>
  <si>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</si>
  <si>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</si>
  <si>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</si>
  <si>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</si>
  <si>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</si>
  <si>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</si>
  <si>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</si>
  <si>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</si>
  <si>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</si>
  <si>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</si>
  <si>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</si>
  <si>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</si>
  <si>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</si>
  <si>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</si>
  <si>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</si>
  <si>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</si>
  <si>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</si>
  <si>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</si>
  <si>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</si>
  <si>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</si>
  <si>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</si>
  <si>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</si>
  <si>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</si>
  <si>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</si>
  <si>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</si>
  <si>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</si>
  <si>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</si>
  <si>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</si>
  <si>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</si>
  <si>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</si>
  <si>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</si>
  <si>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</si>
  <si>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</si>
  <si>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</si>
  <si>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</si>
  <si>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</si>
  <si>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</si>
  <si>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</si>
  <si>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</si>
  <si>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</si>
  <si>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</si>
  <si>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</si>
  <si>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</si>
  <si>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</si>
  <si>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</si>
  <si>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</si>
  <si>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</si>
  <si>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</si>
  <si>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</si>
  <si>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</si>
  <si>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</si>
  <si>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</si>
  <si>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</si>
  <si>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</si>
  <si>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</si>
  <si>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</si>
  <si>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</si>
  <si>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</si>
  <si>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</si>
  <si>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</si>
  <si>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</si>
  <si>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</si>
  <si>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</si>
  <si>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</si>
  <si>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</si>
  <si>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</si>
  <si>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</si>
  <si>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</si>
  <si>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</si>
  <si>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</si>
  <si>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</si>
  <si>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</si>
  <si>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</si>
  <si>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</si>
  <si>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</si>
  <si>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</si>
  <si>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</si>
  <si>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</si>
  <si>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</si>
  <si>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</si>
  <si>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</si>
  <si>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</si>
  <si>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</si>
  <si>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</si>
  <si>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</si>
  <si>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</si>
  <si>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</si>
  <si>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</si>
  <si>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</si>
  <si>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</si>
  <si>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</si>
  <si>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</si>
  <si>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</si>
  <si>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</si>
  <si>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</si>
  <si>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</si>
  <si>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</si>
  <si>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</si>
  <si>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</si>
  <si>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</si>
  <si>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</si>
  <si>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</si>
  <si>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</si>
  <si>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</si>
  <si>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</si>
  <si>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</si>
  <si>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</si>
  <si>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</si>
  <si>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</si>
  <si>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</si>
  <si>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</si>
  <si>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</si>
  <si>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</si>
  <si>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</si>
  <si>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</si>
  <si>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</si>
  <si>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</si>
  <si>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</si>
  <si>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</si>
  <si>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</si>
  <si>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</si>
  <si>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</si>
  <si>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</si>
  <si>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</si>
  <si>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</si>
  <si>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</si>
  <si>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</si>
  <si>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</si>
  <si>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</si>
  <si>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</si>
  <si>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</si>
  <si>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</si>
  <si>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</si>
  <si>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</si>
  <si>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</si>
  <si>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</si>
  <si>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</si>
  <si>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</si>
  <si>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</si>
  <si>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</si>
  <si>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</si>
  <si>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</si>
  <si>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</si>
  <si>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</si>
  <si>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</si>
  <si>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</si>
  <si>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</si>
  <si>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</si>
  <si>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</si>
  <si>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</si>
  <si>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</si>
  <si>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</si>
  <si>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</si>
  <si>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</si>
  <si>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</si>
  <si>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</si>
  <si>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</si>
  <si>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</si>
  <si>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</si>
  <si>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</si>
  <si>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</si>
  <si>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</si>
  <si>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</si>
  <si>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</si>
  <si>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</si>
  <si>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</si>
  <si>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</si>
  <si>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</si>
  <si>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</si>
  <si>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</si>
  <si>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</si>
  <si>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</si>
  <si>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</si>
  <si>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</si>
  <si>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</si>
  <si>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</si>
  <si>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</si>
  <si>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</si>
  <si>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</si>
  <si>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</si>
  <si>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</si>
  <si>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</si>
  <si>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</si>
  <si>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</si>
  <si>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</si>
  <si>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</si>
  <si>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</si>
  <si>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</si>
  <si>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</si>
  <si>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</si>
  <si>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</si>
  <si>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</si>
  <si>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</si>
  <si>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</si>
  <si>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</si>
  <si>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</si>
  <si>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</si>
  <si>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</si>
  <si>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</si>
  <si>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</si>
  <si>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</si>
  <si>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</si>
  <si>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</si>
  <si>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</si>
  <si>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</si>
  <si>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</si>
  <si>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</si>
  <si>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</si>
  <si>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</si>
  <si>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</si>
  <si>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</si>
  <si>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</si>
  <si>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</si>
  <si>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</si>
  <si>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</si>
  <si>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</si>
  <si>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</si>
  <si>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</si>
  <si>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</si>
  <si>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</si>
  <si>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</si>
  <si>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</si>
  <si>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</si>
  <si>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</si>
  <si>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</si>
  <si>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</si>
  <si>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</si>
  <si>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</si>
  <si>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</si>
  <si>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</si>
  <si>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</si>
  <si>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</si>
  <si>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</si>
  <si>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</si>
  <si>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</si>
  <si>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</si>
  <si>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</si>
  <si>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</si>
  <si>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</si>
  <si>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</si>
  <si>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</si>
  <si>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</si>
  <si>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</si>
  <si>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</si>
  <si>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</si>
  <si>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</si>
  <si>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</si>
  <si>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</si>
  <si>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</si>
  <si>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</si>
  <si>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</si>
  <si>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</si>
  <si>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</si>
  <si>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</si>
  <si>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</si>
  <si>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</si>
  <si>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</si>
  <si>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</si>
  <si>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</si>
  <si>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</si>
  <si>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</si>
  <si>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</si>
  <si>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</si>
  <si>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</si>
  <si>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</si>
  <si>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</si>
  <si>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</si>
  <si>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</si>
  <si>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</si>
  <si>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</si>
  <si>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</si>
  <si>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</si>
  <si>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</si>
  <si>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</si>
  <si>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</si>
  <si>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</si>
  <si>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</si>
  <si>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</si>
  <si>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</si>
  <si>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</si>
  <si>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</si>
  <si>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</si>
  <si>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</si>
  <si>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</si>
  <si>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</si>
  <si>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</si>
  <si>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</si>
  <si>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</si>
  <si>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</si>
  <si>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</si>
  <si>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</si>
  <si>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</si>
  <si>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</si>
  <si>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</si>
  <si>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</si>
  <si>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</si>
  <si>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</si>
  <si>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</si>
  <si>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</si>
  <si>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</si>
  <si>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</si>
  <si>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</si>
  <si>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</si>
  <si>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</si>
  <si>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</si>
  <si>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</si>
  <si>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</si>
  <si>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</si>
  <si>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</si>
  <si>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</si>
  <si>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</si>
  <si>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</si>
  <si>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</si>
  <si>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</si>
  <si>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</si>
  <si>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</si>
  <si>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</si>
  <si>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</si>
  <si>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</si>
  <si>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</si>
  <si>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</si>
  <si>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</si>
  <si>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</si>
  <si>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</si>
  <si>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</si>
  <si>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</si>
  <si>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</si>
  <si>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</si>
  <si>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</si>
  <si>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</si>
  <si>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</si>
  <si>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</si>
  <si>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</si>
  <si>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</si>
  <si>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</si>
  <si>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</si>
  <si>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</si>
  <si>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</si>
  <si>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</si>
  <si>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</si>
  <si>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</si>
  <si>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</si>
  <si>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</si>
  <si>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</si>
  <si>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</si>
  <si>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</si>
  <si>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</si>
  <si>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</si>
  <si>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</si>
  <si>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</si>
  <si>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</si>
  <si>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</si>
  <si>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</si>
  <si>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</si>
  <si>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</si>
  <si>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</si>
  <si>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</si>
  <si>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</si>
  <si>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</si>
  <si>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</si>
  <si>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</si>
  <si>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</si>
  <si>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</si>
  <si>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</si>
  <si>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</si>
  <si>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</si>
  <si>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</si>
  <si>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</si>
  <si>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</si>
  <si>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</si>
  <si>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</si>
  <si>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</si>
  <si>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</si>
  <si>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</si>
  <si>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</si>
  <si>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</si>
  <si>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</si>
  <si>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</si>
  <si>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</si>
  <si>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</si>
  <si>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</si>
  <si>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</si>
  <si>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</si>
  <si>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</si>
  <si>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</si>
  <si>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</si>
  <si>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</si>
  <si>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</si>
  <si>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</si>
  <si>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</si>
  <si>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</si>
  <si>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</si>
  <si>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</si>
  <si>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</si>
  <si>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</si>
  <si>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</si>
  <si>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</si>
  <si>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</si>
  <si>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</si>
  <si>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</si>
  <si>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</si>
  <si>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</si>
  <si>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</si>
  <si>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</si>
  <si>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</si>
  <si>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</si>
  <si>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</si>
  <si>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</si>
  <si>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</si>
  <si>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</si>
  <si>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</si>
  <si>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</si>
  <si>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</si>
  <si>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</si>
  <si>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</si>
  <si>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</si>
  <si>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</si>
  <si>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</si>
  <si>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</si>
  <si>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</si>
  <si>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</si>
  <si>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</si>
  <si>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</si>
  <si>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</si>
  <si>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</si>
  <si>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</si>
  <si>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</si>
  <si>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</si>
  <si>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</si>
  <si>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</si>
  <si>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</si>
  <si>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</si>
  <si>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</si>
  <si>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</si>
  <si>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</si>
  <si>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</si>
  <si>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</si>
  <si>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</si>
  <si>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</si>
  <si>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</si>
  <si>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</si>
  <si>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</si>
  <si>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</si>
  <si>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</si>
  <si>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</si>
  <si>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</si>
  <si>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</si>
  <si>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</si>
  <si>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</si>
  <si>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</si>
  <si>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</si>
  <si>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</si>
  <si>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</si>
  <si>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</si>
  <si>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</si>
  <si>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</si>
  <si>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</si>
  <si>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</si>
  <si>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</si>
  <si>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</si>
  <si>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</si>
  <si>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</si>
  <si>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</si>
  <si>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</si>
  <si>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</si>
  <si>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</si>
  <si>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</si>
  <si>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</si>
  <si>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</si>
  <si>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</si>
  <si>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</si>
  <si>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</si>
  <si>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</si>
  <si>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</si>
  <si>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</si>
  <si>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</si>
  <si>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</si>
  <si>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</si>
  <si>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</si>
  <si>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</si>
  <si>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</si>
  <si>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</si>
  <si>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</si>
  <si>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</si>
  <si>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</si>
  <si>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</si>
  <si>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</si>
  <si>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</si>
  <si>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</si>
  <si>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</si>
  <si>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</si>
  <si>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</si>
  <si>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</si>
  <si>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</si>
  <si>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</si>
  <si>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</si>
  <si>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</si>
  <si>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</si>
  <si>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</si>
  <si>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</si>
  <si>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</si>
  <si>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</si>
  <si>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</si>
  <si>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</si>
  <si>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</si>
  <si>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</si>
  <si>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</si>
  <si>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</si>
  <si>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</si>
  <si>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</si>
  <si>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</si>
  <si>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</si>
  <si>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</si>
  <si>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</si>
  <si>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</si>
  <si>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</si>
  <si>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</si>
  <si>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</si>
  <si>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</si>
  <si>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</si>
  <si>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</si>
  <si>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</si>
  <si>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</si>
  <si>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</si>
  <si>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</si>
  <si>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</si>
  <si>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</si>
  <si>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</si>
  <si>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</si>
  <si>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</si>
  <si>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</si>
  <si>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</si>
  <si>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</si>
  <si>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</si>
  <si>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</si>
  <si>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</si>
  <si>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</si>
  <si>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</si>
  <si>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</si>
  <si>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</si>
  <si>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</si>
  <si>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</si>
  <si>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</si>
  <si>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</si>
  <si>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</si>
  <si>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</si>
  <si>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</si>
  <si>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</si>
  <si>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</si>
  <si>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</si>
  <si>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</si>
  <si>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</si>
  <si>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</si>
  <si>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</si>
  <si>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</si>
  <si>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</si>
  <si>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</si>
  <si>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</si>
  <si>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</si>
  <si>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</si>
  <si>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</si>
  <si>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</si>
  <si>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</si>
  <si>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</si>
  <si>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</si>
  <si>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</si>
  <si>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</si>
  <si>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</si>
  <si>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</si>
  <si>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</si>
  <si>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</si>
  <si>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</si>
  <si>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</si>
  <si>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</si>
  <si>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</si>
  <si>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</si>
  <si>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</si>
  <si>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</si>
  <si>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</si>
  <si>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</si>
  <si>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</si>
  <si>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</si>
  <si>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</si>
  <si>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</si>
  <si>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</si>
  <si>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</si>
  <si>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</si>
  <si>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</si>
  <si>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</si>
  <si>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</si>
  <si>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</si>
  <si>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</si>
  <si>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</si>
  <si>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</si>
  <si>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</si>
  <si>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</si>
  <si>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</si>
  <si>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</si>
  <si>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</si>
  <si>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</si>
  <si>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</si>
  <si>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</si>
  <si>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</si>
  <si>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</si>
  <si>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</si>
  <si>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</si>
  <si>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</si>
  <si>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</si>
  <si>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</si>
  <si>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</si>
  <si>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</si>
  <si>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</si>
  <si>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</si>
  <si>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</si>
  <si>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</si>
  <si>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</si>
  <si>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</si>
  <si>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</si>
  <si>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</si>
  <si>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</si>
  <si>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</si>
  <si>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</si>
  <si>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</si>
  <si>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</si>
  <si>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</si>
  <si>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</si>
  <si>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</si>
  <si>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</si>
  <si>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</si>
  <si>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</si>
  <si>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</si>
  <si>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</si>
  <si>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</si>
  <si>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</si>
  <si>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</si>
  <si>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</si>
  <si>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</si>
  <si>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</si>
  <si>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</si>
  <si>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</si>
  <si>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</si>
  <si>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</si>
  <si>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</si>
  <si>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</si>
  <si>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</si>
  <si>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</si>
  <si>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</si>
  <si>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</si>
  <si>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</si>
  <si>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</si>
  <si>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</si>
  <si>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</si>
  <si>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</si>
  <si>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</si>
  <si>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</si>
  <si>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</si>
  <si>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</si>
  <si>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</si>
  <si>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</si>
  <si>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</si>
  <si>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</si>
  <si>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</si>
  <si>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</si>
  <si>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</si>
  <si>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</si>
  <si>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</si>
  <si>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</si>
  <si>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</si>
  <si>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</si>
  <si>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</si>
  <si>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</si>
  <si>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</si>
  <si>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</si>
  <si>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</si>
  <si>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</si>
  <si>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</si>
  <si>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</si>
  <si>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</si>
  <si>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</si>
  <si>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</si>
  <si>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</si>
  <si>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</si>
  <si>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</si>
  <si>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</si>
  <si>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</si>
  <si>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</si>
  <si>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</si>
  <si>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</si>
  <si>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</si>
  <si>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</si>
  <si>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</si>
  <si>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</si>
  <si>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</si>
  <si>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</si>
  <si>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</si>
  <si>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</si>
  <si>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</si>
  <si>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</si>
  <si>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</si>
  <si>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</si>
  <si>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</si>
  <si>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</si>
  <si>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</si>
  <si>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</si>
  <si>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</si>
  <si>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</si>
  <si>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</si>
  <si>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</si>
  <si>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</si>
  <si>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</si>
  <si>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</si>
  <si>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</si>
  <si>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</si>
  <si>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</si>
  <si>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</si>
  <si>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</si>
  <si>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</si>
  <si>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</si>
  <si>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</si>
  <si>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</si>
  <si>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</si>
  <si>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</si>
  <si>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</si>
  <si>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</si>
  <si>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</si>
  <si>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</si>
  <si>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</si>
  <si>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</si>
  <si>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</si>
  <si>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</si>
  <si>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</si>
  <si>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</si>
  <si>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</si>
  <si>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</si>
  <si>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</si>
  <si>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</si>
  <si>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</si>
  <si>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</si>
  <si>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</si>
  <si>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</si>
  <si>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</si>
  <si>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</si>
  <si>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</si>
  <si>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</si>
  <si>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</si>
  <si>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</si>
  <si>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</si>
  <si>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</si>
  <si>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</si>
  <si>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</si>
  <si>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</si>
  <si>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</si>
  <si>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</si>
  <si>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</si>
  <si>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</si>
  <si>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</si>
  <si>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</si>
  <si>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</si>
  <si>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</si>
  <si>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</si>
  <si>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</si>
  <si>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</si>
  <si>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</si>
  <si>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</si>
  <si>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</si>
  <si>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</si>
  <si>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</si>
  <si>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</si>
  <si>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</si>
  <si>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</si>
  <si>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</si>
  <si>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</si>
  <si>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</si>
  <si>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</si>
  <si>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</si>
  <si>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</si>
  <si>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</si>
  <si>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</si>
  <si>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</si>
  <si>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</si>
  <si>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</si>
  <si>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</si>
  <si>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</si>
  <si>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</si>
  <si>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</si>
  <si>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</si>
  <si>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</si>
  <si>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</si>
  <si>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</si>
  <si>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</si>
  <si>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</si>
  <si>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</si>
  <si>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</si>
  <si>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</si>
  <si>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</si>
  <si>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</si>
  <si>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</si>
  <si>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</si>
  <si>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</si>
  <si>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</si>
  <si>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</si>
  <si>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</si>
  <si>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</si>
  <si>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</si>
  <si>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</si>
  <si>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</si>
  <si>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</si>
  <si>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</si>
  <si>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</si>
  <si>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</si>
  <si>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</si>
  <si>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</si>
  <si>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</si>
  <si>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</si>
  <si>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</si>
  <si>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</si>
  <si>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</si>
  <si>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</si>
  <si>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</si>
  <si>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</si>
  <si>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</si>
  <si>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</si>
  <si>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</si>
  <si>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</si>
  <si>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</si>
  <si>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</si>
  <si>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</si>
  <si>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</si>
  <si>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</si>
  <si>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</si>
  <si>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</si>
  <si>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</si>
  <si>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</si>
  <si>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</si>
  <si>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</si>
  <si>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</si>
  <si>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</si>
  <si>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</si>
  <si>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</si>
  <si>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</si>
  <si>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</si>
  <si>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</si>
  <si>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</si>
  <si>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</si>
  <si>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</si>
  <si>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</si>
  <si>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</si>
  <si>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</si>
  <si>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</si>
  <si>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</si>
  <si>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</si>
  <si>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</si>
  <si>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</si>
  <si>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</si>
  <si>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</si>
  <si>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</si>
  <si>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</si>
  <si>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</si>
  <si>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</si>
  <si>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</si>
  <si>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</si>
  <si>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</si>
  <si>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</si>
  <si>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</si>
  <si>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</si>
  <si>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</si>
  <si>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</si>
  <si>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</si>
  <si>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</si>
  <si>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</si>
  <si>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</si>
  <si>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</si>
  <si>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</si>
  <si>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</si>
  <si>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</si>
  <si>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</si>
  <si>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</si>
  <si>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</si>
  <si>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</si>
  <si>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</si>
  <si>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</si>
  <si>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</si>
  <si>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</si>
  <si>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</si>
  <si>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</si>
  <si>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</si>
  <si>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</si>
  <si>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</si>
  <si>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</si>
  <si>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</si>
  <si>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</si>
  <si>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</si>
  <si>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</si>
  <si>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</si>
  <si>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</si>
  <si>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</si>
  <si>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</si>
  <si>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</si>
  <si>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</si>
  <si>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</si>
  <si>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</si>
  <si>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</si>
  <si>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</si>
  <si>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</si>
  <si>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</si>
  <si>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</si>
  <si>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</si>
  <si>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</si>
  <si>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</si>
  <si>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</si>
  <si>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</si>
  <si>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</si>
  <si>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</si>
  <si>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</si>
  <si>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</si>
  <si>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</si>
  <si>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</si>
  <si>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</si>
  <si>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</si>
  <si>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</si>
  <si>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</si>
  <si>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</si>
  <si>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</si>
  <si>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</si>
  <si>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</si>
  <si>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</si>
  <si>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</si>
  <si>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</si>
  <si>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</si>
  <si>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</si>
  <si>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</si>
  <si>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</si>
  <si>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</si>
  <si>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</si>
  <si>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</si>
  <si>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</si>
  <si>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</si>
  <si>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</si>
  <si>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</si>
  <si>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</si>
  <si>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</si>
  <si>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</si>
  <si>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</si>
  <si>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</si>
  <si>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</si>
  <si>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</si>
  <si>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</si>
  <si>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</si>
  <si>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</si>
  <si>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</si>
  <si>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</si>
  <si>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</si>
  <si>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</si>
  <si>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</si>
  <si>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</si>
  <si>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</si>
  <si>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</si>
  <si>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</si>
  <si>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</si>
  <si>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</si>
  <si>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</si>
  <si>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</si>
  <si>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</si>
  <si>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</si>
  <si>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</si>
  <si>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</si>
  <si>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</si>
  <si>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</si>
  <si>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</si>
  <si>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</si>
  <si>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</si>
  <si>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</si>
  <si>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</si>
  <si>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</si>
  <si>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</si>
  <si>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</si>
  <si>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</si>
  <si>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</si>
  <si>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</si>
  <si>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</si>
  <si>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</si>
  <si>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</si>
  <si>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</si>
  <si>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</si>
  <si>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</si>
  <si>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</si>
  <si>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</si>
  <si>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</si>
  <si>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</si>
  <si>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</si>
  <si>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</si>
  <si>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</si>
  <si>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</si>
  <si>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</si>
  <si>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</si>
  <si>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</si>
  <si>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</si>
  <si>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</si>
  <si>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</si>
  <si>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</si>
  <si>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</si>
  <si>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</si>
  <si>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</si>
  <si>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</si>
  <si>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</si>
  <si>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</si>
  <si>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</si>
  <si>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</si>
  <si>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</si>
  <si>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</si>
  <si>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</si>
  <si>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</si>
  <si>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</si>
  <si>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</si>
  <si>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</si>
  <si>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</si>
  <si>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</si>
  <si>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</si>
  <si>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</si>
  <si>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</si>
  <si>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</si>
  <si>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</si>
  <si>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</si>
  <si>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</si>
  <si>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</si>
  <si>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</si>
  <si>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</si>
  <si>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</si>
  <si>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</si>
  <si>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</si>
  <si>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</si>
  <si>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</si>
  <si>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</si>
  <si>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</si>
  <si>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</si>
  <si>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</si>
  <si>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</si>
  <si>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</si>
  <si>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</si>
  <si>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</si>
  <si>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</si>
  <si>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</si>
  <si>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</si>
  <si>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</si>
  <si>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</si>
  <si>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</si>
  <si>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</si>
  <si>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</si>
  <si>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</si>
  <si>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</si>
  <si>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</si>
  <si>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</si>
  <si>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</si>
  <si>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</si>
  <si>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</si>
  <si>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</si>
  <si>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</si>
  <si>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</si>
  <si>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</si>
  <si>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</si>
  <si>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</si>
  <si>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</si>
  <si>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</si>
  <si>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</si>
  <si>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</si>
  <si>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</si>
  <si>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</si>
  <si>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</si>
  <si>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</si>
  <si>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</si>
  <si>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</si>
  <si>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</si>
  <si>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</si>
  <si>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</si>
  <si>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</si>
  <si>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</si>
  <si>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</si>
  <si>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</si>
  <si>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</si>
  <si>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</si>
  <si>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</si>
  <si>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</si>
  <si>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</si>
  <si>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</si>
  <si>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</si>
  <si>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</si>
  <si>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</si>
  <si>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</si>
  <si>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</si>
  <si>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</si>
  <si>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</si>
  <si>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</si>
  <si>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</si>
  <si>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</si>
  <si>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</si>
  <si>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</si>
  <si>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</si>
  <si>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</si>
  <si>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</si>
  <si>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</si>
  <si>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</si>
  <si>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</si>
  <si>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</si>
  <si>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</si>
  <si>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</si>
  <si>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</si>
  <si>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</si>
  <si>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</si>
  <si>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</si>
  <si>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</si>
  <si>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</si>
  <si>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</si>
  <si>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</si>
  <si>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</si>
  <si>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</si>
  <si>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</si>
  <si>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</si>
  <si>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</si>
  <si>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</si>
  <si>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</si>
  <si>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</si>
  <si>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</si>
  <si>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</si>
  <si>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</si>
  <si>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</si>
  <si>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</si>
  <si>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</si>
  <si>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</si>
  <si>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</si>
  <si>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</si>
  <si>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</si>
  <si>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</si>
  <si>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</si>
  <si>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</si>
  <si>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</si>
  <si>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</si>
  <si>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</si>
  <si>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</si>
  <si>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</si>
  <si>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</si>
  <si>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</si>
  <si>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</si>
  <si>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</si>
  <si>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</si>
  <si>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</si>
  <si>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</si>
  <si>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</si>
  <si>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</si>
  <si>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</si>
  <si>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</si>
  <si>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</si>
  <si>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</si>
  <si>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</si>
  <si>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</si>
  <si>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</si>
  <si>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</si>
  <si>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</si>
  <si>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</si>
  <si>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</si>
  <si>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</si>
  <si>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</si>
  <si>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</si>
  <si>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</si>
  <si>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</si>
  <si>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</si>
  <si>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</si>
  <si>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</si>
  <si>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</si>
  <si>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</si>
  <si>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</si>
  <si>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</si>
  <si>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</si>
  <si>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</si>
  <si>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</si>
  <si>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</si>
  <si>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</si>
  <si>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</si>
  <si>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</si>
  <si>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</si>
  <si>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</si>
  <si>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</si>
  <si>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</si>
  <si>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</si>
  <si>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</si>
  <si>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</si>
  <si>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</si>
  <si>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</si>
  <si>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</si>
  <si>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</si>
  <si>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</si>
  <si>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</si>
  <si>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</si>
  <si>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</si>
  <si>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</si>
  <si>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</si>
  <si>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</si>
  <si>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</si>
  <si>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</si>
  <si>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</si>
  <si>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</si>
  <si>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</si>
  <si>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</si>
  <si>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</si>
  <si>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</si>
  <si>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</si>
  <si>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</si>
  <si>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</si>
  <si>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</si>
  <si>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</si>
  <si>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</si>
  <si>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</si>
  <si>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</si>
  <si>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</si>
  <si>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</si>
  <si>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</si>
  <si>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</si>
  <si>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</si>
  <si>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</si>
  <si>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</si>
  <si>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</si>
  <si>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</si>
  <si>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</si>
  <si>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</si>
  <si>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</si>
  <si>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</si>
  <si>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</si>
  <si>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</si>
  <si>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</si>
  <si>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</si>
  <si>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</si>
  <si>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</si>
  <si>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</si>
  <si>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</si>
  <si>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</si>
  <si>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</si>
  <si>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</si>
  <si>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</si>
  <si>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</si>
  <si>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</si>
  <si>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</si>
  <si>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</si>
  <si>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</si>
  <si>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</si>
  <si>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</si>
  <si>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</si>
  <si>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</si>
  <si>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</si>
  <si>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</si>
  <si>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</si>
  <si>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</si>
  <si>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</si>
  <si>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</si>
  <si>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</si>
  <si>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</si>
  <si>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</si>
  <si>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</si>
  <si>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</si>
  <si>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</si>
  <si>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</si>
  <si>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</si>
  <si>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</si>
  <si>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</si>
  <si>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</si>
  <si>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</si>
  <si>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</si>
  <si>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</si>
  <si>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</si>
  <si>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</si>
  <si>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</si>
  <si>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</si>
  <si>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</si>
  <si>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</si>
  <si>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</si>
  <si>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</si>
  <si>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</si>
  <si>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</si>
  <si>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</si>
  <si>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</si>
  <si>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</si>
  <si>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</si>
  <si>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</si>
  <si>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</si>
  <si>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</si>
  <si>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</si>
  <si>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</si>
  <si>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</si>
  <si>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</si>
  <si>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</si>
  <si>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</si>
  <si>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</si>
  <si>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</si>
  <si>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</si>
  <si>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</si>
  <si>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</si>
  <si>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</si>
  <si>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</si>
  <si>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</si>
  <si>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</si>
  <si>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</si>
  <si>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</si>
  <si>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</si>
  <si>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</si>
  <si>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</si>
  <si>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</si>
  <si>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</si>
  <si>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</si>
  <si>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</si>
  <si>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</si>
  <si>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</si>
  <si>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</si>
  <si>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</si>
  <si>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</si>
  <si>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</si>
  <si>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</si>
  <si>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</si>
  <si>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</si>
  <si>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</si>
  <si>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</si>
  <si>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</si>
  <si>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</si>
  <si>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</si>
  <si>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</si>
  <si>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</si>
  <si>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</si>
  <si>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</si>
  <si>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</si>
  <si>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</si>
  <si>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</si>
  <si>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</si>
  <si>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</si>
  <si>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</si>
  <si>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</si>
  <si>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</si>
  <si>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</si>
  <si>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</si>
  <si>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</si>
  <si>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</si>
  <si>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</si>
  <si>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</si>
  <si>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</si>
  <si>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</si>
  <si>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</si>
  <si>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</si>
  <si>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</si>
  <si>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</si>
  <si>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</si>
  <si>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</si>
  <si>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</si>
  <si>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</si>
  <si>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</si>
  <si>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</si>
  <si>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</si>
  <si>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</si>
  <si>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</si>
  <si>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</si>
  <si>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</si>
  <si>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</si>
  <si>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</si>
  <si>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</si>
  <si>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</si>
  <si>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</si>
  <si>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</si>
  <si>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</si>
  <si>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</si>
  <si>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</si>
  <si>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</si>
  <si>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</si>
  <si>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</si>
  <si>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</si>
  <si>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</si>
  <si>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</si>
  <si>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</si>
  <si>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</si>
  <si>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</si>
  <si>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</si>
  <si>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</si>
  <si>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</si>
  <si>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</si>
  <si>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</si>
  <si>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</si>
  <si>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</si>
  <si>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</si>
  <si>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</si>
  <si>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</si>
  <si>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</si>
  <si>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</si>
  <si>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</si>
  <si>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</si>
  <si>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</si>
  <si>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</si>
  <si>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</si>
  <si>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</si>
  <si>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</si>
  <si>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</si>
  <si>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</si>
  <si>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</si>
  <si>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</si>
  <si>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</si>
  <si>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</si>
  <si>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</si>
  <si>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</si>
  <si>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</si>
  <si>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</si>
  <si>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</si>
  <si>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</si>
  <si>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</si>
  <si>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</si>
  <si>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</si>
  <si>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</si>
  <si>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</si>
  <si>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</si>
  <si>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</si>
  <si>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</si>
  <si>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</si>
  <si>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</si>
  <si>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</si>
  <si>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</si>
  <si>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</si>
  <si>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</si>
  <si>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</si>
  <si>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</si>
  <si>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</si>
  <si>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</si>
  <si>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</si>
  <si>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</si>
  <si>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</si>
  <si>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</si>
  <si>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</si>
  <si>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</si>
  <si>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</si>
  <si>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</si>
  <si>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</si>
  <si>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</si>
  <si>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</si>
  <si>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</si>
  <si>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</si>
  <si>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</si>
  <si>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</si>
  <si>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</si>
  <si>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</si>
  <si>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</si>
  <si>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</si>
  <si>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</si>
  <si>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</si>
  <si>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</si>
  <si>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</si>
  <si>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</si>
  <si>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</si>
  <si>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</si>
  <si>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</si>
  <si>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</si>
  <si>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</si>
  <si>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</si>
  <si>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</si>
  <si>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</si>
  <si>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</si>
  <si>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</si>
  <si>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</si>
  <si>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</si>
  <si>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</si>
  <si>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</si>
  <si>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</si>
  <si>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</si>
  <si>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</si>
  <si>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</si>
  <si>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</si>
  <si>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</si>
  <si>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</si>
  <si>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</si>
  <si>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</si>
  <si>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</si>
  <si>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</si>
  <si>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</si>
  <si>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</si>
  <si>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</si>
  <si>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</si>
  <si>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</si>
  <si>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</si>
  <si>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</si>
  <si>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</si>
  <si>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</si>
  <si>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</si>
  <si>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</si>
  <si>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</si>
  <si>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</si>
  <si>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</si>
  <si>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</si>
  <si>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</si>
  <si>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</si>
  <si>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</si>
  <si>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</si>
  <si>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</si>
  <si>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</si>
  <si>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</si>
  <si>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</si>
  <si>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</si>
  <si>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</si>
  <si>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</si>
  <si>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</si>
  <si>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</si>
  <si>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</si>
  <si>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</si>
  <si>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</si>
  <si>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</si>
  <si>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</si>
  <si>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</si>
  <si>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</si>
  <si>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</si>
  <si>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</si>
  <si>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</si>
  <si>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</si>
  <si>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</si>
  <si>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</si>
  <si>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</si>
  <si>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</si>
  <si>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</si>
  <si>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</si>
  <si>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</si>
  <si>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</si>
  <si>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</si>
  <si>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</si>
  <si>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</si>
  <si>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</si>
  <si>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</si>
  <si>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</si>
  <si>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</si>
  <si>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</si>
  <si>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</si>
  <si>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</si>
  <si>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</si>
  <si>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</si>
  <si>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</si>
  <si>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</si>
  <si>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</si>
  <si>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</si>
  <si>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</si>
  <si>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</si>
  <si>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</si>
  <si>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</si>
  <si>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</si>
  <si>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</si>
  <si>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</si>
  <si>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</si>
  <si>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</si>
  <si>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</si>
  <si>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</si>
  <si>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</si>
  <si>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</si>
  <si>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</si>
  <si>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</si>
  <si>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</si>
  <si>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</si>
  <si>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</si>
  <si>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</si>
  <si>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</si>
  <si>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</si>
  <si>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</si>
  <si>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</si>
  <si>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</si>
  <si>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</si>
  <si>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</si>
  <si>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</si>
  <si>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</si>
  <si>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</si>
  <si>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</si>
  <si>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</si>
  <si>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</si>
  <si>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</si>
  <si>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</si>
  <si>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</si>
  <si>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</si>
  <si>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</si>
  <si>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</si>
  <si>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</si>
  <si>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</si>
  <si>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</si>
  <si>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</si>
  <si>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</si>
  <si>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</si>
  <si>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</si>
  <si>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</si>
  <si>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</si>
  <si>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</si>
  <si>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</si>
  <si>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</si>
  <si>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</si>
  <si>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</si>
  <si>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</si>
  <si>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</si>
  <si>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</si>
  <si>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</si>
  <si>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</si>
  <si>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</si>
  <si>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</si>
  <si>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</si>
  <si>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</si>
  <si>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</si>
  <si>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</si>
  <si>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</si>
  <si>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</si>
  <si>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</si>
  <si>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</si>
  <si>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</si>
  <si>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</si>
  <si>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</si>
  <si>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</si>
  <si>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</si>
  <si>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</si>
  <si>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</si>
  <si>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</si>
  <si>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</si>
  <si>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</si>
  <si>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</si>
  <si>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</si>
  <si>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</si>
  <si>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</si>
  <si>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</si>
  <si>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</si>
  <si>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</si>
  <si>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</si>
  <si>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</si>
  <si>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</si>
  <si>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</si>
  <si>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</si>
  <si>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</si>
  <si>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</si>
  <si>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</si>
  <si>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</si>
  <si>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</si>
  <si>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</si>
  <si>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</si>
  <si>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</si>
  <si>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</si>
  <si>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</si>
  <si>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</si>
  <si>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</si>
  <si>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</si>
  <si>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</si>
  <si>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</si>
  <si>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</si>
  <si>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</si>
  <si>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</si>
  <si>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</si>
  <si>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</si>
  <si>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</si>
  <si>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</si>
  <si>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</si>
  <si>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</si>
  <si>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</si>
  <si>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</si>
  <si>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</si>
  <si>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</si>
  <si>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</si>
  <si>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</si>
  <si>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</si>
  <si>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</si>
  <si>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</si>
  <si>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</si>
  <si>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</si>
  <si>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</si>
  <si>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</si>
  <si>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</si>
  <si>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</si>
  <si>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</si>
  <si>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</si>
  <si>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</si>
  <si>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</si>
  <si>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</si>
  <si>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</si>
  <si>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</si>
  <si>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</si>
  <si>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</si>
  <si>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</si>
  <si>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</si>
  <si>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</si>
  <si>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</si>
  <si>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</si>
  <si>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</si>
  <si>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</si>
  <si>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</si>
  <si>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</si>
  <si>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</si>
  <si>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</si>
  <si>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</si>
  <si>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</si>
  <si>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</si>
  <si>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</si>
  <si>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</si>
  <si>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</si>
  <si>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</si>
  <si>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</si>
  <si>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</si>
  <si>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</si>
  <si>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</si>
  <si>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</si>
  <si>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</si>
  <si>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</si>
  <si>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</si>
  <si>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</si>
  <si>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</si>
  <si>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</si>
  <si>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</si>
  <si>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</si>
  <si>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</si>
  <si>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</si>
  <si>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</si>
  <si>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</si>
  <si>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</si>
  <si>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</si>
  <si>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</si>
  <si>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</si>
  <si>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</si>
  <si>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</si>
  <si>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</si>
  <si>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</si>
  <si>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</si>
  <si>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</si>
  <si>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</si>
  <si>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</si>
  <si>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</si>
  <si>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</si>
  <si>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</si>
  <si>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</si>
  <si>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</si>
  <si>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</si>
  <si>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</si>
  <si>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</si>
  <si>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</si>
  <si>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</si>
  <si>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</si>
  <si>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</si>
  <si>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</si>
  <si>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</si>
  <si>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</si>
  <si>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</si>
  <si>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</si>
  <si>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</si>
  <si>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</si>
  <si>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</si>
  <si>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</si>
  <si>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</si>
  <si>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</si>
  <si>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</si>
  <si>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</si>
  <si>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</si>
  <si>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</si>
  <si>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</si>
  <si>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</si>
  <si>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</si>
  <si>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</si>
  <si>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</si>
  <si>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</si>
  <si>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</si>
  <si>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</si>
  <si>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</si>
  <si>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</si>
  <si>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</si>
  <si>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</si>
  <si>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</si>
  <si>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</si>
  <si>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</si>
  <si>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</si>
  <si>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</si>
  <si>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</si>
  <si>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</si>
  <si>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</si>
  <si>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</si>
  <si>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</si>
  <si>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</si>
  <si>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</si>
  <si>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</si>
  <si>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</si>
  <si>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</si>
  <si>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</si>
  <si>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</si>
  <si>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</si>
  <si>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</si>
  <si>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</si>
  <si>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</si>
  <si>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</si>
  <si>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</si>
  <si>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</si>
  <si>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</si>
  <si>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</si>
  <si>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</si>
  <si>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</si>
  <si>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</si>
  <si>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</si>
  <si>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</si>
  <si>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</si>
  <si>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</si>
  <si>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</si>
  <si>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</si>
  <si>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</si>
  <si>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</si>
  <si>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</si>
  <si>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</si>
  <si>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</si>
  <si>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</si>
  <si>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</si>
  <si>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</si>
  <si>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</si>
  <si>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</si>
  <si>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</si>
  <si>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</si>
  <si>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</si>
  <si>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</si>
  <si>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</si>
  <si>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</si>
  <si>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</si>
  <si>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</si>
  <si>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</si>
  <si>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</si>
  <si>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</si>
  <si>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</si>
  <si>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</si>
  <si>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</si>
  <si>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</si>
  <si>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</si>
  <si>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</si>
  <si>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</si>
  <si>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</si>
  <si>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</si>
  <si>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</si>
  <si>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</si>
  <si>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</si>
  <si>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</si>
  <si>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</si>
  <si>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</si>
  <si>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</si>
  <si>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</si>
  <si>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</si>
  <si>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</si>
  <si>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</si>
  <si>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</si>
  <si>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</si>
  <si>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</si>
  <si>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</si>
  <si>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</si>
  <si>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</si>
  <si>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</si>
  <si>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</si>
  <si>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</si>
  <si>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</si>
  <si>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</si>
  <si>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</si>
  <si>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</si>
  <si>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</si>
  <si>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</si>
  <si>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</si>
  <si>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</si>
  <si>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</si>
  <si>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</si>
  <si>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</si>
  <si>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</si>
  <si>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</si>
  <si>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</si>
  <si>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</si>
  <si>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</si>
  <si>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</si>
  <si>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</si>
  <si>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</si>
  <si>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</si>
  <si>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</si>
  <si>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</si>
  <si>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</si>
  <si>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</si>
  <si>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</si>
  <si>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</si>
  <si>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</si>
  <si>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</si>
  <si>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</si>
  <si>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</si>
  <si>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</si>
  <si>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</si>
  <si>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</si>
  <si>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</si>
  <si>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</si>
  <si>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</si>
  <si>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</si>
  <si>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</si>
  <si>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</si>
  <si>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</si>
  <si>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</si>
  <si>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</si>
  <si>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</si>
  <si>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</si>
  <si>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</si>
  <si>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</si>
  <si>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</si>
  <si>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</si>
  <si>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</si>
  <si>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</si>
  <si>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</si>
  <si>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</si>
  <si>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</si>
  <si>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</si>
  <si>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</si>
  <si>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</si>
  <si>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</si>
  <si>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</si>
  <si>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</si>
  <si>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</si>
  <si>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</si>
  <si>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</si>
  <si>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</si>
  <si>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</si>
  <si>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</si>
  <si>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</si>
  <si>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</si>
  <si>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</si>
  <si>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</si>
  <si>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</si>
  <si>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</si>
  <si>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</si>
  <si>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</si>
  <si>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</si>
  <si>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</si>
  <si>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</si>
  <si>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</si>
  <si>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</si>
  <si>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</si>
  <si>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</si>
  <si>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</si>
  <si>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</si>
  <si>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</si>
  <si>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</si>
  <si>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</si>
  <si>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</si>
  <si>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</si>
  <si>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</si>
  <si>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</si>
  <si>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</si>
  <si>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</si>
  <si>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</si>
  <si>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</si>
  <si>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</si>
  <si>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</si>
  <si>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</si>
  <si>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</si>
  <si>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</si>
  <si>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</si>
  <si>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</si>
  <si>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</si>
  <si>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</si>
  <si>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</si>
  <si>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</si>
  <si>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</si>
  <si>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</si>
  <si>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</si>
  <si>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</si>
  <si>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</si>
  <si>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</si>
  <si>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</si>
  <si>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</si>
  <si>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</si>
  <si>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</si>
  <si>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</si>
  <si>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</si>
  <si>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</si>
  <si>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</si>
  <si>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</si>
  <si>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</si>
  <si>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</si>
  <si>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</si>
  <si>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</si>
  <si>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</si>
  <si>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</si>
  <si>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</si>
  <si>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</si>
  <si>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</si>
  <si>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</si>
  <si>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</si>
  <si>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</si>
  <si>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</si>
  <si>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</si>
  <si>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</si>
  <si>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</si>
  <si>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</si>
  <si>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</si>
  <si>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</si>
  <si>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</si>
  <si>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</si>
  <si>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</si>
  <si>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</si>
  <si>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</si>
  <si>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</si>
  <si>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</si>
  <si>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</si>
  <si>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</si>
  <si>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</si>
  <si>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</si>
  <si>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</si>
  <si>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</si>
  <si>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</si>
  <si>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</si>
  <si>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</si>
  <si>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</si>
  <si>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</si>
  <si>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</si>
  <si>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</si>
  <si>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</si>
  <si>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</si>
  <si>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</si>
  <si>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</si>
  <si>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</si>
  <si>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</si>
  <si>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</si>
  <si>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</si>
  <si>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</si>
  <si>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</si>
  <si>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</si>
  <si>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</si>
  <si>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</si>
  <si>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</si>
  <si>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</si>
  <si>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</si>
  <si>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Catagery</t>
  </si>
  <si>
    <t>Sum of Quantity</t>
  </si>
  <si>
    <t>Count of Order ID</t>
  </si>
  <si>
    <t>Sum of Profit Margin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</si>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</sst>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Green]\▲0.00%;[Red]\ \▼0.00%"/>
    <numFmt numFmtId="165" formatCode="&quot;$&quot;\ 0.00,&quot;K&quot;"/>
    <numFmt numFmtId="166" formatCode="_([$$-409]* #,##0.00_);_([$$-409]* \(#,##0.00\);_([$$-409]* &quot;-&quot;??_);_(@_)"/>
    <numFmt numFmtId="167" formatCode="&quot;#&quot;\ 0"/>
    <numFmt numFmtId="168" formatCode="[Green]\↑0.00%;[Red]\↓0.00%"/>
  </numFmts>
  <fonts count="8">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Calibri"/>
      <family val="2"/>
    </font>
    <font>
      <sz val="11"/>
      <color theme="1"/>
      <name val="Eras Bold ITC"/>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8">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44" fontId="0" fillId="0" borderId="0" xfId="1" applyNumberFormat="1" applyFont="1" applyAlignment="1"/>
    <xf numFmtId="167" fontId="0" fillId="0" borderId="0" xfId="0" applyNumberFormat="1" applyFont="1" applyAlignment="1"/>
    <xf numFmtId="10" fontId="0" fillId="0" borderId="0" xfId="2"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6" fillId="0" borderId="0" xfId="0" applyFont="1" applyAlignment="1"/>
    <xf numFmtId="168" fontId="7" fillId="0" borderId="0" xfId="0" applyNumberFormat="1" applyFont="1" applyAlignment="1"/>
  </cellXfs>
  <cellStyles count="3">
    <cellStyle name="Currency" xfId="1" builtinId="4"/>
    <cellStyle name="Normal" xfId="0" builtinId="0"/>
    <cellStyle name="Percent" xfId="2" builtinId="5"/>
  </cellStyles>
  <dxfs count="5">
    <dxf>
      <numFmt numFmtId="165" formatCode="&quot;$&quot;\ 0.00,&quot;K&quot;"/>
    </dxf>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4"/>
      <tableStyleElement type="firstRowStripe" dxfId="3"/>
      <tableStyleElement type="secondRowStripe" dxfId="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97000139528393"/>
          <c:y val="0.13845307730937764"/>
          <c:w val="0.5300546806649169"/>
          <c:h val="0.71235819480898221"/>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C4B-481C-9892-B124F0F68415}"/>
            </c:ext>
          </c:extLst>
        </c:ser>
        <c:dLbls>
          <c:showLegendKey val="0"/>
          <c:showVal val="0"/>
          <c:showCatName val="0"/>
          <c:showSerName val="0"/>
          <c:showPercent val="0"/>
          <c:showBubbleSize val="0"/>
        </c:dLbls>
        <c:axId val="491045720"/>
        <c:axId val="49104539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C4B-481C-9892-B124F0F68415}"/>
            </c:ext>
          </c:extLst>
        </c:ser>
        <c:dLbls>
          <c:showLegendKey val="0"/>
          <c:showVal val="0"/>
          <c:showCatName val="0"/>
          <c:showSerName val="0"/>
          <c:showPercent val="0"/>
          <c:showBubbleSize val="0"/>
        </c:dLbls>
        <c:gapWidth val="219"/>
        <c:overlap val="-27"/>
        <c:axId val="491049000"/>
        <c:axId val="491046048"/>
      </c:barChart>
      <c:catAx>
        <c:axId val="49104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046048"/>
        <c:crosses val="autoZero"/>
        <c:auto val="1"/>
        <c:lblAlgn val="ctr"/>
        <c:lblOffset val="100"/>
        <c:noMultiLvlLbl val="0"/>
      </c:catAx>
      <c:valAx>
        <c:axId val="4910460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049000"/>
        <c:crosses val="autoZero"/>
        <c:crossBetween val="between"/>
      </c:valAx>
      <c:valAx>
        <c:axId val="491045392"/>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045720"/>
        <c:crosses val="max"/>
        <c:crossBetween val="between"/>
      </c:valAx>
      <c:catAx>
        <c:axId val="491045720"/>
        <c:scaling>
          <c:orientation val="minMax"/>
        </c:scaling>
        <c:delete val="1"/>
        <c:axPos val="b"/>
        <c:numFmt formatCode="General" sourceLinked="1"/>
        <c:majorTickMark val="out"/>
        <c:minorTickMark val="none"/>
        <c:tickLblPos val="nextTo"/>
        <c:crossAx val="491045392"/>
        <c:crosses val="autoZero"/>
        <c:auto val="1"/>
        <c:lblAlgn val="ctr"/>
        <c:lblOffset val="100"/>
        <c:noMultiLvlLbl val="0"/>
      </c:catAx>
      <c:spPr>
        <a:noFill/>
        <a:ln>
          <a:noFill/>
        </a:ln>
        <a:effectLst/>
      </c:spPr>
    </c:plotArea>
    <c:legend>
      <c:legendPos val="r"/>
      <c:layout>
        <c:manualLayout>
          <c:xMode val="edge"/>
          <c:yMode val="edge"/>
          <c:x val="0.7902703367499303"/>
          <c:y val="0.39725931518834118"/>
          <c:w val="0.15782977107807966"/>
          <c:h val="0.205480890231186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35-458D-A75D-521764F23D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35-458D-A75D-521764F23D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35-458D-A75D-521764F23D7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E8D-4A8C-A16F-C42198D7F17E}"/>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layout>
        <c:manualLayout>
          <c:xMode val="edge"/>
          <c:yMode val="edge"/>
          <c:x val="0.66061986001749795"/>
          <c:y val="0.45246427529892097"/>
          <c:w val="0.19493569553805773"/>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A9B-42EA-A512-ED5CF6F521A2}"/>
            </c:ext>
          </c:extLst>
        </c:ser>
        <c:dLbls>
          <c:showLegendKey val="0"/>
          <c:showVal val="0"/>
          <c:showCatName val="0"/>
          <c:showSerName val="0"/>
          <c:showPercent val="0"/>
          <c:showBubbleSize val="0"/>
        </c:dLbls>
        <c:gapWidth val="182"/>
        <c:axId val="572972256"/>
        <c:axId val="405457672"/>
      </c:barChart>
      <c:catAx>
        <c:axId val="5729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457672"/>
        <c:crosses val="autoZero"/>
        <c:auto val="1"/>
        <c:lblAlgn val="ctr"/>
        <c:lblOffset val="100"/>
        <c:noMultiLvlLbl val="0"/>
      </c:catAx>
      <c:valAx>
        <c:axId val="4054576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972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487521011015717E-2"/>
          <c:y val="9.1168694585238311E-2"/>
          <c:w val="0.89902468835527694"/>
          <c:h val="0.8328585495184962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B94-40F4-8373-14D9D5621AD8}"/>
            </c:ext>
          </c:extLst>
        </c:ser>
        <c:dLbls>
          <c:showLegendKey val="0"/>
          <c:showVal val="0"/>
          <c:showCatName val="0"/>
          <c:showSerName val="0"/>
          <c:showPercent val="0"/>
          <c:showBubbleSize val="0"/>
        </c:dLbls>
        <c:smooth val="0"/>
        <c:axId val="490648608"/>
        <c:axId val="490648936"/>
      </c:lineChart>
      <c:catAx>
        <c:axId val="490648608"/>
        <c:scaling>
          <c:orientation val="minMax"/>
        </c:scaling>
        <c:delete val="1"/>
        <c:axPos val="b"/>
        <c:numFmt formatCode="General" sourceLinked="1"/>
        <c:majorTickMark val="none"/>
        <c:minorTickMark val="none"/>
        <c:tickLblPos val="nextTo"/>
        <c:crossAx val="490648936"/>
        <c:crosses val="autoZero"/>
        <c:auto val="1"/>
        <c:lblAlgn val="ctr"/>
        <c:lblOffset val="100"/>
        <c:noMultiLvlLbl val="0"/>
      </c:catAx>
      <c:valAx>
        <c:axId val="490648936"/>
        <c:scaling>
          <c:orientation val="minMax"/>
        </c:scaling>
        <c:delete val="1"/>
        <c:axPos val="l"/>
        <c:numFmt formatCode="General" sourceLinked="1"/>
        <c:majorTickMark val="none"/>
        <c:minorTickMark val="none"/>
        <c:tickLblPos val="nextTo"/>
        <c:crossAx val="490648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538277533261907E-2"/>
          <c:y val="0.34920634920634919"/>
          <c:w val="0.79269736783529754"/>
          <c:h val="0.30158730158730157"/>
        </c:manualLayout>
      </c:layout>
      <c:lineChart>
        <c:grouping val="standard"/>
        <c:varyColors val="0"/>
        <c:ser>
          <c:idx val="0"/>
          <c:order val="0"/>
          <c:tx>
            <c:v>Series1</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smooth val="0"/>
          <c:extLst>
            <c:ext xmlns:c16="http://schemas.microsoft.com/office/drawing/2014/chart" uri="{C3380CC4-5D6E-409C-BE32-E72D297353CC}">
              <c16:uniqueId val="{00000000-D561-4098-BB8D-61BC87E52208}"/>
            </c:ext>
          </c:extLst>
        </c:ser>
        <c:dLbls>
          <c:showLegendKey val="0"/>
          <c:showVal val="0"/>
          <c:showCatName val="0"/>
          <c:showSerName val="0"/>
          <c:showPercent val="0"/>
          <c:showBubbleSize val="0"/>
        </c:dLbls>
        <c:smooth val="0"/>
        <c:axId val="688274112"/>
        <c:axId val="688272472"/>
      </c:lineChart>
      <c:catAx>
        <c:axId val="688274112"/>
        <c:scaling>
          <c:orientation val="minMax"/>
        </c:scaling>
        <c:delete val="1"/>
        <c:axPos val="b"/>
        <c:numFmt formatCode="General" sourceLinked="1"/>
        <c:majorTickMark val="none"/>
        <c:minorTickMark val="none"/>
        <c:tickLblPos val="nextTo"/>
        <c:crossAx val="688272472"/>
        <c:crosses val="autoZero"/>
        <c:auto val="1"/>
        <c:lblAlgn val="ctr"/>
        <c:lblOffset val="100"/>
        <c:noMultiLvlLbl val="0"/>
      </c:catAx>
      <c:valAx>
        <c:axId val="688272472"/>
        <c:scaling>
          <c:orientation val="minMax"/>
        </c:scaling>
        <c:delete val="1"/>
        <c:axPos val="l"/>
        <c:numFmt formatCode="General" sourceLinked="1"/>
        <c:majorTickMark val="none"/>
        <c:minorTickMark val="none"/>
        <c:tickLblPos val="nextTo"/>
        <c:crossAx val="688274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C25-4F7A-A3C5-2BB52E250C1B}"/>
            </c:ext>
          </c:extLst>
        </c:ser>
        <c:dLbls>
          <c:showLegendKey val="0"/>
          <c:showVal val="0"/>
          <c:showCatName val="0"/>
          <c:showSerName val="0"/>
          <c:showPercent val="0"/>
          <c:showBubbleSize val="0"/>
        </c:dLbls>
        <c:smooth val="0"/>
        <c:axId val="397209640"/>
        <c:axId val="397209968"/>
      </c:lineChart>
      <c:catAx>
        <c:axId val="397209640"/>
        <c:scaling>
          <c:orientation val="minMax"/>
        </c:scaling>
        <c:delete val="1"/>
        <c:axPos val="b"/>
        <c:numFmt formatCode="General" sourceLinked="1"/>
        <c:majorTickMark val="none"/>
        <c:minorTickMark val="none"/>
        <c:tickLblPos val="nextTo"/>
        <c:crossAx val="397209968"/>
        <c:crosses val="autoZero"/>
        <c:auto val="1"/>
        <c:lblAlgn val="ctr"/>
        <c:lblOffset val="100"/>
        <c:noMultiLvlLbl val="0"/>
      </c:catAx>
      <c:valAx>
        <c:axId val="397209968"/>
        <c:scaling>
          <c:orientation val="minMax"/>
        </c:scaling>
        <c:delete val="1"/>
        <c:axPos val="l"/>
        <c:numFmt formatCode="General" sourceLinked="1"/>
        <c:majorTickMark val="none"/>
        <c:minorTickMark val="none"/>
        <c:tickLblPos val="nextTo"/>
        <c:crossAx val="397209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777464466385E-2"/>
          <c:y val="2.3714178584819754E-2"/>
          <c:w val="0.93888888888888888"/>
          <c:h val="0.89814814814814814"/>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4C3-4389-94AD-C07821EF8808}"/>
            </c:ext>
          </c:extLst>
        </c:ser>
        <c:dLbls>
          <c:showLegendKey val="0"/>
          <c:showVal val="0"/>
          <c:showCatName val="0"/>
          <c:showSerName val="0"/>
          <c:showPercent val="0"/>
          <c:showBubbleSize val="0"/>
        </c:dLbls>
        <c:smooth val="0"/>
        <c:axId val="637034552"/>
        <c:axId val="637036192"/>
      </c:lineChart>
      <c:catAx>
        <c:axId val="637034552"/>
        <c:scaling>
          <c:orientation val="minMax"/>
        </c:scaling>
        <c:delete val="1"/>
        <c:axPos val="b"/>
        <c:numFmt formatCode="General" sourceLinked="1"/>
        <c:majorTickMark val="none"/>
        <c:minorTickMark val="none"/>
        <c:tickLblPos val="nextTo"/>
        <c:crossAx val="637036192"/>
        <c:crosses val="autoZero"/>
        <c:auto val="1"/>
        <c:lblAlgn val="ctr"/>
        <c:lblOffset val="100"/>
        <c:noMultiLvlLbl val="0"/>
      </c:catAx>
      <c:valAx>
        <c:axId val="637036192"/>
        <c:scaling>
          <c:orientation val="minMax"/>
        </c:scaling>
        <c:delete val="1"/>
        <c:axPos val="l"/>
        <c:numFmt formatCode="General" sourceLinked="1"/>
        <c:majorTickMark val="none"/>
        <c:minorTickMark val="none"/>
        <c:tickLblPos val="nextTo"/>
        <c:crossAx val="637034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7BB-451A-9671-12077501C4C3}"/>
            </c:ext>
          </c:extLst>
        </c:ser>
        <c:dLbls>
          <c:showLegendKey val="0"/>
          <c:showVal val="0"/>
          <c:showCatName val="0"/>
          <c:showSerName val="0"/>
          <c:showPercent val="0"/>
          <c:showBubbleSize val="0"/>
        </c:dLbls>
        <c:smooth val="0"/>
        <c:axId val="495081544"/>
        <c:axId val="495082200"/>
      </c:lineChart>
      <c:catAx>
        <c:axId val="495081544"/>
        <c:scaling>
          <c:orientation val="minMax"/>
        </c:scaling>
        <c:delete val="1"/>
        <c:axPos val="b"/>
        <c:numFmt formatCode="General" sourceLinked="1"/>
        <c:majorTickMark val="none"/>
        <c:minorTickMark val="none"/>
        <c:tickLblPos val="nextTo"/>
        <c:crossAx val="495082200"/>
        <c:crosses val="autoZero"/>
        <c:auto val="1"/>
        <c:lblAlgn val="ctr"/>
        <c:lblOffset val="100"/>
        <c:noMultiLvlLbl val="0"/>
      </c:catAx>
      <c:valAx>
        <c:axId val="495082200"/>
        <c:scaling>
          <c:orientation val="minMax"/>
        </c:scaling>
        <c:delete val="1"/>
        <c:axPos val="l"/>
        <c:numFmt formatCode="General" sourceLinked="1"/>
        <c:majorTickMark val="none"/>
        <c:minorTickMark val="none"/>
        <c:tickLblPos val="nextTo"/>
        <c:crossAx val="495081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538277533261907E-2"/>
          <c:y val="0.34920634920634919"/>
          <c:w val="0.79269736783529754"/>
          <c:h val="0.30158730158730157"/>
        </c:manualLayout>
      </c:layout>
      <c:lineChart>
        <c:grouping val="standard"/>
        <c:varyColors val="0"/>
        <c:ser>
          <c:idx val="0"/>
          <c:order val="0"/>
          <c:tx>
            <c:v>Series1</c:v>
          </c:tx>
          <c:spPr>
            <a:ln w="34925" cap="rnd">
              <a:solidFill>
                <a:schemeClr val="bg1">
                  <a:lumMod val="85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smooth val="0"/>
          <c:extLst>
            <c:ext xmlns:c16="http://schemas.microsoft.com/office/drawing/2014/chart" uri="{C3380CC4-5D6E-409C-BE32-E72D297353CC}">
              <c16:uniqueId val="{00000000-A472-4F6A-85F4-3A149FE7978A}"/>
            </c:ext>
          </c:extLst>
        </c:ser>
        <c:dLbls>
          <c:showLegendKey val="0"/>
          <c:showVal val="0"/>
          <c:showCatName val="0"/>
          <c:showSerName val="0"/>
          <c:showPercent val="0"/>
          <c:showBubbleSize val="0"/>
        </c:dLbls>
        <c:smooth val="0"/>
        <c:axId val="688274112"/>
        <c:axId val="688272472"/>
      </c:lineChart>
      <c:catAx>
        <c:axId val="688274112"/>
        <c:scaling>
          <c:orientation val="minMax"/>
        </c:scaling>
        <c:delete val="1"/>
        <c:axPos val="b"/>
        <c:numFmt formatCode="General" sourceLinked="1"/>
        <c:majorTickMark val="none"/>
        <c:minorTickMark val="none"/>
        <c:tickLblPos val="nextTo"/>
        <c:crossAx val="688272472"/>
        <c:crosses val="autoZero"/>
        <c:auto val="1"/>
        <c:lblAlgn val="ctr"/>
        <c:lblOffset val="100"/>
        <c:noMultiLvlLbl val="0"/>
      </c:catAx>
      <c:valAx>
        <c:axId val="688272472"/>
        <c:scaling>
          <c:orientation val="minMax"/>
        </c:scaling>
        <c:delete val="1"/>
        <c:axPos val="l"/>
        <c:numFmt formatCode="General" sourceLinked="1"/>
        <c:majorTickMark val="none"/>
        <c:minorTickMark val="none"/>
        <c:tickLblPos val="nextTo"/>
        <c:crossAx val="6882741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34925" cap="rnd">
              <a:solidFill>
                <a:schemeClr val="bg1">
                  <a:lumMod val="85000"/>
                </a:schemeClr>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BE9-4E9B-A901-995BEC54D936}"/>
            </c:ext>
          </c:extLst>
        </c:ser>
        <c:dLbls>
          <c:showLegendKey val="0"/>
          <c:showVal val="0"/>
          <c:showCatName val="0"/>
          <c:showSerName val="0"/>
          <c:showPercent val="0"/>
          <c:showBubbleSize val="0"/>
        </c:dLbls>
        <c:smooth val="0"/>
        <c:axId val="397209640"/>
        <c:axId val="397209968"/>
      </c:lineChart>
      <c:catAx>
        <c:axId val="397209640"/>
        <c:scaling>
          <c:orientation val="minMax"/>
        </c:scaling>
        <c:delete val="1"/>
        <c:axPos val="b"/>
        <c:numFmt formatCode="General" sourceLinked="1"/>
        <c:majorTickMark val="none"/>
        <c:minorTickMark val="none"/>
        <c:tickLblPos val="nextTo"/>
        <c:crossAx val="397209968"/>
        <c:crosses val="autoZero"/>
        <c:auto val="1"/>
        <c:lblAlgn val="ctr"/>
        <c:lblOffset val="100"/>
        <c:noMultiLvlLbl val="0"/>
      </c:catAx>
      <c:valAx>
        <c:axId val="397209968"/>
        <c:scaling>
          <c:orientation val="minMax"/>
        </c:scaling>
        <c:delete val="1"/>
        <c:axPos val="l"/>
        <c:numFmt formatCode="General" sourceLinked="1"/>
        <c:majorTickMark val="none"/>
        <c:minorTickMark val="none"/>
        <c:tickLblPos val="nextTo"/>
        <c:crossAx val="3972096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790074114777405E-5"/>
          <c:y val="2.3713631540738259E-2"/>
          <c:w val="0.93888888888888888"/>
          <c:h val="0.89814814814814814"/>
        </c:manualLayout>
      </c:layout>
      <c:lineChart>
        <c:grouping val="standard"/>
        <c:varyColors val="0"/>
        <c:ser>
          <c:idx val="0"/>
          <c:order val="0"/>
          <c:tx>
            <c:strRef>
              <c:f>KPI!$L$3</c:f>
              <c:strCache>
                <c:ptCount val="1"/>
                <c:pt idx="0">
                  <c:v>Total</c:v>
                </c:pt>
              </c:strCache>
            </c:strRef>
          </c:tx>
          <c:spPr>
            <a:ln w="34925" cap="rnd">
              <a:solidFill>
                <a:schemeClr val="bg1">
                  <a:lumMod val="85000"/>
                </a:schemeClr>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431-4C1B-90F3-A486CB3968B7}"/>
            </c:ext>
          </c:extLst>
        </c:ser>
        <c:dLbls>
          <c:showLegendKey val="0"/>
          <c:showVal val="0"/>
          <c:showCatName val="0"/>
          <c:showSerName val="0"/>
          <c:showPercent val="0"/>
          <c:showBubbleSize val="0"/>
        </c:dLbls>
        <c:smooth val="0"/>
        <c:axId val="637034552"/>
        <c:axId val="637036192"/>
      </c:lineChart>
      <c:catAx>
        <c:axId val="637034552"/>
        <c:scaling>
          <c:orientation val="minMax"/>
        </c:scaling>
        <c:delete val="1"/>
        <c:axPos val="b"/>
        <c:numFmt formatCode="General" sourceLinked="1"/>
        <c:majorTickMark val="none"/>
        <c:minorTickMark val="none"/>
        <c:tickLblPos val="nextTo"/>
        <c:crossAx val="637036192"/>
        <c:crosses val="autoZero"/>
        <c:auto val="1"/>
        <c:lblAlgn val="ctr"/>
        <c:lblOffset val="100"/>
        <c:noMultiLvlLbl val="0"/>
      </c:catAx>
      <c:valAx>
        <c:axId val="637036192"/>
        <c:scaling>
          <c:orientation val="minMax"/>
        </c:scaling>
        <c:delete val="1"/>
        <c:axPos val="l"/>
        <c:numFmt formatCode="General" sourceLinked="1"/>
        <c:majorTickMark val="none"/>
        <c:minorTickMark val="none"/>
        <c:tickLblPos val="nextTo"/>
        <c:crossAx val="6370345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34925" cap="rnd">
              <a:solidFill>
                <a:schemeClr val="bg1">
                  <a:lumMod val="85000"/>
                </a:schemeClr>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9CF-46E2-AA78-2B75AF65758D}"/>
            </c:ext>
          </c:extLst>
        </c:ser>
        <c:dLbls>
          <c:showLegendKey val="0"/>
          <c:showVal val="0"/>
          <c:showCatName val="0"/>
          <c:showSerName val="0"/>
          <c:showPercent val="0"/>
          <c:showBubbleSize val="0"/>
        </c:dLbls>
        <c:smooth val="0"/>
        <c:axId val="495081544"/>
        <c:axId val="495082200"/>
      </c:lineChart>
      <c:catAx>
        <c:axId val="495081544"/>
        <c:scaling>
          <c:orientation val="minMax"/>
        </c:scaling>
        <c:delete val="1"/>
        <c:axPos val="b"/>
        <c:numFmt formatCode="General" sourceLinked="1"/>
        <c:majorTickMark val="none"/>
        <c:minorTickMark val="none"/>
        <c:tickLblPos val="nextTo"/>
        <c:crossAx val="495082200"/>
        <c:crosses val="autoZero"/>
        <c:auto val="1"/>
        <c:lblAlgn val="ctr"/>
        <c:lblOffset val="100"/>
        <c:noMultiLvlLbl val="0"/>
      </c:catAx>
      <c:valAx>
        <c:axId val="495082200"/>
        <c:scaling>
          <c:orientation val="minMax"/>
        </c:scaling>
        <c:delete val="1"/>
        <c:axPos val="l"/>
        <c:numFmt formatCode="General" sourceLinked="1"/>
        <c:majorTickMark val="none"/>
        <c:minorTickMark val="none"/>
        <c:tickLblPos val="nextTo"/>
        <c:crossAx val="4950815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487773186767497E-2"/>
          <c:y val="0.11396001170109096"/>
          <c:w val="0.89902468835527694"/>
          <c:h val="0.83285854951849625"/>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9A3-45F3-8F7C-AE9ED8F35518}"/>
            </c:ext>
          </c:extLst>
        </c:ser>
        <c:dLbls>
          <c:showLegendKey val="0"/>
          <c:showVal val="0"/>
          <c:showCatName val="0"/>
          <c:showSerName val="0"/>
          <c:showPercent val="0"/>
          <c:showBubbleSize val="0"/>
        </c:dLbls>
        <c:smooth val="0"/>
        <c:axId val="490648608"/>
        <c:axId val="490648936"/>
      </c:lineChart>
      <c:catAx>
        <c:axId val="490648608"/>
        <c:scaling>
          <c:orientation val="minMax"/>
        </c:scaling>
        <c:delete val="1"/>
        <c:axPos val="b"/>
        <c:numFmt formatCode="General" sourceLinked="1"/>
        <c:majorTickMark val="none"/>
        <c:minorTickMark val="none"/>
        <c:tickLblPos val="nextTo"/>
        <c:crossAx val="490648936"/>
        <c:crosses val="autoZero"/>
        <c:auto val="1"/>
        <c:lblAlgn val="ctr"/>
        <c:lblOffset val="100"/>
        <c:noMultiLvlLbl val="0"/>
      </c:catAx>
      <c:valAx>
        <c:axId val="490648936"/>
        <c:scaling>
          <c:orientation val="minMax"/>
        </c:scaling>
        <c:delete val="1"/>
        <c:axPos val="l"/>
        <c:numFmt formatCode="General" sourceLinked="1"/>
        <c:majorTickMark val="none"/>
        <c:minorTickMark val="none"/>
        <c:tickLblPos val="nextTo"/>
        <c:crossAx val="4906486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97000139528393"/>
          <c:y val="0.13845307730937764"/>
          <c:w val="0.6905788312352289"/>
          <c:h val="0.71235819480898221"/>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661-4E40-9463-F9F8CD0491BD}"/>
            </c:ext>
          </c:extLst>
        </c:ser>
        <c:dLbls>
          <c:showLegendKey val="0"/>
          <c:showVal val="0"/>
          <c:showCatName val="0"/>
          <c:showSerName val="0"/>
          <c:showPercent val="0"/>
          <c:showBubbleSize val="0"/>
        </c:dLbls>
        <c:axId val="491045720"/>
        <c:axId val="49104539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661-4E40-9463-F9F8CD0491BD}"/>
            </c:ext>
          </c:extLst>
        </c:ser>
        <c:dLbls>
          <c:showLegendKey val="0"/>
          <c:showVal val="0"/>
          <c:showCatName val="0"/>
          <c:showSerName val="0"/>
          <c:showPercent val="0"/>
          <c:showBubbleSize val="0"/>
        </c:dLbls>
        <c:gapWidth val="59"/>
        <c:overlap val="-27"/>
        <c:axId val="491049000"/>
        <c:axId val="491046048"/>
      </c:barChart>
      <c:catAx>
        <c:axId val="49104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2"/>
                </a:solidFill>
                <a:latin typeface="+mn-lt"/>
                <a:ea typeface="+mn-ea"/>
                <a:cs typeface="+mn-cs"/>
              </a:defRPr>
            </a:pPr>
            <a:endParaRPr lang="en-US"/>
          </a:p>
        </c:txPr>
        <c:crossAx val="491046048"/>
        <c:crosses val="autoZero"/>
        <c:auto val="1"/>
        <c:lblAlgn val="ctr"/>
        <c:lblOffset val="100"/>
        <c:noMultiLvlLbl val="0"/>
      </c:catAx>
      <c:valAx>
        <c:axId val="491046048"/>
        <c:scaling>
          <c:orientation val="minMax"/>
        </c:scaling>
        <c:delete val="0"/>
        <c:axPos val="l"/>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91049000"/>
        <c:crosses val="autoZero"/>
        <c:crossBetween val="between"/>
      </c:valAx>
      <c:valAx>
        <c:axId val="491045392"/>
        <c:scaling>
          <c:orientation val="minMax"/>
        </c:scaling>
        <c:delete val="0"/>
        <c:axPos val="r"/>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91045720"/>
        <c:crosses val="max"/>
        <c:crossBetween val="between"/>
      </c:valAx>
      <c:catAx>
        <c:axId val="491045720"/>
        <c:scaling>
          <c:orientation val="minMax"/>
        </c:scaling>
        <c:delete val="1"/>
        <c:axPos val="b"/>
        <c:numFmt formatCode="General" sourceLinked="1"/>
        <c:majorTickMark val="out"/>
        <c:minorTickMark val="none"/>
        <c:tickLblPos val="nextTo"/>
        <c:crossAx val="491045392"/>
        <c:crosses val="autoZero"/>
        <c:auto val="1"/>
        <c:lblAlgn val="ctr"/>
        <c:lblOffset val="100"/>
        <c:noMultiLvlLbl val="0"/>
      </c:catAx>
      <c:spPr>
        <a:noFill/>
        <a:ln>
          <a:noFill/>
        </a:ln>
        <a:effectLst/>
      </c:spPr>
    </c:plotArea>
    <c:legend>
      <c:legendPos val="t"/>
      <c:layout>
        <c:manualLayout>
          <c:xMode val="edge"/>
          <c:yMode val="edge"/>
          <c:x val="0.267603363089081"/>
          <c:y val="6.7039145464974831E-2"/>
          <c:w val="0.45221353199683662"/>
          <c:h val="0.128859752867588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pivotFmt>
      <c:pivotFmt>
        <c:idx val="10"/>
        <c:spPr>
          <a:solidFill>
            <a:srgbClr val="0070C0"/>
          </a:solidFill>
          <a:ln w="19050">
            <a:solidFill>
              <a:schemeClr val="lt1"/>
            </a:solidFill>
          </a:ln>
          <a:effectLst/>
        </c:spPr>
      </c:pivotFmt>
      <c:pivotFmt>
        <c:idx val="11"/>
        <c:spPr>
          <a:solidFill>
            <a:schemeClr val="accent2"/>
          </a:solidFill>
          <a:ln w="15875">
            <a:solidFill>
              <a:schemeClr val="lt1"/>
            </a:solidFill>
          </a:ln>
          <a:effectLst/>
        </c:spPr>
      </c:pivotFmt>
    </c:pivotFmts>
    <c:plotArea>
      <c:layout>
        <c:manualLayout>
          <c:layoutTarget val="inner"/>
          <c:xMode val="edge"/>
          <c:yMode val="edge"/>
          <c:x val="0.25264622077882287"/>
          <c:y val="0.24547947652761615"/>
          <c:w val="0.51245052543337033"/>
          <c:h val="0.70933901956678036"/>
        </c:manualLayout>
      </c:layout>
      <c:doughnutChart>
        <c:varyColors val="1"/>
        <c:ser>
          <c:idx val="0"/>
          <c:order val="0"/>
          <c:tx>
            <c:strRef>
              <c:f>Donut!$B$3</c:f>
              <c:strCache>
                <c:ptCount val="1"/>
                <c:pt idx="0">
                  <c:v>Total</c:v>
                </c:pt>
              </c:strCache>
            </c:strRef>
          </c:tx>
          <c:explosion val="1"/>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1480-4AB3-84A7-D16F66479AC6}"/>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1480-4AB3-84A7-D16F66479AC6}"/>
              </c:ext>
            </c:extLst>
          </c:dPt>
          <c:dPt>
            <c:idx val="2"/>
            <c:bubble3D val="0"/>
            <c:spPr>
              <a:solidFill>
                <a:schemeClr val="accent2"/>
              </a:solidFill>
              <a:ln w="15875">
                <a:solidFill>
                  <a:schemeClr val="lt1"/>
                </a:solidFill>
              </a:ln>
              <a:effectLst/>
            </c:spPr>
            <c:extLst>
              <c:ext xmlns:c16="http://schemas.microsoft.com/office/drawing/2014/chart" uri="{C3380CC4-5D6E-409C-BE32-E72D297353CC}">
                <c16:uniqueId val="{00000005-1480-4AB3-84A7-D16F66479A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480-4AB3-84A7-D16F66479AC6}"/>
            </c:ext>
          </c:extLst>
        </c:ser>
        <c:dLbls>
          <c:showLegendKey val="0"/>
          <c:showVal val="1"/>
          <c:showCatName val="0"/>
          <c:showSerName val="0"/>
          <c:showPercent val="0"/>
          <c:showBubbleSize val="0"/>
          <c:showLeaderLines val="1"/>
        </c:dLbls>
        <c:firstSliceAng val="0"/>
        <c:holeSize val="45"/>
      </c:doughnutChart>
      <c:spPr>
        <a:noFill/>
        <a:ln w="0">
          <a:noFill/>
        </a:ln>
        <a:effectLst/>
      </c:spPr>
    </c:plotArea>
    <c:legend>
      <c:legendPos val="t"/>
      <c:layout>
        <c:manualLayout>
          <c:xMode val="edge"/>
          <c:yMode val="edge"/>
          <c:x val="0"/>
          <c:y val="0.12672176308539945"/>
          <c:w val="0.98653693003203513"/>
          <c:h val="0.12032169775569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5!PivotTable11</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25842696629214"/>
          <c:y val="0.10310221075303018"/>
          <c:w val="0.74084933203574277"/>
          <c:h val="0.7521861830265697"/>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F95-4D43-B67A-DF5AF1E3F18C}"/>
            </c:ext>
          </c:extLst>
        </c:ser>
        <c:dLbls>
          <c:dLblPos val="outEnd"/>
          <c:showLegendKey val="0"/>
          <c:showVal val="1"/>
          <c:showCatName val="0"/>
          <c:showSerName val="0"/>
          <c:showPercent val="0"/>
          <c:showBubbleSize val="0"/>
        </c:dLbls>
        <c:gapWidth val="63"/>
        <c:axId val="572972256"/>
        <c:axId val="405457672"/>
      </c:barChart>
      <c:catAx>
        <c:axId val="5729722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405457672"/>
        <c:crosses val="autoZero"/>
        <c:auto val="1"/>
        <c:lblAlgn val="ctr"/>
        <c:lblOffset val="100"/>
        <c:noMultiLvlLbl val="0"/>
      </c:catAx>
      <c:valAx>
        <c:axId val="405457672"/>
        <c:scaling>
          <c:orientation val="minMax"/>
        </c:scaling>
        <c:delete val="1"/>
        <c:axPos val="b"/>
        <c:numFmt formatCode="General" sourceLinked="1"/>
        <c:majorTickMark val="out"/>
        <c:minorTickMark val="none"/>
        <c:tickLblPos val="nextTo"/>
        <c:crossAx val="5729722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DFFBE78-4A7F-416E-8F21-3B945CC1E92E}">
          <cx:tx>
            <cx:txData>
              <cx:f>_xlchart.v1.1</cx:f>
              <cx:v>Profit</cx:v>
            </cx:txData>
          </cx:tx>
          <cx:dataLabels pos="outEnd">
            <cx:visibility seriesName="0" categoryName="0" value="1"/>
          </cx:dataLabels>
          <cx:dataId val="0"/>
          <cx:layoutPr>
            <cx:visibility connectorLines="1"/>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plotArea>
      <cx:plotAreaRegion>
        <cx:series layoutId="treemap" uniqueId="{1F2D6146-C4AB-4A77-BDCA-ACEC009E3697}">
          <cx:tx>
            <cx:txData>
              <cx:f>_xlchart.v1.4</cx:f>
              <cx:v>Sales</cx:v>
            </cx:txData>
          </cx:tx>
          <cx:dataLabels pos="inEnd">
            <cx:visibility seriesName="0" categoryName="1" value="0"/>
          </cx:dataLabels>
          <cx:dataId val="0"/>
          <cx:layoutPr>
            <cx:parentLabelLayout val="overlapping"/>
          </cx:layoutPr>
        </cx:series>
      </cx:plotAreaRegion>
    </cx:plotArea>
    <cx:legend pos="b" align="ctr" overlay="0"/>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plotArea>
      <cx:plotAreaRegion>
        <cx:series layoutId="waterfall" uniqueId="{FDFFBE78-4A7F-416E-8F21-3B945CC1E92E}">
          <cx:tx>
            <cx:txData>
              <cx:f>_xlchart.v1.10</cx:f>
              <cx:v>Profit</cx:v>
            </cx:txData>
          </cx:tx>
          <cx: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cx:spPr>
          <cx:dataLabels pos="outEnd">
            <cx:txPr>
              <a:bodyPr spcFirstLastPara="1" vertOverflow="ellipsis" wrap="square" lIns="0" tIns="0" rIns="0" bIns="0" anchor="ctr" anchorCtr="1">
                <a:spAutoFit/>
              </a:bodyPr>
              <a:lstStyle/>
              <a:p>
                <a:pPr>
                  <a:defRPr>
                    <a:solidFill>
                      <a:schemeClr val="bg2"/>
                    </a:solidFill>
                  </a:defRPr>
                </a:pPr>
                <a:endParaRPr lang="en-US">
                  <a:solidFill>
                    <a:schemeClr val="bg2"/>
                  </a:solidFill>
                </a:endParaRPr>
              </a:p>
            </cx:txPr>
            <cx:visibility seriesName="0" categoryName="0" value="1"/>
          </cx:dataLabels>
          <cx:dataId val="0"/>
          <cx:layoutPr>
            <cx:visibility connectorLines="1"/>
            <cx:subtotals/>
          </cx:layoutPr>
        </cx:series>
      </cx:plotAreaRegion>
      <cx:axis id="0" hidden="1">
        <cx:catScaling gapWidth="0.5"/>
        <cx:tickLabels/>
        <cx:txPr>
          <a:bodyPr spcFirstLastPara="1" vertOverflow="ellipsis" wrap="square" lIns="0" tIns="0" rIns="0" bIns="0" anchor="ctr" anchorCtr="1"/>
          <a:lstStyle/>
          <a:p>
            <a:pPr>
              <a:defRPr lang="en-US" sz="900" b="0" i="0" u="none" strike="noStrike" kern="1200" baseline="0">
                <a:solidFill>
                  <a:schemeClr val="bg2"/>
                </a:solidFill>
                <a:latin typeface="Calibri"/>
                <a:ea typeface="Calibri"/>
                <a:cs typeface="Calibri"/>
              </a:defRPr>
            </a:pPr>
            <a:endParaRPr lang="en-US">
              <a:solidFill>
                <a:schemeClr val="bg2"/>
              </a:solidFill>
            </a:endParaRPr>
          </a:p>
        </cx:txPr>
      </cx:axis>
      <cx:axis id="1" hidden="1">
        <cx:valScaling/>
        <cx:tickLabels/>
        <cx:txPr>
          <a:bodyPr spcFirstLastPara="1" vertOverflow="ellipsis" wrap="square" lIns="0" tIns="0" rIns="0" bIns="0" anchor="ctr" anchorCtr="1"/>
          <a:lstStyle/>
          <a:p>
            <a:pPr>
              <a:defRPr>
                <a:solidFill>
                  <a:schemeClr val="bg2"/>
                </a:solidFill>
              </a:defRPr>
            </a:pPr>
            <a:endParaRPr lang="en-US">
              <a:solidFill>
                <a:schemeClr val="bg2"/>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series layoutId="treemap" uniqueId="{1F2D6146-C4AB-4A77-BDCA-ACEC009E3697}">
          <cx:tx>
            <cx:txData>
              <cx:f>_xlchart.v1.7</cx:f>
              <cx:v>Sales</cx:v>
            </cx:txData>
          </cx:tx>
          <cx:dataLabels pos="inEnd">
            <cx:visibility seriesName="0" categoryName="1" value="0"/>
          </cx:dataLabels>
          <cx:dataId val="0"/>
          <cx:layoutPr>
            <cx:parentLabelLayout val="overlapping"/>
          </cx:layoutPr>
        </cx:series>
      </cx:plotAreaRegion>
    </cx:plotArea>
    <cx:legend pos="t" align="ctr" overlay="0"/>
  </cx:chart>
  <cx:spPr>
    <a:noFill/>
    <a:ln>
      <a:no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5">
  <cs:axisTitle>
    <cs:lnRef idx="0"/>
    <cs:fillRef idx="0"/>
    <cs:effectRef idx="0"/>
    <cs:fontRef idx="minor">
      <a:schemeClr val="tx1">
        <a:lumMod val="65000"/>
        <a:lumOff val="3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lt1">
        <a:lumMod val="9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lt1">
        <a:lumMod val="9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lt1">
        <a:lumMod val="9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15">
  <cs:axisTitle>
    <cs:lnRef idx="0"/>
    <cs:fillRef idx="0"/>
    <cs:effectRef idx="0"/>
    <cs:fontRef idx="minor">
      <a:schemeClr val="tx1">
        <a:lumMod val="65000"/>
        <a:lumOff val="3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lt1">
        <a:lumMod val="9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lt1">
        <a:lumMod val="9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lt1">
        <a:lumMod val="9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3.emf"/><Relationship Id="rId13" Type="http://schemas.microsoft.com/office/2014/relationships/chartEx" Target="../charts/chartEx3.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4.xml"/><Relationship Id="rId2" Type="http://schemas.openxmlformats.org/officeDocument/2006/relationships/image" Target="../media/image2.emf"/><Relationship Id="rId16" Type="http://schemas.openxmlformats.org/officeDocument/2006/relationships/chart" Target="../charts/chart16.xml"/><Relationship Id="rId1" Type="http://schemas.openxmlformats.org/officeDocument/2006/relationships/image" Target="../media/image1.jpeg"/><Relationship Id="rId6" Type="http://schemas.openxmlformats.org/officeDocument/2006/relationships/chart" Target="../charts/chart12.xml"/><Relationship Id="rId11" Type="http://schemas.openxmlformats.org/officeDocument/2006/relationships/image" Target="../media/image6.emf"/><Relationship Id="rId5" Type="http://schemas.openxmlformats.org/officeDocument/2006/relationships/chart" Target="../charts/chart11.xml"/><Relationship Id="rId15" Type="http://schemas.microsoft.com/office/2014/relationships/chartEx" Target="../charts/chartEx4.xml"/><Relationship Id="rId10" Type="http://schemas.openxmlformats.org/officeDocument/2006/relationships/image" Target="../media/image5.emf"/><Relationship Id="rId4" Type="http://schemas.openxmlformats.org/officeDocument/2006/relationships/chart" Target="../charts/chart10.xml"/><Relationship Id="rId9" Type="http://schemas.openxmlformats.org/officeDocument/2006/relationships/image" Target="../media/image4.emf"/><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4</xdr:col>
      <xdr:colOff>14286</xdr:colOff>
      <xdr:row>3</xdr:row>
      <xdr:rowOff>66675</xdr:rowOff>
    </xdr:from>
    <xdr:to>
      <xdr:col>12</xdr:col>
      <xdr:colOff>104775</xdr:colOff>
      <xdr:row>14</xdr:row>
      <xdr:rowOff>57150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581025</xdr:colOff>
      <xdr:row>1</xdr:row>
      <xdr:rowOff>185737</xdr:rowOff>
    </xdr:from>
    <xdr:to>
      <xdr:col>13</xdr:col>
      <xdr:colOff>276225</xdr:colOff>
      <xdr:row>16</xdr:row>
      <xdr:rowOff>71437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81525" y="3762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400050</xdr:colOff>
      <xdr:row>2</xdr:row>
      <xdr:rowOff>47625</xdr:rowOff>
    </xdr:from>
    <xdr:to>
      <xdr:col>9</xdr:col>
      <xdr:colOff>400050</xdr:colOff>
      <xdr:row>15</xdr:row>
      <xdr:rowOff>95250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63222B68-E1CC-4DEA-9062-38A3934D0AC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10150" y="428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266700</xdr:colOff>
      <xdr:row>4</xdr:row>
      <xdr:rowOff>142875</xdr:rowOff>
    </xdr:from>
    <xdr:to>
      <xdr:col>10</xdr:col>
      <xdr:colOff>266700</xdr:colOff>
      <xdr:row>18</xdr:row>
      <xdr:rowOff>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5A346D8A-D9DE-40DE-932A-D5A783B7B80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486400" y="904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133350</xdr:colOff>
      <xdr:row>7</xdr:row>
      <xdr:rowOff>47625</xdr:rowOff>
    </xdr:from>
    <xdr:to>
      <xdr:col>11</xdr:col>
      <xdr:colOff>133350</xdr:colOff>
      <xdr:row>20</xdr:row>
      <xdr:rowOff>95250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C1787DC3-13B5-4AF6-A17E-766000C5D1E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962650" y="1381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109537</xdr:colOff>
      <xdr:row>1</xdr:row>
      <xdr:rowOff>4762</xdr:rowOff>
    </xdr:from>
    <xdr:to>
      <xdr:col>11</xdr:col>
      <xdr:colOff>371475</xdr:colOff>
      <xdr:row>15</xdr:row>
      <xdr:rowOff>80962</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352425</xdr:colOff>
      <xdr:row>2</xdr:row>
      <xdr:rowOff>14286</xdr:rowOff>
    </xdr:from>
    <xdr:to>
      <xdr:col>14</xdr:col>
      <xdr:colOff>600075</xdr:colOff>
      <xdr:row>18</xdr:row>
      <xdr:rowOff>38099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53075" y="395286"/>
              <a:ext cx="5124450" cy="30718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280987</xdr:colOff>
      <xdr:row>1</xdr:row>
      <xdr:rowOff>166687</xdr:rowOff>
    </xdr:from>
    <xdr:to>
      <xdr:col>11</xdr:col>
      <xdr:colOff>585787</xdr:colOff>
      <xdr:row>16</xdr:row>
      <xdr:rowOff>52387</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128587</xdr:rowOff>
    </xdr:from>
    <xdr:to>
      <xdr:col>2</xdr:col>
      <xdr:colOff>28575</xdr:colOff>
      <xdr:row>21</xdr:row>
      <xdr:rowOff>114300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14287</xdr:colOff>
      <xdr:row>18</xdr:row>
      <xdr:rowOff>171449</xdr:rowOff>
    </xdr:from>
    <xdr:to>
      <xdr:col>6</xdr:col>
      <xdr:colOff>9525</xdr:colOff>
      <xdr:row>21</xdr:row>
      <xdr:rowOff>28574</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609599</xdr:colOff>
      <xdr:row>18</xdr:row>
      <xdr:rowOff>114299</xdr:rowOff>
    </xdr:from>
    <xdr:to>
      <xdr:col>9</xdr:col>
      <xdr:colOff>47624</xdr:colOff>
      <xdr:row>21</xdr:row>
      <xdr:rowOff>57150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19049</xdr:colOff>
      <xdr:row>18</xdr:row>
      <xdr:rowOff>180974</xdr:rowOff>
    </xdr:from>
    <xdr:to>
      <xdr:col>12</xdr:col>
      <xdr:colOff>9524</xdr:colOff>
      <xdr:row>21</xdr:row>
      <xdr:rowOff>104775</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409574</xdr:colOff>
      <xdr:row>18</xdr:row>
      <xdr:rowOff>171450</xdr:rowOff>
    </xdr:from>
    <xdr:to>
      <xdr:col>14</xdr:col>
      <xdr:colOff>895350</xdr:colOff>
      <xdr:row>21</xdr:row>
      <xdr:rowOff>133349</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8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rgbClr val="FF0000"/>
              </a:solidFill>
              <a:latin typeface="Lato"/>
              <a:ea typeface="Lato"/>
              <a:cs typeface="Lato"/>
              <a:sym typeface="Lato"/>
            </a:rPr>
            <a:t>ECOMMERCE SALES ANALYSIS DASHBOARD</a:t>
          </a:r>
          <a:endParaRPr sz="1400">
            <a:solidFill>
              <a:srgbClr val="FF0000"/>
            </a:solidFill>
          </a:endParaRPr>
        </a:p>
      </xdr:txBody>
    </xdr:sp>
    <xdr:clientData fLocksWithSheet="0"/>
  </xdr:oneCellAnchor>
  <xdr:oneCellAnchor>
    <xdr:from>
      <xdr:col>0</xdr:col>
      <xdr:colOff>152400</xdr:colOff>
      <xdr:row>11</xdr:row>
      <xdr:rowOff>28575</xdr:rowOff>
    </xdr:from>
    <xdr:ext cx="11811000" cy="2057400"/>
    <xdr:grpSp>
      <xdr:nvGrpSpPr>
        <xdr:cNvPr id="2" name="Shape 2">
          <a:extLst>
            <a:ext uri="{FF2B5EF4-FFF2-40B4-BE49-F238E27FC236}">
              <a16:creationId xmlns:a16="http://schemas.microsoft.com/office/drawing/2014/main" id="{00000000-0008-0000-0800-000002000000}"/>
            </a:ext>
          </a:extLst>
        </xdr:cNvPr>
        <xdr:cNvGrpSpPr/>
      </xdr:nvGrpSpPr>
      <xdr:grpSpPr>
        <a:xfrm>
          <a:off x="152400" y="2019300"/>
          <a:ext cx="11811000" cy="2057400"/>
          <a:chOff x="0" y="2751300"/>
          <a:chExt cx="10692000" cy="2057400"/>
        </a:xfrm>
      </xdr:grpSpPr>
      <xdr:grpSp>
        <xdr:nvGrpSpPr>
          <xdr:cNvPr id="4" name="Shape 4">
            <a:extLst>
              <a:ext uri="{FF2B5EF4-FFF2-40B4-BE49-F238E27FC236}">
                <a16:creationId xmlns:a16="http://schemas.microsoft.com/office/drawing/2014/main" id="{00000000-0008-0000-08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8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8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8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8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8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8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8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8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8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8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171450</xdr:colOff>
      <xdr:row>23</xdr:row>
      <xdr:rowOff>0</xdr:rowOff>
    </xdr:from>
    <xdr:ext cx="4991100" cy="2009775"/>
    <xdr:sp macro="" textlink="">
      <xdr:nvSpPr>
        <xdr:cNvPr id="15" name="Shape 15">
          <a:extLst>
            <a:ext uri="{FF2B5EF4-FFF2-40B4-BE49-F238E27FC236}">
              <a16:creationId xmlns:a16="http://schemas.microsoft.com/office/drawing/2014/main" id="{00000000-0008-0000-0800-00000F000000}"/>
            </a:ext>
          </a:extLst>
        </xdr:cNvPr>
        <xdr:cNvSpPr/>
      </xdr:nvSpPr>
      <xdr:spPr>
        <a:xfrm>
          <a:off x="171450" y="416242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257175</xdr:colOff>
      <xdr:row>23</xdr:row>
      <xdr:rowOff>76200</xdr:rowOff>
    </xdr:from>
    <xdr:ext cx="2628900" cy="257175"/>
    <xdr:sp macro="" textlink="">
      <xdr:nvSpPr>
        <xdr:cNvPr id="16" name="Shape 16">
          <a:extLst>
            <a:ext uri="{FF2B5EF4-FFF2-40B4-BE49-F238E27FC236}">
              <a16:creationId xmlns:a16="http://schemas.microsoft.com/office/drawing/2014/main" id="{00000000-0008-0000-0800-000010000000}"/>
            </a:ext>
          </a:extLst>
        </xdr:cNvPr>
        <xdr:cNvSpPr/>
      </xdr:nvSpPr>
      <xdr:spPr>
        <a:xfrm>
          <a:off x="257175" y="423862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9525</xdr:colOff>
      <xdr:row>22</xdr:row>
      <xdr:rowOff>161925</xdr:rowOff>
    </xdr:from>
    <xdr:ext cx="3305175" cy="2009775"/>
    <xdr:sp macro="" textlink="">
      <xdr:nvSpPr>
        <xdr:cNvPr id="17" name="Shape 17">
          <a:extLst>
            <a:ext uri="{FF2B5EF4-FFF2-40B4-BE49-F238E27FC236}">
              <a16:creationId xmlns:a16="http://schemas.microsoft.com/office/drawing/2014/main" id="{00000000-0008-0000-0800-000011000000}"/>
            </a:ext>
          </a:extLst>
        </xdr:cNvPr>
        <xdr:cNvSpPr/>
      </xdr:nvSpPr>
      <xdr:spPr>
        <a:xfrm>
          <a:off x="5238750" y="4143375"/>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95250</xdr:colOff>
      <xdr:row>23</xdr:row>
      <xdr:rowOff>28575</xdr:rowOff>
    </xdr:from>
    <xdr:ext cx="2628900" cy="257175"/>
    <xdr:sp macro="" textlink="">
      <xdr:nvSpPr>
        <xdr:cNvPr id="18" name="Shape 18">
          <a:extLst>
            <a:ext uri="{FF2B5EF4-FFF2-40B4-BE49-F238E27FC236}">
              <a16:creationId xmlns:a16="http://schemas.microsoft.com/office/drawing/2014/main" id="{00000000-0008-0000-0800-000012000000}"/>
            </a:ext>
          </a:extLst>
        </xdr:cNvPr>
        <xdr:cNvSpPr/>
      </xdr:nvSpPr>
      <xdr:spPr>
        <a:xfrm>
          <a:off x="5324475" y="41910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514350</xdr:colOff>
      <xdr:row>22</xdr:row>
      <xdr:rowOff>114300</xdr:rowOff>
    </xdr:from>
    <xdr:ext cx="3343275" cy="2000250"/>
    <xdr:sp macro="" textlink="">
      <xdr:nvSpPr>
        <xdr:cNvPr id="19" name="Shape 19">
          <a:extLst>
            <a:ext uri="{FF2B5EF4-FFF2-40B4-BE49-F238E27FC236}">
              <a16:creationId xmlns:a16="http://schemas.microsoft.com/office/drawing/2014/main" id="{00000000-0008-0000-0800-000013000000}"/>
            </a:ext>
          </a:extLst>
        </xdr:cNvPr>
        <xdr:cNvSpPr/>
      </xdr:nvSpPr>
      <xdr:spPr>
        <a:xfrm>
          <a:off x="8648700" y="409575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38100</xdr:colOff>
      <xdr:row>23</xdr:row>
      <xdr:rowOff>9525</xdr:rowOff>
    </xdr:from>
    <xdr:ext cx="1581150" cy="219075"/>
    <xdr:sp macro="" textlink="">
      <xdr:nvSpPr>
        <xdr:cNvPr id="20" name="Shape 20">
          <a:extLst>
            <a:ext uri="{FF2B5EF4-FFF2-40B4-BE49-F238E27FC236}">
              <a16:creationId xmlns:a16="http://schemas.microsoft.com/office/drawing/2014/main" id="{00000000-0008-0000-0800-000014000000}"/>
            </a:ext>
          </a:extLst>
        </xdr:cNvPr>
        <xdr:cNvSpPr/>
      </xdr:nvSpPr>
      <xdr:spPr>
        <a:xfrm>
          <a:off x="8753475" y="41719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123825</xdr:rowOff>
    </xdr:from>
    <xdr:ext cx="11801475" cy="1438275"/>
    <xdr:grpSp>
      <xdr:nvGrpSpPr>
        <xdr:cNvPr id="21" name="Shape 2">
          <a:extLst>
            <a:ext uri="{FF2B5EF4-FFF2-40B4-BE49-F238E27FC236}">
              <a16:creationId xmlns:a16="http://schemas.microsoft.com/office/drawing/2014/main" id="{00000000-0008-0000-0800-000015000000}"/>
            </a:ext>
          </a:extLst>
        </xdr:cNvPr>
        <xdr:cNvGrpSpPr/>
      </xdr:nvGrpSpPr>
      <xdr:grpSpPr>
        <a:xfrm>
          <a:off x="142875" y="485775"/>
          <a:ext cx="11801475" cy="1438275"/>
          <a:chOff x="0" y="3060863"/>
          <a:chExt cx="10692000" cy="1438275"/>
        </a:xfrm>
      </xdr:grpSpPr>
      <xdr:grpSp>
        <xdr:nvGrpSpPr>
          <xdr:cNvPr id="22" name="Shape 21">
            <a:extLst>
              <a:ext uri="{FF2B5EF4-FFF2-40B4-BE49-F238E27FC236}">
                <a16:creationId xmlns:a16="http://schemas.microsoft.com/office/drawing/2014/main" id="{00000000-0008-0000-08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8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8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8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8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8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8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8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8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8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8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8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8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8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8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8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8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editAs="oneCell">
    <xdr:from>
      <xdr:col>0</xdr:col>
      <xdr:colOff>164098</xdr:colOff>
      <xdr:row>0</xdr:row>
      <xdr:rowOff>180973</xdr:rowOff>
    </xdr:from>
    <xdr:to>
      <xdr:col>19</xdr:col>
      <xdr:colOff>316498</xdr:colOff>
      <xdr:row>35</xdr:row>
      <xdr:rowOff>57150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098" y="180973"/>
          <a:ext cx="11582400" cy="6309730"/>
        </a:xfrm>
        <a:prstGeom prst="rect">
          <a:avLst/>
        </a:prstGeom>
        <a:noFill/>
      </xdr:spPr>
    </xdr:pic>
    <xdr:clientData/>
  </xdr:twoCellAnchor>
  <xdr:twoCellAnchor>
    <xdr:from>
      <xdr:col>0</xdr:col>
      <xdr:colOff>352424</xdr:colOff>
      <xdr:row>1</xdr:row>
      <xdr:rowOff>104776</xdr:rowOff>
    </xdr:from>
    <xdr:to>
      <xdr:col>18</xdr:col>
      <xdr:colOff>590549</xdr:colOff>
      <xdr:row>3</xdr:row>
      <xdr:rowOff>66675</xdr:rowOff>
    </xdr:to>
    <xdr:sp macro="" textlink="">
      <xdr:nvSpPr>
        <xdr:cNvPr id="3" name="Rounded Rectangle 2">
          <a:extLst>
            <a:ext uri="{FF2B5EF4-FFF2-40B4-BE49-F238E27FC236}">
              <a16:creationId xmlns:a16="http://schemas.microsoft.com/office/drawing/2014/main" id="{00000000-0008-0000-0900-000003000000}"/>
            </a:ext>
          </a:extLst>
        </xdr:cNvPr>
        <xdr:cNvSpPr/>
      </xdr:nvSpPr>
      <xdr:spPr>
        <a:xfrm>
          <a:off x="352424" y="295276"/>
          <a:ext cx="11210925" cy="342899"/>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latin typeface="Algerian" panose="04020705040A02060702" pitchFamily="82" charset="0"/>
            </a:rPr>
            <a:t>E-Commerece</a:t>
          </a:r>
          <a:r>
            <a:rPr lang="en-US" sz="2000">
              <a:latin typeface="Algerian" panose="04020705040A02060702" pitchFamily="82" charset="0"/>
            </a:rPr>
            <a:t> Sales Analysis</a:t>
          </a:r>
          <a:r>
            <a:rPr lang="en-US" sz="2000" baseline="0">
              <a:latin typeface="Algerian" panose="04020705040A02060702" pitchFamily="82" charset="0"/>
            </a:rPr>
            <a:t> Dashboard </a:t>
          </a:r>
          <a:endParaRPr lang="en-US" sz="2000">
            <a:latin typeface="Algerian" panose="04020705040A02060702" pitchFamily="82" charset="0"/>
          </a:endParaRPr>
        </a:p>
      </xdr:txBody>
    </xdr:sp>
    <xdr:clientData/>
  </xdr:twoCellAnchor>
  <xdr:twoCellAnchor editAs="oneCell">
    <xdr:from>
      <xdr:col>2</xdr:col>
      <xdr:colOff>419100</xdr:colOff>
      <xdr:row>10</xdr:row>
      <xdr:rowOff>152401</xdr:rowOff>
    </xdr:from>
    <xdr:to>
      <xdr:col>3</xdr:col>
      <xdr:colOff>476250</xdr:colOff>
      <xdr:row>11</xdr:row>
      <xdr:rowOff>146135</xdr:rowOff>
    </xdr:to>
    <xdr:pic>
      <xdr:nvPicPr>
        <xdr:cNvPr id="10" name="Picture 9">
          <a:extLst>
            <a:ext uri="{FF2B5EF4-FFF2-40B4-BE49-F238E27FC236}">
              <a16:creationId xmlns:a16="http://schemas.microsoft.com/office/drawing/2014/main" id="{00000000-0008-0000-09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38300" y="2057401"/>
          <a:ext cx="666750" cy="184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409574</xdr:colOff>
      <xdr:row>3</xdr:row>
      <xdr:rowOff>171450</xdr:rowOff>
    </xdr:from>
    <xdr:to>
      <xdr:col>18</xdr:col>
      <xdr:colOff>514350</xdr:colOff>
      <xdr:row>12</xdr:row>
      <xdr:rowOff>104775</xdr:rowOff>
    </xdr:to>
    <xdr:grpSp>
      <xdr:nvGrpSpPr>
        <xdr:cNvPr id="46" name="Group 45">
          <a:extLst>
            <a:ext uri="{FF2B5EF4-FFF2-40B4-BE49-F238E27FC236}">
              <a16:creationId xmlns:a16="http://schemas.microsoft.com/office/drawing/2014/main" id="{00000000-0008-0000-0900-00002E000000}"/>
            </a:ext>
          </a:extLst>
        </xdr:cNvPr>
        <xdr:cNvGrpSpPr/>
      </xdr:nvGrpSpPr>
      <xdr:grpSpPr>
        <a:xfrm>
          <a:off x="409574" y="748723"/>
          <a:ext cx="11015231" cy="1665143"/>
          <a:chOff x="409574" y="742950"/>
          <a:chExt cx="11077576" cy="1609725"/>
        </a:xfrm>
      </xdr:grpSpPr>
      <xdr:grpSp>
        <xdr:nvGrpSpPr>
          <xdr:cNvPr id="11" name="Group 10">
            <a:extLst>
              <a:ext uri="{FF2B5EF4-FFF2-40B4-BE49-F238E27FC236}">
                <a16:creationId xmlns:a16="http://schemas.microsoft.com/office/drawing/2014/main" id="{00000000-0008-0000-0900-00000B000000}"/>
              </a:ext>
            </a:extLst>
          </xdr:cNvPr>
          <xdr:cNvGrpSpPr/>
        </xdr:nvGrpSpPr>
        <xdr:grpSpPr>
          <a:xfrm>
            <a:off x="409574" y="790575"/>
            <a:ext cx="2114551" cy="1562100"/>
            <a:chOff x="352424" y="762000"/>
            <a:chExt cx="2114551" cy="1562100"/>
          </a:xfrm>
        </xdr:grpSpPr>
        <xdr:sp macro="" textlink="">
          <xdr:nvSpPr>
            <xdr:cNvPr id="4" name="Rounded Rectangle 3">
              <a:extLst>
                <a:ext uri="{FF2B5EF4-FFF2-40B4-BE49-F238E27FC236}">
                  <a16:creationId xmlns:a16="http://schemas.microsoft.com/office/drawing/2014/main" id="{00000000-0008-0000-0900-000004000000}"/>
                </a:ext>
              </a:extLst>
            </xdr:cNvPr>
            <xdr:cNvSpPr/>
          </xdr:nvSpPr>
          <xdr:spPr>
            <a:xfrm>
              <a:off x="361950" y="762000"/>
              <a:ext cx="2057400" cy="276225"/>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lgerian" panose="04020705040A02060702" pitchFamily="82" charset="0"/>
                </a:rPr>
                <a:t>Sales</a:t>
              </a:r>
            </a:p>
          </xdr:txBody>
        </xdr:sp>
        <xdr:sp macro="" textlink="">
          <xdr:nvSpPr>
            <xdr:cNvPr id="5" name="Rounded Rectangle 4">
              <a:extLst>
                <a:ext uri="{FF2B5EF4-FFF2-40B4-BE49-F238E27FC236}">
                  <a16:creationId xmlns:a16="http://schemas.microsoft.com/office/drawing/2014/main" id="{00000000-0008-0000-0900-000005000000}"/>
                </a:ext>
              </a:extLst>
            </xdr:cNvPr>
            <xdr:cNvSpPr/>
          </xdr:nvSpPr>
          <xdr:spPr>
            <a:xfrm>
              <a:off x="352424" y="1076324"/>
              <a:ext cx="2114551" cy="124777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6" name="Rounded Rectangle 5">
              <a:extLst>
                <a:ext uri="{FF2B5EF4-FFF2-40B4-BE49-F238E27FC236}">
                  <a16:creationId xmlns:a16="http://schemas.microsoft.com/office/drawing/2014/main" id="{00000000-0008-0000-0900-000006000000}"/>
                </a:ext>
              </a:extLst>
            </xdr:cNvPr>
            <xdr:cNvSpPr/>
          </xdr:nvSpPr>
          <xdr:spPr>
            <a:xfrm>
              <a:off x="457199" y="1123950"/>
              <a:ext cx="1895475" cy="3238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D10DB9B-C51D-4958-9794-675F165E574A}" type="TxLink">
                <a:rPr lang="en-US" sz="1400" b="0" i="0" u="none" strike="noStrike">
                  <a:solidFill>
                    <a:schemeClr val="bg2"/>
                  </a:solidFill>
                  <a:latin typeface="Berlin Sans FB" panose="020E0602020502020306" pitchFamily="34" charset="0"/>
                  <a:cs typeface="Calibri"/>
                </a:rPr>
                <a:pPr algn="ctr"/>
                <a:t> $2,297,200.86 </a:t>
              </a:fld>
              <a:endParaRPr lang="en-US" sz="1400">
                <a:solidFill>
                  <a:schemeClr val="bg2"/>
                </a:solidFill>
                <a:latin typeface="Berlin Sans FB" panose="020E0602020502020306" pitchFamily="34" charset="0"/>
              </a:endParaRPr>
            </a:p>
          </xdr:txBody>
        </xdr:sp>
        <xdr:sp macro="" textlink="">
          <xdr:nvSpPr>
            <xdr:cNvPr id="8" name="Rounded Rectangle 7">
              <a:extLst>
                <a:ext uri="{FF2B5EF4-FFF2-40B4-BE49-F238E27FC236}">
                  <a16:creationId xmlns:a16="http://schemas.microsoft.com/office/drawing/2014/main" id="{00000000-0008-0000-0900-000008000000}"/>
                </a:ext>
              </a:extLst>
            </xdr:cNvPr>
            <xdr:cNvSpPr/>
          </xdr:nvSpPr>
          <xdr:spPr>
            <a:xfrm>
              <a:off x="476251" y="1981200"/>
              <a:ext cx="1866899" cy="29416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Berlin Sans FB" panose="020E0602020502020306" pitchFamily="34" charset="0"/>
                </a:rPr>
                <a:t>YOY GROWTH</a:t>
              </a:r>
            </a:p>
          </xdr:txBody>
        </xdr:sp>
      </xdr:grpSp>
      <xdr:grpSp>
        <xdr:nvGrpSpPr>
          <xdr:cNvPr id="12" name="Group 11">
            <a:extLst>
              <a:ext uri="{FF2B5EF4-FFF2-40B4-BE49-F238E27FC236}">
                <a16:creationId xmlns:a16="http://schemas.microsoft.com/office/drawing/2014/main" id="{00000000-0008-0000-0900-00000C000000}"/>
              </a:ext>
            </a:extLst>
          </xdr:cNvPr>
          <xdr:cNvGrpSpPr/>
        </xdr:nvGrpSpPr>
        <xdr:grpSpPr>
          <a:xfrm>
            <a:off x="2628899" y="790575"/>
            <a:ext cx="2114551" cy="1562100"/>
            <a:chOff x="352424" y="762000"/>
            <a:chExt cx="2114551" cy="1562100"/>
          </a:xfrm>
        </xdr:grpSpPr>
        <xdr:sp macro="" textlink="">
          <xdr:nvSpPr>
            <xdr:cNvPr id="13" name="Rounded Rectangle 12">
              <a:extLst>
                <a:ext uri="{FF2B5EF4-FFF2-40B4-BE49-F238E27FC236}">
                  <a16:creationId xmlns:a16="http://schemas.microsoft.com/office/drawing/2014/main" id="{00000000-0008-0000-0900-00000D000000}"/>
                </a:ext>
              </a:extLst>
            </xdr:cNvPr>
            <xdr:cNvSpPr/>
          </xdr:nvSpPr>
          <xdr:spPr>
            <a:xfrm>
              <a:off x="361950" y="762000"/>
              <a:ext cx="2057400" cy="276225"/>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lgerian" panose="04020705040A02060702" pitchFamily="82" charset="0"/>
                </a:rPr>
                <a:t>PROFIT</a:t>
              </a:r>
            </a:p>
          </xdr:txBody>
        </xdr:sp>
        <xdr:sp macro="" textlink="">
          <xdr:nvSpPr>
            <xdr:cNvPr id="14" name="Rounded Rectangle 13">
              <a:extLst>
                <a:ext uri="{FF2B5EF4-FFF2-40B4-BE49-F238E27FC236}">
                  <a16:creationId xmlns:a16="http://schemas.microsoft.com/office/drawing/2014/main" id="{00000000-0008-0000-0900-00000E000000}"/>
                </a:ext>
              </a:extLst>
            </xdr:cNvPr>
            <xdr:cNvSpPr/>
          </xdr:nvSpPr>
          <xdr:spPr>
            <a:xfrm>
              <a:off x="352424" y="1076324"/>
              <a:ext cx="2114551" cy="124777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F$17">
          <xdr:nvSpPr>
            <xdr:cNvPr id="15" name="Rounded Rectangle 14">
              <a:extLst>
                <a:ext uri="{FF2B5EF4-FFF2-40B4-BE49-F238E27FC236}">
                  <a16:creationId xmlns:a16="http://schemas.microsoft.com/office/drawing/2014/main" id="{00000000-0008-0000-0900-00000F000000}"/>
                </a:ext>
              </a:extLst>
            </xdr:cNvPr>
            <xdr:cNvSpPr/>
          </xdr:nvSpPr>
          <xdr:spPr>
            <a:xfrm>
              <a:off x="457199" y="1123950"/>
              <a:ext cx="1895475" cy="3238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A480592-E0EF-418F-982E-661999748B99}" type="TxLink">
                <a:rPr lang="en-US" sz="1400" b="0" i="0" u="none" strike="noStrike">
                  <a:solidFill>
                    <a:schemeClr val="bg2"/>
                  </a:solidFill>
                  <a:latin typeface="Berlin Sans FB" panose="020E0602020502020306" pitchFamily="34" charset="0"/>
                  <a:cs typeface="Calibri"/>
                </a:rPr>
                <a:pPr algn="ctr"/>
                <a:t> $286,397.02 </a:t>
              </a:fld>
              <a:endParaRPr lang="en-US" sz="1800">
                <a:solidFill>
                  <a:schemeClr val="bg2"/>
                </a:solidFill>
                <a:latin typeface="Berlin Sans FB" panose="020E0602020502020306" pitchFamily="34" charset="0"/>
              </a:endParaRPr>
            </a:p>
          </xdr:txBody>
        </xdr:sp>
        <xdr:sp macro="" textlink="">
          <xdr:nvSpPr>
            <xdr:cNvPr id="16" name="Rounded Rectangle 15">
              <a:extLst>
                <a:ext uri="{FF2B5EF4-FFF2-40B4-BE49-F238E27FC236}">
                  <a16:creationId xmlns:a16="http://schemas.microsoft.com/office/drawing/2014/main" id="{00000000-0008-0000-0900-000010000000}"/>
                </a:ext>
              </a:extLst>
            </xdr:cNvPr>
            <xdr:cNvSpPr/>
          </xdr:nvSpPr>
          <xdr:spPr>
            <a:xfrm>
              <a:off x="476251" y="1981200"/>
              <a:ext cx="1866899" cy="29416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Berlin Sans FB" panose="020E0602020502020306" pitchFamily="34" charset="0"/>
                </a:rPr>
                <a:t>YOY GROWTH</a:t>
              </a:r>
            </a:p>
          </xdr:txBody>
        </xdr:sp>
      </xdr:grpSp>
      <xdr:grpSp>
        <xdr:nvGrpSpPr>
          <xdr:cNvPr id="17" name="Group 16">
            <a:extLst>
              <a:ext uri="{FF2B5EF4-FFF2-40B4-BE49-F238E27FC236}">
                <a16:creationId xmlns:a16="http://schemas.microsoft.com/office/drawing/2014/main" id="{00000000-0008-0000-0900-000011000000}"/>
              </a:ext>
            </a:extLst>
          </xdr:cNvPr>
          <xdr:cNvGrpSpPr/>
        </xdr:nvGrpSpPr>
        <xdr:grpSpPr>
          <a:xfrm>
            <a:off x="4933949" y="762000"/>
            <a:ext cx="2114551" cy="1562100"/>
            <a:chOff x="352424" y="762000"/>
            <a:chExt cx="2114551" cy="1562100"/>
          </a:xfrm>
        </xdr:grpSpPr>
        <xdr:sp macro="" textlink="">
          <xdr:nvSpPr>
            <xdr:cNvPr id="18" name="Rounded Rectangle 17">
              <a:extLst>
                <a:ext uri="{FF2B5EF4-FFF2-40B4-BE49-F238E27FC236}">
                  <a16:creationId xmlns:a16="http://schemas.microsoft.com/office/drawing/2014/main" id="{00000000-0008-0000-0900-000012000000}"/>
                </a:ext>
              </a:extLst>
            </xdr:cNvPr>
            <xdr:cNvSpPr/>
          </xdr:nvSpPr>
          <xdr:spPr>
            <a:xfrm>
              <a:off x="361950" y="762000"/>
              <a:ext cx="2057400" cy="276225"/>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lgerian" panose="04020705040A02060702" pitchFamily="82" charset="0"/>
                </a:rPr>
                <a:t>Quantity</a:t>
              </a:r>
            </a:p>
          </xdr:txBody>
        </xdr:sp>
        <xdr:sp macro="" textlink="">
          <xdr:nvSpPr>
            <xdr:cNvPr id="19" name="Rounded Rectangle 18">
              <a:extLst>
                <a:ext uri="{FF2B5EF4-FFF2-40B4-BE49-F238E27FC236}">
                  <a16:creationId xmlns:a16="http://schemas.microsoft.com/office/drawing/2014/main" id="{00000000-0008-0000-0900-000013000000}"/>
                </a:ext>
              </a:extLst>
            </xdr:cNvPr>
            <xdr:cNvSpPr/>
          </xdr:nvSpPr>
          <xdr:spPr>
            <a:xfrm>
              <a:off x="352424" y="1076324"/>
              <a:ext cx="2114551" cy="124777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I$17">
          <xdr:nvSpPr>
            <xdr:cNvPr id="20" name="Rounded Rectangle 19">
              <a:extLst>
                <a:ext uri="{FF2B5EF4-FFF2-40B4-BE49-F238E27FC236}">
                  <a16:creationId xmlns:a16="http://schemas.microsoft.com/office/drawing/2014/main" id="{00000000-0008-0000-0900-000014000000}"/>
                </a:ext>
              </a:extLst>
            </xdr:cNvPr>
            <xdr:cNvSpPr/>
          </xdr:nvSpPr>
          <xdr:spPr>
            <a:xfrm>
              <a:off x="457199" y="1123950"/>
              <a:ext cx="1895475" cy="3238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0DAFE39-93FA-4A23-A16E-AF4AE435442F}" type="TxLink">
                <a:rPr lang="en-US" sz="1400" b="0" i="0" u="none" strike="noStrike">
                  <a:solidFill>
                    <a:schemeClr val="bg2"/>
                  </a:solidFill>
                  <a:latin typeface="Berlin Sans FB" panose="020E0602020502020306" pitchFamily="34" charset="0"/>
                  <a:cs typeface="Calibri"/>
                </a:rPr>
                <a:pPr algn="ctr"/>
                <a:t># 37873</a:t>
              </a:fld>
              <a:endParaRPr lang="en-US" sz="1800">
                <a:solidFill>
                  <a:schemeClr val="bg2"/>
                </a:solidFill>
                <a:latin typeface="Berlin Sans FB" panose="020E0602020502020306" pitchFamily="34" charset="0"/>
              </a:endParaRPr>
            </a:p>
          </xdr:txBody>
        </xdr:sp>
        <xdr:sp macro="" textlink="">
          <xdr:nvSpPr>
            <xdr:cNvPr id="21" name="Rounded Rectangle 20">
              <a:extLst>
                <a:ext uri="{FF2B5EF4-FFF2-40B4-BE49-F238E27FC236}">
                  <a16:creationId xmlns:a16="http://schemas.microsoft.com/office/drawing/2014/main" id="{00000000-0008-0000-0900-000015000000}"/>
                </a:ext>
              </a:extLst>
            </xdr:cNvPr>
            <xdr:cNvSpPr/>
          </xdr:nvSpPr>
          <xdr:spPr>
            <a:xfrm>
              <a:off x="476251" y="1981200"/>
              <a:ext cx="1866899" cy="29416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Berlin Sans FB" panose="020E0602020502020306" pitchFamily="34" charset="0"/>
                </a:rPr>
                <a:t>YOY GROWTH</a:t>
              </a:r>
            </a:p>
          </xdr:txBody>
        </xdr:sp>
      </xdr:grpSp>
      <xdr:grpSp>
        <xdr:nvGrpSpPr>
          <xdr:cNvPr id="22" name="Group 21">
            <a:extLst>
              <a:ext uri="{FF2B5EF4-FFF2-40B4-BE49-F238E27FC236}">
                <a16:creationId xmlns:a16="http://schemas.microsoft.com/office/drawing/2014/main" id="{00000000-0008-0000-0900-000016000000}"/>
              </a:ext>
            </a:extLst>
          </xdr:cNvPr>
          <xdr:cNvGrpSpPr/>
        </xdr:nvGrpSpPr>
        <xdr:grpSpPr>
          <a:xfrm>
            <a:off x="7162799" y="762000"/>
            <a:ext cx="2114551" cy="1562100"/>
            <a:chOff x="352424" y="762000"/>
            <a:chExt cx="2114551" cy="1562100"/>
          </a:xfrm>
        </xdr:grpSpPr>
        <xdr:sp macro="" textlink="">
          <xdr:nvSpPr>
            <xdr:cNvPr id="23" name="Rounded Rectangle 22">
              <a:extLst>
                <a:ext uri="{FF2B5EF4-FFF2-40B4-BE49-F238E27FC236}">
                  <a16:creationId xmlns:a16="http://schemas.microsoft.com/office/drawing/2014/main" id="{00000000-0008-0000-0900-000017000000}"/>
                </a:ext>
              </a:extLst>
            </xdr:cNvPr>
            <xdr:cNvSpPr/>
          </xdr:nvSpPr>
          <xdr:spPr>
            <a:xfrm>
              <a:off x="361950" y="762000"/>
              <a:ext cx="2057400" cy="276225"/>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lgerian" panose="04020705040A02060702" pitchFamily="82" charset="0"/>
                </a:rPr>
                <a:t>NO.</a:t>
              </a:r>
              <a:r>
                <a:rPr lang="en-US" sz="1600" baseline="0">
                  <a:latin typeface="Algerian" panose="04020705040A02060702" pitchFamily="82" charset="0"/>
                </a:rPr>
                <a:t> OF ORDERS</a:t>
              </a:r>
              <a:endParaRPr lang="en-US" sz="1600">
                <a:latin typeface="Algerian" panose="04020705040A02060702" pitchFamily="82" charset="0"/>
              </a:endParaRPr>
            </a:p>
          </xdr:txBody>
        </xdr:sp>
        <xdr:sp macro="" textlink="">
          <xdr:nvSpPr>
            <xdr:cNvPr id="24" name="Rounded Rectangle 23">
              <a:extLst>
                <a:ext uri="{FF2B5EF4-FFF2-40B4-BE49-F238E27FC236}">
                  <a16:creationId xmlns:a16="http://schemas.microsoft.com/office/drawing/2014/main" id="{00000000-0008-0000-0900-000018000000}"/>
                </a:ext>
              </a:extLst>
            </xdr:cNvPr>
            <xdr:cNvSpPr/>
          </xdr:nvSpPr>
          <xdr:spPr>
            <a:xfrm>
              <a:off x="352424" y="1076324"/>
              <a:ext cx="2114551" cy="124777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L$17">
          <xdr:nvSpPr>
            <xdr:cNvPr id="25" name="Rounded Rectangle 24">
              <a:extLst>
                <a:ext uri="{FF2B5EF4-FFF2-40B4-BE49-F238E27FC236}">
                  <a16:creationId xmlns:a16="http://schemas.microsoft.com/office/drawing/2014/main" id="{00000000-0008-0000-0900-000019000000}"/>
                </a:ext>
              </a:extLst>
            </xdr:cNvPr>
            <xdr:cNvSpPr/>
          </xdr:nvSpPr>
          <xdr:spPr>
            <a:xfrm>
              <a:off x="457199" y="1123950"/>
              <a:ext cx="1895475" cy="3238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3E3822B-A62D-4206-B97A-DBFA8644D7D4}" type="TxLink">
                <a:rPr lang="en-US" sz="1400" b="0" i="0" u="none" strike="noStrike">
                  <a:solidFill>
                    <a:schemeClr val="bg2"/>
                  </a:solidFill>
                  <a:latin typeface="Berlin Sans FB" panose="020E0602020502020306" pitchFamily="34" charset="0"/>
                  <a:cs typeface="Calibri"/>
                </a:rPr>
                <a:pPr algn="ctr"/>
                <a:t># 9994</a:t>
              </a:fld>
              <a:endParaRPr lang="en-US" sz="1800">
                <a:solidFill>
                  <a:schemeClr val="bg2"/>
                </a:solidFill>
                <a:latin typeface="Berlin Sans FB" panose="020E0602020502020306" pitchFamily="34" charset="0"/>
              </a:endParaRPr>
            </a:p>
          </xdr:txBody>
        </xdr:sp>
        <xdr:sp macro="" textlink="">
          <xdr:nvSpPr>
            <xdr:cNvPr id="26" name="Rounded Rectangle 25">
              <a:extLst>
                <a:ext uri="{FF2B5EF4-FFF2-40B4-BE49-F238E27FC236}">
                  <a16:creationId xmlns:a16="http://schemas.microsoft.com/office/drawing/2014/main" id="{00000000-0008-0000-0900-00001A000000}"/>
                </a:ext>
              </a:extLst>
            </xdr:cNvPr>
            <xdr:cNvSpPr/>
          </xdr:nvSpPr>
          <xdr:spPr>
            <a:xfrm>
              <a:off x="476251" y="1981200"/>
              <a:ext cx="1866899" cy="29416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Berlin Sans FB" panose="020E0602020502020306" pitchFamily="34" charset="0"/>
                </a:rPr>
                <a:t>YOY GROWTH</a:t>
              </a:r>
            </a:p>
          </xdr:txBody>
        </xdr:sp>
      </xdr:grpSp>
      <xdr:grpSp>
        <xdr:nvGrpSpPr>
          <xdr:cNvPr id="27" name="Group 26">
            <a:extLst>
              <a:ext uri="{FF2B5EF4-FFF2-40B4-BE49-F238E27FC236}">
                <a16:creationId xmlns:a16="http://schemas.microsoft.com/office/drawing/2014/main" id="{00000000-0008-0000-0900-00001B000000}"/>
              </a:ext>
            </a:extLst>
          </xdr:cNvPr>
          <xdr:cNvGrpSpPr/>
        </xdr:nvGrpSpPr>
        <xdr:grpSpPr>
          <a:xfrm>
            <a:off x="9372599" y="742950"/>
            <a:ext cx="2114551" cy="1562100"/>
            <a:chOff x="352424" y="762000"/>
            <a:chExt cx="2114551" cy="1562100"/>
          </a:xfrm>
        </xdr:grpSpPr>
        <xdr:sp macro="" textlink="">
          <xdr:nvSpPr>
            <xdr:cNvPr id="28" name="Rounded Rectangle 27">
              <a:extLst>
                <a:ext uri="{FF2B5EF4-FFF2-40B4-BE49-F238E27FC236}">
                  <a16:creationId xmlns:a16="http://schemas.microsoft.com/office/drawing/2014/main" id="{00000000-0008-0000-0900-00001C000000}"/>
                </a:ext>
              </a:extLst>
            </xdr:cNvPr>
            <xdr:cNvSpPr/>
          </xdr:nvSpPr>
          <xdr:spPr>
            <a:xfrm>
              <a:off x="361950" y="762000"/>
              <a:ext cx="2057400" cy="276225"/>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lgerian" panose="04020705040A02060702" pitchFamily="82" charset="0"/>
                </a:rPr>
                <a:t>PROFIT</a:t>
              </a:r>
              <a:r>
                <a:rPr lang="en-US" sz="1600" baseline="0">
                  <a:latin typeface="Algerian" panose="04020705040A02060702" pitchFamily="82" charset="0"/>
                </a:rPr>
                <a:t> MARGIN </a:t>
              </a:r>
              <a:endParaRPr lang="en-US" sz="1600">
                <a:latin typeface="Algerian" panose="04020705040A02060702" pitchFamily="82" charset="0"/>
              </a:endParaRPr>
            </a:p>
          </xdr:txBody>
        </xdr:sp>
        <xdr:sp macro="" textlink="">
          <xdr:nvSpPr>
            <xdr:cNvPr id="29" name="Rounded Rectangle 28">
              <a:extLst>
                <a:ext uri="{FF2B5EF4-FFF2-40B4-BE49-F238E27FC236}">
                  <a16:creationId xmlns:a16="http://schemas.microsoft.com/office/drawing/2014/main" id="{00000000-0008-0000-0900-00001D000000}"/>
                </a:ext>
              </a:extLst>
            </xdr:cNvPr>
            <xdr:cNvSpPr/>
          </xdr:nvSpPr>
          <xdr:spPr>
            <a:xfrm>
              <a:off x="352424" y="1076324"/>
              <a:ext cx="2114551" cy="124777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O$17">
          <xdr:nvSpPr>
            <xdr:cNvPr id="30" name="Rounded Rectangle 29">
              <a:extLst>
                <a:ext uri="{FF2B5EF4-FFF2-40B4-BE49-F238E27FC236}">
                  <a16:creationId xmlns:a16="http://schemas.microsoft.com/office/drawing/2014/main" id="{00000000-0008-0000-0900-00001E000000}"/>
                </a:ext>
              </a:extLst>
            </xdr:cNvPr>
            <xdr:cNvSpPr/>
          </xdr:nvSpPr>
          <xdr:spPr>
            <a:xfrm>
              <a:off x="457199" y="1123950"/>
              <a:ext cx="1895475" cy="3238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0AFE19F-5F51-4B83-81EF-8CDAAD21F9DF}" type="TxLink">
                <a:rPr lang="en-US" sz="1400" b="0" i="0" u="none" strike="noStrike">
                  <a:solidFill>
                    <a:schemeClr val="bg2"/>
                  </a:solidFill>
                  <a:latin typeface="Berlin Sans FB" panose="020E0602020502020306" pitchFamily="34" charset="0"/>
                  <a:cs typeface="Calibri"/>
                </a:rPr>
                <a:pPr algn="ctr"/>
                <a:t>12.47%</a:t>
              </a:fld>
              <a:endParaRPr lang="en-US" sz="1800">
                <a:solidFill>
                  <a:schemeClr val="bg2"/>
                </a:solidFill>
                <a:latin typeface="Berlin Sans FB" panose="020E0602020502020306" pitchFamily="34" charset="0"/>
              </a:endParaRPr>
            </a:p>
          </xdr:txBody>
        </xdr:sp>
        <xdr:sp macro="" textlink="">
          <xdr:nvSpPr>
            <xdr:cNvPr id="31" name="Rounded Rectangle 30">
              <a:extLst>
                <a:ext uri="{FF2B5EF4-FFF2-40B4-BE49-F238E27FC236}">
                  <a16:creationId xmlns:a16="http://schemas.microsoft.com/office/drawing/2014/main" id="{00000000-0008-0000-0900-00001F000000}"/>
                </a:ext>
              </a:extLst>
            </xdr:cNvPr>
            <xdr:cNvSpPr/>
          </xdr:nvSpPr>
          <xdr:spPr>
            <a:xfrm>
              <a:off x="476251" y="1981200"/>
              <a:ext cx="1866899" cy="294166"/>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Berlin Sans FB" panose="020E0602020502020306" pitchFamily="34" charset="0"/>
                </a:rPr>
                <a:t>YOY GROWTH</a:t>
              </a:r>
            </a:p>
          </xdr:txBody>
        </xdr:sp>
      </xdr:grpSp>
    </xdr:grpSp>
    <xdr:clientData/>
  </xdr:twoCellAnchor>
  <xdr:twoCellAnchor>
    <xdr:from>
      <xdr:col>4</xdr:col>
      <xdr:colOff>400049</xdr:colOff>
      <xdr:row>8</xdr:row>
      <xdr:rowOff>9525</xdr:rowOff>
    </xdr:from>
    <xdr:to>
      <xdr:col>7</xdr:col>
      <xdr:colOff>280987</xdr:colOff>
      <xdr:row>10</xdr:row>
      <xdr:rowOff>57150</xdr:rowOff>
    </xdr:to>
    <xdr:graphicFrame macro="">
      <xdr:nvGraphicFramePr>
        <xdr:cNvPr id="37" name="Chart 36">
          <a:extLst>
            <a:ext uri="{FF2B5EF4-FFF2-40B4-BE49-F238E27FC236}">
              <a16:creationId xmlns:a16="http://schemas.microsoft.com/office/drawing/2014/main" id="{00000000-0008-0000-09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257175</xdr:colOff>
      <xdr:row>7</xdr:row>
      <xdr:rowOff>161926</xdr:rowOff>
    </xdr:from>
    <xdr:to>
      <xdr:col>11</xdr:col>
      <xdr:colOff>133349</xdr:colOff>
      <xdr:row>10</xdr:row>
      <xdr:rowOff>28576</xdr:rowOff>
    </xdr:to>
    <xdr:graphicFrame macro="">
      <xdr:nvGraphicFramePr>
        <xdr:cNvPr id="38" name="Chart 37">
          <a:extLst>
            <a:ext uri="{FF2B5EF4-FFF2-40B4-BE49-F238E27FC236}">
              <a16:creationId xmlns:a16="http://schemas.microsoft.com/office/drawing/2014/main" id="{00000000-0008-0000-09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85725</xdr:colOff>
      <xdr:row>7</xdr:row>
      <xdr:rowOff>161925</xdr:rowOff>
    </xdr:from>
    <xdr:to>
      <xdr:col>14</xdr:col>
      <xdr:colOff>533399</xdr:colOff>
      <xdr:row>10</xdr:row>
      <xdr:rowOff>38100</xdr:rowOff>
    </xdr:to>
    <xdr:graphicFrame macro="">
      <xdr:nvGraphicFramePr>
        <xdr:cNvPr id="39" name="Chart 38">
          <a:extLst>
            <a:ext uri="{FF2B5EF4-FFF2-40B4-BE49-F238E27FC236}">
              <a16:creationId xmlns:a16="http://schemas.microsoft.com/office/drawing/2014/main" id="{00000000-0008-0000-09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542923</xdr:colOff>
      <xdr:row>7</xdr:row>
      <xdr:rowOff>123826</xdr:rowOff>
    </xdr:from>
    <xdr:to>
      <xdr:col>18</xdr:col>
      <xdr:colOff>276224</xdr:colOff>
      <xdr:row>10</xdr:row>
      <xdr:rowOff>19050</xdr:rowOff>
    </xdr:to>
    <xdr:graphicFrame macro="">
      <xdr:nvGraphicFramePr>
        <xdr:cNvPr id="40" name="Chart 39">
          <a:extLst>
            <a:ext uri="{FF2B5EF4-FFF2-40B4-BE49-F238E27FC236}">
              <a16:creationId xmlns:a16="http://schemas.microsoft.com/office/drawing/2014/main" id="{00000000-0008-0000-09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533399</xdr:colOff>
      <xdr:row>7</xdr:row>
      <xdr:rowOff>180975</xdr:rowOff>
    </xdr:from>
    <xdr:to>
      <xdr:col>3</xdr:col>
      <xdr:colOff>542925</xdr:colOff>
      <xdr:row>10</xdr:row>
      <xdr:rowOff>76200</xdr:rowOff>
    </xdr:to>
    <xdr:graphicFrame macro="">
      <xdr:nvGraphicFramePr>
        <xdr:cNvPr id="41" name="Chart 40">
          <a:extLst>
            <a:ext uri="{FF2B5EF4-FFF2-40B4-BE49-F238E27FC236}">
              <a16:creationId xmlns:a16="http://schemas.microsoft.com/office/drawing/2014/main" id="{00000000-0008-0000-09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190500</xdr:colOff>
      <xdr:row>10</xdr:row>
      <xdr:rowOff>152400</xdr:rowOff>
    </xdr:from>
    <xdr:to>
      <xdr:col>7</xdr:col>
      <xdr:colOff>266700</xdr:colOff>
      <xdr:row>11</xdr:row>
      <xdr:rowOff>151397</xdr:rowOff>
    </xdr:to>
    <xdr:pic>
      <xdr:nvPicPr>
        <xdr:cNvPr id="42" name="Picture 41">
          <a:extLst>
            <a:ext uri="{FF2B5EF4-FFF2-40B4-BE49-F238E27FC236}">
              <a16:creationId xmlns:a16="http://schemas.microsoft.com/office/drawing/2014/main" id="{00000000-0008-0000-0900-00002A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48100" y="2057400"/>
          <a:ext cx="685800" cy="189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123825</xdr:colOff>
      <xdr:row>10</xdr:row>
      <xdr:rowOff>133351</xdr:rowOff>
    </xdr:from>
    <xdr:to>
      <xdr:col>11</xdr:col>
      <xdr:colOff>171450</xdr:colOff>
      <xdr:row>11</xdr:row>
      <xdr:rowOff>124453</xdr:rowOff>
    </xdr:to>
    <xdr:pic>
      <xdr:nvPicPr>
        <xdr:cNvPr id="43" name="Picture 42">
          <a:extLst>
            <a:ext uri="{FF2B5EF4-FFF2-40B4-BE49-F238E27FC236}">
              <a16:creationId xmlns:a16="http://schemas.microsoft.com/office/drawing/2014/main" id="{00000000-0008-0000-0900-00002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19825" y="2038351"/>
          <a:ext cx="657225" cy="181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504825</xdr:colOff>
      <xdr:row>10</xdr:row>
      <xdr:rowOff>133351</xdr:rowOff>
    </xdr:from>
    <xdr:to>
      <xdr:col>14</xdr:col>
      <xdr:colOff>552450</xdr:colOff>
      <xdr:row>11</xdr:row>
      <xdr:rowOff>124453</xdr:rowOff>
    </xdr:to>
    <xdr:pic>
      <xdr:nvPicPr>
        <xdr:cNvPr id="44" name="Picture 43">
          <a:extLst>
            <a:ext uri="{FF2B5EF4-FFF2-40B4-BE49-F238E27FC236}">
              <a16:creationId xmlns:a16="http://schemas.microsoft.com/office/drawing/2014/main" id="{00000000-0008-0000-0900-00002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429625" y="2038351"/>
          <a:ext cx="657225" cy="181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314325</xdr:colOff>
      <xdr:row>10</xdr:row>
      <xdr:rowOff>104776</xdr:rowOff>
    </xdr:from>
    <xdr:to>
      <xdr:col>18</xdr:col>
      <xdr:colOff>323850</xdr:colOff>
      <xdr:row>11</xdr:row>
      <xdr:rowOff>111270</xdr:rowOff>
    </xdr:to>
    <xdr:pic>
      <xdr:nvPicPr>
        <xdr:cNvPr id="45" name="Picture 44">
          <a:extLst>
            <a:ext uri="{FF2B5EF4-FFF2-40B4-BE49-F238E27FC236}">
              <a16:creationId xmlns:a16="http://schemas.microsoft.com/office/drawing/2014/main" id="{00000000-0008-0000-0900-00002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677525" y="2009776"/>
          <a:ext cx="619125" cy="196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495300</xdr:colOff>
      <xdr:row>13</xdr:row>
      <xdr:rowOff>28574</xdr:rowOff>
    </xdr:from>
    <xdr:to>
      <xdr:col>18</xdr:col>
      <xdr:colOff>485775</xdr:colOff>
      <xdr:row>23</xdr:row>
      <xdr:rowOff>85725</xdr:rowOff>
    </xdr:to>
    <xdr:grpSp>
      <xdr:nvGrpSpPr>
        <xdr:cNvPr id="60" name="Group 59">
          <a:extLst>
            <a:ext uri="{FF2B5EF4-FFF2-40B4-BE49-F238E27FC236}">
              <a16:creationId xmlns:a16="http://schemas.microsoft.com/office/drawing/2014/main" id="{00000000-0008-0000-0900-00003C000000}"/>
            </a:ext>
          </a:extLst>
        </xdr:cNvPr>
        <xdr:cNvGrpSpPr/>
      </xdr:nvGrpSpPr>
      <xdr:grpSpPr>
        <a:xfrm>
          <a:off x="495300" y="2530089"/>
          <a:ext cx="10900930" cy="1981394"/>
          <a:chOff x="447675" y="2552699"/>
          <a:chExt cx="10963275" cy="1685925"/>
        </a:xfrm>
      </xdr:grpSpPr>
      <xdr:sp macro="" textlink="">
        <xdr:nvSpPr>
          <xdr:cNvPr id="47" name="Rounded Rectangle 46">
            <a:extLst>
              <a:ext uri="{FF2B5EF4-FFF2-40B4-BE49-F238E27FC236}">
                <a16:creationId xmlns:a16="http://schemas.microsoft.com/office/drawing/2014/main" id="{00000000-0008-0000-0900-00002F000000}"/>
              </a:ext>
            </a:extLst>
          </xdr:cNvPr>
          <xdr:cNvSpPr/>
        </xdr:nvSpPr>
        <xdr:spPr>
          <a:xfrm>
            <a:off x="447675" y="2552699"/>
            <a:ext cx="4010025" cy="1685925"/>
          </a:xfrm>
          <a:prstGeom prst="roundRect">
            <a:avLst>
              <a:gd name="adj" fmla="val 6927"/>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ounded Rectangle 47">
            <a:extLst>
              <a:ext uri="{FF2B5EF4-FFF2-40B4-BE49-F238E27FC236}">
                <a16:creationId xmlns:a16="http://schemas.microsoft.com/office/drawing/2014/main" id="{00000000-0008-0000-0900-000030000000}"/>
              </a:ext>
            </a:extLst>
          </xdr:cNvPr>
          <xdr:cNvSpPr/>
        </xdr:nvSpPr>
        <xdr:spPr>
          <a:xfrm>
            <a:off x="4667250" y="2571750"/>
            <a:ext cx="4038600" cy="1638300"/>
          </a:xfrm>
          <a:prstGeom prst="roundRect">
            <a:avLst>
              <a:gd name="adj" fmla="val 6927"/>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ounded Rectangle 48">
            <a:extLst>
              <a:ext uri="{FF2B5EF4-FFF2-40B4-BE49-F238E27FC236}">
                <a16:creationId xmlns:a16="http://schemas.microsoft.com/office/drawing/2014/main" id="{00000000-0008-0000-0900-000031000000}"/>
              </a:ext>
            </a:extLst>
          </xdr:cNvPr>
          <xdr:cNvSpPr/>
        </xdr:nvSpPr>
        <xdr:spPr>
          <a:xfrm>
            <a:off x="8839200" y="2600325"/>
            <a:ext cx="2571750" cy="1600200"/>
          </a:xfrm>
          <a:prstGeom prst="roundRect">
            <a:avLst>
              <a:gd name="adj" fmla="val 6927"/>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514350</xdr:colOff>
      <xdr:row>23</xdr:row>
      <xdr:rowOff>152402</xdr:rowOff>
    </xdr:from>
    <xdr:to>
      <xdr:col>18</xdr:col>
      <xdr:colOff>581025</xdr:colOff>
      <xdr:row>33</xdr:row>
      <xdr:rowOff>180978</xdr:rowOff>
    </xdr:to>
    <xdr:grpSp>
      <xdr:nvGrpSpPr>
        <xdr:cNvPr id="61" name="Group 60">
          <a:extLst>
            <a:ext uri="{FF2B5EF4-FFF2-40B4-BE49-F238E27FC236}">
              <a16:creationId xmlns:a16="http://schemas.microsoft.com/office/drawing/2014/main" id="{00000000-0008-0000-0900-00003D000000}"/>
            </a:ext>
          </a:extLst>
        </xdr:cNvPr>
        <xdr:cNvGrpSpPr/>
      </xdr:nvGrpSpPr>
      <xdr:grpSpPr>
        <a:xfrm>
          <a:off x="514350" y="4578160"/>
          <a:ext cx="10977130" cy="1952818"/>
          <a:chOff x="485775" y="4419599"/>
          <a:chExt cx="11039475" cy="1793462"/>
        </a:xfrm>
      </xdr:grpSpPr>
      <xdr:sp macro="" textlink="">
        <xdr:nvSpPr>
          <xdr:cNvPr id="50" name="Rounded Rectangle 49">
            <a:extLst>
              <a:ext uri="{FF2B5EF4-FFF2-40B4-BE49-F238E27FC236}">
                <a16:creationId xmlns:a16="http://schemas.microsoft.com/office/drawing/2014/main" id="{00000000-0008-0000-0900-000032000000}"/>
              </a:ext>
            </a:extLst>
          </xdr:cNvPr>
          <xdr:cNvSpPr/>
        </xdr:nvSpPr>
        <xdr:spPr>
          <a:xfrm>
            <a:off x="485775" y="4419599"/>
            <a:ext cx="4267200" cy="1790701"/>
          </a:xfrm>
          <a:prstGeom prst="roundRect">
            <a:avLst>
              <a:gd name="adj" fmla="val 6927"/>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ounded Rectangle 50">
            <a:extLst>
              <a:ext uri="{FF2B5EF4-FFF2-40B4-BE49-F238E27FC236}">
                <a16:creationId xmlns:a16="http://schemas.microsoft.com/office/drawing/2014/main" id="{00000000-0008-0000-0900-000033000000}"/>
              </a:ext>
            </a:extLst>
          </xdr:cNvPr>
          <xdr:cNvSpPr/>
        </xdr:nvSpPr>
        <xdr:spPr>
          <a:xfrm>
            <a:off x="4867275" y="4422361"/>
            <a:ext cx="3228975" cy="1790700"/>
          </a:xfrm>
          <a:prstGeom prst="roundRect">
            <a:avLst>
              <a:gd name="adj" fmla="val 6927"/>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Rounded Rectangle 51">
            <a:extLst>
              <a:ext uri="{FF2B5EF4-FFF2-40B4-BE49-F238E27FC236}">
                <a16:creationId xmlns:a16="http://schemas.microsoft.com/office/drawing/2014/main" id="{00000000-0008-0000-0900-000034000000}"/>
              </a:ext>
            </a:extLst>
          </xdr:cNvPr>
          <xdr:cNvSpPr/>
        </xdr:nvSpPr>
        <xdr:spPr>
          <a:xfrm>
            <a:off x="8248650" y="4425121"/>
            <a:ext cx="3276600" cy="1724025"/>
          </a:xfrm>
          <a:prstGeom prst="roundRect">
            <a:avLst>
              <a:gd name="adj" fmla="val 6927"/>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581025</xdr:colOff>
      <xdr:row>13</xdr:row>
      <xdr:rowOff>76200</xdr:rowOff>
    </xdr:from>
    <xdr:to>
      <xdr:col>4</xdr:col>
      <xdr:colOff>495300</xdr:colOff>
      <xdr:row>14</xdr:row>
      <xdr:rowOff>95250</xdr:rowOff>
    </xdr:to>
    <xdr:sp macro="" textlink="">
      <xdr:nvSpPr>
        <xdr:cNvPr id="53" name="Rounded Rectangle 52">
          <a:extLst>
            <a:ext uri="{FF2B5EF4-FFF2-40B4-BE49-F238E27FC236}">
              <a16:creationId xmlns:a16="http://schemas.microsoft.com/office/drawing/2014/main" id="{00000000-0008-0000-0900-000035000000}"/>
            </a:ext>
          </a:extLst>
        </xdr:cNvPr>
        <xdr:cNvSpPr/>
      </xdr:nvSpPr>
      <xdr:spPr>
        <a:xfrm>
          <a:off x="581025" y="2552700"/>
          <a:ext cx="2352675" cy="2095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t>SALES</a:t>
          </a:r>
          <a:r>
            <a:rPr lang="en-US" sz="1200" baseline="0"/>
            <a:t> AND PROFIT ANALYSIS</a:t>
          </a:r>
          <a:endParaRPr lang="en-US" sz="1200"/>
        </a:p>
      </xdr:txBody>
    </xdr:sp>
    <xdr:clientData/>
  </xdr:twoCellAnchor>
  <xdr:twoCellAnchor>
    <xdr:from>
      <xdr:col>7</xdr:col>
      <xdr:colOff>571500</xdr:colOff>
      <xdr:row>13</xdr:row>
      <xdr:rowOff>123825</xdr:rowOff>
    </xdr:from>
    <xdr:to>
      <xdr:col>11</xdr:col>
      <xdr:colOff>485775</xdr:colOff>
      <xdr:row>14</xdr:row>
      <xdr:rowOff>142875</xdr:rowOff>
    </xdr:to>
    <xdr:sp macro="" textlink="">
      <xdr:nvSpPr>
        <xdr:cNvPr id="54" name="Rounded Rectangle 53">
          <a:extLst>
            <a:ext uri="{FF2B5EF4-FFF2-40B4-BE49-F238E27FC236}">
              <a16:creationId xmlns:a16="http://schemas.microsoft.com/office/drawing/2014/main" id="{00000000-0008-0000-0900-000036000000}"/>
            </a:ext>
          </a:extLst>
        </xdr:cNvPr>
        <xdr:cNvSpPr/>
      </xdr:nvSpPr>
      <xdr:spPr>
        <a:xfrm>
          <a:off x="4838700" y="2600325"/>
          <a:ext cx="2352675" cy="2095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CATEGORY WISE PROFIT</a:t>
          </a:r>
        </a:p>
      </xdr:txBody>
    </xdr:sp>
    <xdr:clientData/>
  </xdr:twoCellAnchor>
  <xdr:twoCellAnchor>
    <xdr:from>
      <xdr:col>14</xdr:col>
      <xdr:colOff>400050</xdr:colOff>
      <xdr:row>13</xdr:row>
      <xdr:rowOff>142874</xdr:rowOff>
    </xdr:from>
    <xdr:to>
      <xdr:col>18</xdr:col>
      <xdr:colOff>171449</xdr:colOff>
      <xdr:row>14</xdr:row>
      <xdr:rowOff>190499</xdr:rowOff>
    </xdr:to>
    <xdr:sp macro="" textlink="">
      <xdr:nvSpPr>
        <xdr:cNvPr id="55" name="Rounded Rectangle 54">
          <a:extLst>
            <a:ext uri="{FF2B5EF4-FFF2-40B4-BE49-F238E27FC236}">
              <a16:creationId xmlns:a16="http://schemas.microsoft.com/office/drawing/2014/main" id="{00000000-0008-0000-0900-000037000000}"/>
            </a:ext>
          </a:extLst>
        </xdr:cNvPr>
        <xdr:cNvSpPr/>
      </xdr:nvSpPr>
      <xdr:spPr>
        <a:xfrm>
          <a:off x="8934450" y="2619374"/>
          <a:ext cx="2209799" cy="238125"/>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l" defTabSz="914400" rtl="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CATEGORY WISE SALES SHARE %</a:t>
          </a:r>
          <a:endParaRPr lang="en-US">
            <a:effectLst/>
          </a:endParaRPr>
        </a:p>
        <a:p>
          <a:pPr algn="l"/>
          <a:endParaRPr lang="en-US" sz="1100"/>
        </a:p>
      </xdr:txBody>
    </xdr:sp>
    <xdr:clientData/>
  </xdr:twoCellAnchor>
  <xdr:twoCellAnchor>
    <xdr:from>
      <xdr:col>13</xdr:col>
      <xdr:colOff>428625</xdr:colOff>
      <xdr:row>24</xdr:row>
      <xdr:rowOff>57150</xdr:rowOff>
    </xdr:from>
    <xdr:to>
      <xdr:col>17</xdr:col>
      <xdr:colOff>342900</xdr:colOff>
      <xdr:row>25</xdr:row>
      <xdr:rowOff>76200</xdr:rowOff>
    </xdr:to>
    <xdr:sp macro="" textlink="">
      <xdr:nvSpPr>
        <xdr:cNvPr id="56" name="Rounded Rectangle 55">
          <a:extLst>
            <a:ext uri="{FF2B5EF4-FFF2-40B4-BE49-F238E27FC236}">
              <a16:creationId xmlns:a16="http://schemas.microsoft.com/office/drawing/2014/main" id="{00000000-0008-0000-0900-000038000000}"/>
            </a:ext>
          </a:extLst>
        </xdr:cNvPr>
        <xdr:cNvSpPr/>
      </xdr:nvSpPr>
      <xdr:spPr>
        <a:xfrm>
          <a:off x="8353425" y="4629150"/>
          <a:ext cx="2352675" cy="2095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rtl="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FILTERS</a:t>
          </a:r>
          <a:endParaRPr lang="en-US">
            <a:effectLst/>
          </a:endParaRPr>
        </a:p>
        <a:p>
          <a:pPr algn="ctr"/>
          <a:endParaRPr lang="en-US" sz="1100"/>
        </a:p>
      </xdr:txBody>
    </xdr:sp>
    <xdr:clientData/>
  </xdr:twoCellAnchor>
  <xdr:twoCellAnchor>
    <xdr:from>
      <xdr:col>8</xdr:col>
      <xdr:colOff>76200</xdr:colOff>
      <xdr:row>24</xdr:row>
      <xdr:rowOff>19050</xdr:rowOff>
    </xdr:from>
    <xdr:to>
      <xdr:col>11</xdr:col>
      <xdr:colOff>600075</xdr:colOff>
      <xdr:row>25</xdr:row>
      <xdr:rowOff>38100</xdr:rowOff>
    </xdr:to>
    <xdr:sp macro="" textlink="">
      <xdr:nvSpPr>
        <xdr:cNvPr id="57" name="Rounded Rectangle 56">
          <a:extLst>
            <a:ext uri="{FF2B5EF4-FFF2-40B4-BE49-F238E27FC236}">
              <a16:creationId xmlns:a16="http://schemas.microsoft.com/office/drawing/2014/main" id="{00000000-0008-0000-0900-000039000000}"/>
            </a:ext>
          </a:extLst>
        </xdr:cNvPr>
        <xdr:cNvSpPr/>
      </xdr:nvSpPr>
      <xdr:spPr>
        <a:xfrm>
          <a:off x="4953000" y="4591050"/>
          <a:ext cx="2352675" cy="2095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l" defTabSz="914400" rtl="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TOP 5 SUBCATEGORIES BY SALES</a:t>
          </a:r>
          <a:endParaRPr lang="en-US">
            <a:effectLst/>
          </a:endParaRPr>
        </a:p>
        <a:p>
          <a:pPr algn="l"/>
          <a:endParaRPr lang="en-US" sz="1100"/>
        </a:p>
      </xdr:txBody>
    </xdr:sp>
    <xdr:clientData/>
  </xdr:twoCellAnchor>
  <xdr:twoCellAnchor>
    <xdr:from>
      <xdr:col>0</xdr:col>
      <xdr:colOff>600075</xdr:colOff>
      <xdr:row>24</xdr:row>
      <xdr:rowOff>28575</xdr:rowOff>
    </xdr:from>
    <xdr:to>
      <xdr:col>4</xdr:col>
      <xdr:colOff>514350</xdr:colOff>
      <xdr:row>25</xdr:row>
      <xdr:rowOff>47625</xdr:rowOff>
    </xdr:to>
    <xdr:sp macro="" textlink="">
      <xdr:nvSpPr>
        <xdr:cNvPr id="58" name="Rounded Rectangle 57">
          <a:extLst>
            <a:ext uri="{FF2B5EF4-FFF2-40B4-BE49-F238E27FC236}">
              <a16:creationId xmlns:a16="http://schemas.microsoft.com/office/drawing/2014/main" id="{00000000-0008-0000-0900-00003A000000}"/>
            </a:ext>
          </a:extLst>
        </xdr:cNvPr>
        <xdr:cNvSpPr/>
      </xdr:nvSpPr>
      <xdr:spPr>
        <a:xfrm>
          <a:off x="600075" y="4600575"/>
          <a:ext cx="2352675" cy="20955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l" defTabSz="914400" rtl="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SALES BY STATE</a:t>
          </a:r>
          <a:endParaRPr lang="en-US">
            <a:effectLst/>
          </a:endParaRPr>
        </a:p>
        <a:p>
          <a:pPr algn="l"/>
          <a:endParaRPr lang="en-US" sz="1100"/>
        </a:p>
      </xdr:txBody>
    </xdr:sp>
    <xdr:clientData/>
  </xdr:twoCellAnchor>
  <xdr:twoCellAnchor>
    <xdr:from>
      <xdr:col>0</xdr:col>
      <xdr:colOff>561976</xdr:colOff>
      <xdr:row>14</xdr:row>
      <xdr:rowOff>47626</xdr:rowOff>
    </xdr:from>
    <xdr:to>
      <xdr:col>7</xdr:col>
      <xdr:colOff>171450</xdr:colOff>
      <xdr:row>23</xdr:row>
      <xdr:rowOff>38100</xdr:rowOff>
    </xdr:to>
    <xdr:graphicFrame macro="">
      <xdr:nvGraphicFramePr>
        <xdr:cNvPr id="62" name="Chart 61">
          <a:extLst>
            <a:ext uri="{FF2B5EF4-FFF2-40B4-BE49-F238E27FC236}">
              <a16:creationId xmlns:a16="http://schemas.microsoft.com/office/drawing/2014/main" id="{00000000-0008-0000-09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419100</xdr:colOff>
      <xdr:row>14</xdr:row>
      <xdr:rowOff>95249</xdr:rowOff>
    </xdr:from>
    <xdr:to>
      <xdr:col>14</xdr:col>
      <xdr:colOff>190500</xdr:colOff>
      <xdr:row>23</xdr:row>
      <xdr:rowOff>19050</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00000000-0008-0000-0900-00003F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686300" y="2762249"/>
              <a:ext cx="4038600" cy="16383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361950</xdr:colOff>
      <xdr:row>14</xdr:row>
      <xdr:rowOff>0</xdr:rowOff>
    </xdr:from>
    <xdr:to>
      <xdr:col>18</xdr:col>
      <xdr:colOff>371475</xdr:colOff>
      <xdr:row>23</xdr:row>
      <xdr:rowOff>9526</xdr:rowOff>
    </xdr:to>
    <xdr:graphicFrame macro="">
      <xdr:nvGraphicFramePr>
        <xdr:cNvPr id="64" name="Chart 63">
          <a:extLst>
            <a:ext uri="{FF2B5EF4-FFF2-40B4-BE49-F238E27FC236}">
              <a16:creationId xmlns:a16="http://schemas.microsoft.com/office/drawing/2014/main" id="{00000000-0008-0000-09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561976</xdr:colOff>
      <xdr:row>24</xdr:row>
      <xdr:rowOff>57150</xdr:rowOff>
    </xdr:from>
    <xdr:to>
      <xdr:col>7</xdr:col>
      <xdr:colOff>400050</xdr:colOff>
      <xdr:row>33</xdr:row>
      <xdr:rowOff>152400</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00000000-0008-0000-0900-000041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61976" y="4629150"/>
              <a:ext cx="4105274" cy="1809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590551</xdr:colOff>
      <xdr:row>25</xdr:row>
      <xdr:rowOff>104777</xdr:rowOff>
    </xdr:from>
    <xdr:to>
      <xdr:col>13</xdr:col>
      <xdr:colOff>323851</xdr:colOff>
      <xdr:row>34</xdr:row>
      <xdr:rowOff>0</xdr:rowOff>
    </xdr:to>
    <xdr:graphicFrame macro="">
      <xdr:nvGraphicFramePr>
        <xdr:cNvPr id="66" name="Chart 65">
          <a:extLst>
            <a:ext uri="{FF2B5EF4-FFF2-40B4-BE49-F238E27FC236}">
              <a16:creationId xmlns:a16="http://schemas.microsoft.com/office/drawing/2014/main" id="{00000000-0008-0000-0900-00004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13</xdr:col>
      <xdr:colOff>425604</xdr:colOff>
      <xdr:row>25</xdr:row>
      <xdr:rowOff>133119</xdr:rowOff>
    </xdr:from>
    <xdr:to>
      <xdr:col>15</xdr:col>
      <xdr:colOff>151006</xdr:colOff>
      <xdr:row>33</xdr:row>
      <xdr:rowOff>34847</xdr:rowOff>
    </xdr:to>
    <mc:AlternateContent xmlns:mc="http://schemas.openxmlformats.org/markup-compatibility/2006">
      <mc:Choice xmlns:a14="http://schemas.microsoft.com/office/drawing/2010/main" Requires="a14">
        <xdr:graphicFrame macro="">
          <xdr:nvGraphicFramePr>
            <xdr:cNvPr id="75" name="Year 1">
              <a:extLst>
                <a:ext uri="{FF2B5EF4-FFF2-40B4-BE49-F238E27FC236}">
                  <a16:creationId xmlns:a16="http://schemas.microsoft.com/office/drawing/2014/main" id="{8D39E530-E4DB-4DEE-B91C-D350D2A83BE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305377" y="4943725"/>
              <a:ext cx="937674" cy="14411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42281</xdr:colOff>
      <xdr:row>25</xdr:row>
      <xdr:rowOff>133117</xdr:rowOff>
    </xdr:from>
    <xdr:to>
      <xdr:col>18</xdr:col>
      <xdr:colOff>511097</xdr:colOff>
      <xdr:row>33</xdr:row>
      <xdr:rowOff>46463</xdr:rowOff>
    </xdr:to>
    <mc:AlternateContent xmlns:mc="http://schemas.openxmlformats.org/markup-compatibility/2006">
      <mc:Choice xmlns:a14="http://schemas.microsoft.com/office/drawing/2010/main" Requires="a14">
        <xdr:graphicFrame macro="">
          <xdr:nvGraphicFramePr>
            <xdr:cNvPr id="76" name="Segment 1">
              <a:extLst>
                <a:ext uri="{FF2B5EF4-FFF2-40B4-BE49-F238E27FC236}">
                  <a16:creationId xmlns:a16="http://schemas.microsoft.com/office/drawing/2014/main" id="{E186A0EC-AE2F-40C5-83A9-676BE44DD6D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346599" y="4943723"/>
              <a:ext cx="1074953" cy="1452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232316</xdr:colOff>
      <xdr:row>25</xdr:row>
      <xdr:rowOff>133117</xdr:rowOff>
    </xdr:from>
    <xdr:to>
      <xdr:col>17</xdr:col>
      <xdr:colOff>11616</xdr:colOff>
      <xdr:row>33</xdr:row>
      <xdr:rowOff>58079</xdr:rowOff>
    </xdr:to>
    <mc:AlternateContent xmlns:mc="http://schemas.openxmlformats.org/markup-compatibility/2006">
      <mc:Choice xmlns:a14="http://schemas.microsoft.com/office/drawing/2010/main" Requires="a14">
        <xdr:graphicFrame macro="">
          <xdr:nvGraphicFramePr>
            <xdr:cNvPr id="77" name="Region 1">
              <a:extLst>
                <a:ext uri="{FF2B5EF4-FFF2-40B4-BE49-F238E27FC236}">
                  <a16:creationId xmlns:a16="http://schemas.microsoft.com/office/drawing/2014/main" id="{901748B1-78FE-41C4-8AC5-2869E05BB98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324361" y="4943723"/>
              <a:ext cx="991573" cy="14643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40.927344444448" createdVersion="6" refreshedVersion="6" minRefreshableVersion="3" recordCount="9994" xr:uid="{00000000-000A-0000-FFFF-FFFF06000000}">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9853827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C16" firstHeaderRow="0"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1">
      <pivotArea collapsedLevelsAreSubtotals="1" fieldPosition="0">
        <references count="1">
          <reference field="3" count="12">
            <x v="1"/>
            <x v="2"/>
            <x v="3"/>
            <x v="4"/>
            <x v="5"/>
            <x v="6"/>
            <x v="7"/>
            <x v="8"/>
            <x v="9"/>
            <x v="10"/>
            <x v="11"/>
            <x v="12"/>
          </reference>
        </references>
      </pivotArea>
    </format>
    <format dxfId="0">
      <pivotArea dataOnly="0" labelOnly="1" outline="0" fieldPosition="0">
        <references count="1">
          <reference field="4294967294" count="2">
            <x v="0"/>
            <x v="1"/>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17"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N3:O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3"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1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K3:L16" firstHeaderRow="1" firstDataRow="1" firstDataCol="1"/>
  <pivotFields count="25">
    <pivotField showAll="0"/>
    <pivotField dataField="1"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1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3:F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1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H3:I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8"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197F642-5086-4971-AEE6-A21E22ACA66F}" sourceName="Year">
  <pivotTables>
    <pivotTable tabId="4" name="PivotTable2"/>
  </pivotTables>
  <data>
    <tabular pivotCacheId="98538275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B71C267-7481-4E3D-9D11-9717ED1696B0}" sourceName="Segment">
  <pivotTables>
    <pivotTable tabId="4" name="PivotTable2"/>
  </pivotTables>
  <data>
    <tabular pivotCacheId="98538275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FEC3BC1-8233-41E6-B7A4-F05F86B81644}" sourceName="Region">
  <pivotTables>
    <pivotTable tabId="4" name="PivotTable2"/>
  </pivotTables>
  <data>
    <tabular pivotCacheId="98538275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9C5DF1A-6A2A-4250-BE3C-0267B08E4740}" cache="Slicer_Year" caption="Year" rowHeight="241300"/>
  <slicer name="Segment" xr10:uid="{855E59C1-BF3D-4F0E-8C05-A24162E552DB}" cache="Slicer_Segment" caption="Segment" rowHeight="241300"/>
  <slicer name="Region" xr10:uid="{1D1D3F36-4F49-437E-A95B-D38FA0704DA3}"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B093473-144C-44B9-933C-973E2AB0BE48}" cache="Slicer_Year" caption="Year" rowHeight="241300"/>
  <slicer name="Segment 1" xr10:uid="{94633ED6-9759-4F80-B99E-C022E3CC8525}" cache="Slicer_Segment" caption="Segment" rowHeight="241300"/>
  <slicer name="Region 1" xr10:uid="{584C5578-628D-4C1A-A7DC-C9E9783B1E96}"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6" showFirstColumn="1" showLastColumn="1" showRowStripes="1" showColumnStripes="0"/>
</table>
</file>

<file path=xl/theme/theme1.xml><?xml version="1.0" encoding="utf-8"?>
<a:theme xmlns:a="http://schemas.openxmlformats.org/drawingml/2006/main" name="Sheets">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16"/>
  <sheetViews>
    <sheetView workbookViewId="0">
      <selection activeCell="N10" sqref="N10"/>
    </sheetView>
  </sheetViews>
  <sheetFormatPr defaultRowHeight="15"/>
  <cols>
    <col min="1" max="1" width="13.140625" bestFit="1" customWidth="1"/>
    <col min="2" max="2" width="12.140625" bestFit="1" customWidth="1"/>
    <col min="3" max="3" width="12.5703125" bestFit="1" customWidth="1"/>
  </cols>
  <sheetData>
    <row r="3" spans="1:3">
      <c r="A3" s="7" t="s">
        <v>10933</v>
      </c>
      <c r="B3" s="22" t="s">
        <v>10951</v>
      </c>
      <c r="C3" s="23" t="s">
        <v>10952</v>
      </c>
    </row>
    <row r="4" spans="1:3">
      <c r="A4" s="9" t="s">
        <v>10936</v>
      </c>
      <c r="B4" s="22">
        <v>95365.937600000019</v>
      </c>
      <c r="C4" s="23">
        <v>9199.2699999999986</v>
      </c>
    </row>
    <row r="5" spans="1:3">
      <c r="A5" s="11" t="s">
        <v>10937</v>
      </c>
      <c r="B5" s="24">
        <v>60172.649400000024</v>
      </c>
      <c r="C5" s="25">
        <v>10288.898699999991</v>
      </c>
    </row>
    <row r="6" spans="1:3">
      <c r="A6" s="11" t="s">
        <v>10938</v>
      </c>
      <c r="B6" s="24">
        <v>199252.98399999991</v>
      </c>
      <c r="C6" s="25">
        <v>26806.573700000015</v>
      </c>
    </row>
    <row r="7" spans="1:3">
      <c r="A7" s="11" t="s">
        <v>10939</v>
      </c>
      <c r="B7" s="24">
        <v>141851.5674</v>
      </c>
      <c r="C7" s="25">
        <v>13437.806799999998</v>
      </c>
    </row>
    <row r="8" spans="1:3">
      <c r="A8" s="11" t="s">
        <v>10940</v>
      </c>
      <c r="B8" s="24">
        <v>156122.28669999994</v>
      </c>
      <c r="C8" s="25">
        <v>22308.51279999999</v>
      </c>
    </row>
    <row r="9" spans="1:3">
      <c r="A9" s="11" t="s">
        <v>10941</v>
      </c>
      <c r="B9" s="24">
        <v>147082.61130000011</v>
      </c>
      <c r="C9" s="25">
        <v>20899.334500000012</v>
      </c>
    </row>
    <row r="10" spans="1:3">
      <c r="A10" s="11" t="s">
        <v>10942</v>
      </c>
      <c r="B10" s="24">
        <v>149580.83800000031</v>
      </c>
      <c r="C10" s="25">
        <v>13535.38299999998</v>
      </c>
    </row>
    <row r="11" spans="1:3">
      <c r="A11" s="11" t="s">
        <v>10943</v>
      </c>
      <c r="B11" s="24">
        <v>159589.45099999988</v>
      </c>
      <c r="C11" s="25">
        <v>21896.715399999972</v>
      </c>
    </row>
    <row r="12" spans="1:3">
      <c r="A12" s="11" t="s">
        <v>10944</v>
      </c>
      <c r="B12" s="24">
        <v>309770.09970000025</v>
      </c>
      <c r="C12" s="25">
        <v>37293.192500000034</v>
      </c>
    </row>
    <row r="13" spans="1:3">
      <c r="A13" s="11" t="s">
        <v>10945</v>
      </c>
      <c r="B13" s="24">
        <v>197115.20170000009</v>
      </c>
      <c r="C13" s="25">
        <v>31469.663800000035</v>
      </c>
    </row>
    <row r="14" spans="1:3">
      <c r="A14" s="11" t="s">
        <v>10946</v>
      </c>
      <c r="B14" s="24">
        <v>349120.07400000008</v>
      </c>
      <c r="C14" s="25">
        <v>35825.536599999927</v>
      </c>
    </row>
    <row r="15" spans="1:3">
      <c r="A15" s="11" t="s">
        <v>10947</v>
      </c>
      <c r="B15" s="24">
        <v>332177.15950000001</v>
      </c>
      <c r="C15" s="25">
        <v>43436.13390000003</v>
      </c>
    </row>
    <row r="16" spans="1:3">
      <c r="A16" s="13" t="s">
        <v>10934</v>
      </c>
      <c r="B16" s="20">
        <v>2297200.8603000008</v>
      </c>
      <c r="C16" s="21">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7"/>
  <sheetViews>
    <sheetView workbookViewId="0">
      <selection activeCell="B6" sqref="B6"/>
    </sheetView>
  </sheetViews>
  <sheetFormatPr defaultRowHeight="15"/>
  <cols>
    <col min="1" max="1" width="14.5703125" bestFit="1" customWidth="1"/>
    <col min="2" max="2" width="12.5703125" bestFit="1" customWidth="1"/>
    <col min="4" max="4" width="14.5703125" bestFit="1" customWidth="1"/>
  </cols>
  <sheetData>
    <row r="3" spans="1:5">
      <c r="A3" s="7" t="s">
        <v>10933</v>
      </c>
      <c r="B3" s="8" t="s">
        <v>10952</v>
      </c>
      <c r="D3" s="29" t="s">
        <v>10953</v>
      </c>
      <c r="E3" s="30" t="s">
        <v>21</v>
      </c>
    </row>
    <row r="4" spans="1:5">
      <c r="A4" s="26" t="s">
        <v>32</v>
      </c>
      <c r="B4" s="10">
        <v>18451.272799999992</v>
      </c>
      <c r="D4" t="str">
        <f>A4</f>
        <v>Furniture</v>
      </c>
      <c r="E4" s="31">
        <f>GETPIVOTDATA("Profit",$A$3,"Category",A4)</f>
        <v>18451.272799999992</v>
      </c>
    </row>
    <row r="5" spans="1:5">
      <c r="A5" s="27" t="s">
        <v>46</v>
      </c>
      <c r="B5" s="12">
        <v>122490.8008000001</v>
      </c>
      <c r="D5" t="str">
        <f t="shared" ref="D5:D7" si="0">A5</f>
        <v>Office Supplies</v>
      </c>
      <c r="E5" s="31">
        <f t="shared" ref="E5:E6" si="1">GETPIVOTDATA("Profit",$A$3,"Category",A5)</f>
        <v>122490.8008000001</v>
      </c>
    </row>
    <row r="6" spans="1:5">
      <c r="A6" s="27" t="s">
        <v>71</v>
      </c>
      <c r="B6" s="12">
        <v>145454.9480999998</v>
      </c>
      <c r="D6" t="str">
        <f t="shared" si="0"/>
        <v>Technology</v>
      </c>
      <c r="E6" s="31">
        <f t="shared" si="1"/>
        <v>145454.9480999998</v>
      </c>
    </row>
    <row r="7" spans="1:5">
      <c r="A7" s="28" t="s">
        <v>10934</v>
      </c>
      <c r="B7" s="14">
        <v>286397.02169999992</v>
      </c>
      <c r="D7" t="str">
        <f t="shared" si="0"/>
        <v>Grand Total</v>
      </c>
      <c r="E7" s="31">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7"/>
  <sheetViews>
    <sheetView workbookViewId="0">
      <selection activeCell="B5" sqref="B5"/>
    </sheetView>
  </sheetViews>
  <sheetFormatPr defaultRowHeight="15"/>
  <cols>
    <col min="1" max="1" width="14.5703125" bestFit="1" customWidth="1"/>
    <col min="2" max="2" width="12.140625" bestFit="1" customWidth="1"/>
  </cols>
  <sheetData>
    <row r="3" spans="1:2">
      <c r="A3" s="7" t="s">
        <v>10933</v>
      </c>
      <c r="B3" s="8" t="s">
        <v>10951</v>
      </c>
    </row>
    <row r="4" spans="1:2">
      <c r="A4" s="26" t="s">
        <v>32</v>
      </c>
      <c r="B4" s="32">
        <v>0.32300170530281774</v>
      </c>
    </row>
    <row r="5" spans="1:2">
      <c r="A5" s="27" t="s">
        <v>46</v>
      </c>
      <c r="B5" s="33">
        <v>0.31301008302169103</v>
      </c>
    </row>
    <row r="6" spans="1:2">
      <c r="A6" s="27" t="s">
        <v>71</v>
      </c>
      <c r="B6" s="33">
        <v>0.36398821167549117</v>
      </c>
    </row>
    <row r="7" spans="1:2">
      <c r="A7" s="28" t="s">
        <v>10934</v>
      </c>
      <c r="B7" s="3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53"/>
  <sheetViews>
    <sheetView workbookViewId="0">
      <selection activeCell="D3" sqref="D3:E53"/>
    </sheetView>
  </sheetViews>
  <sheetFormatPr defaultRowHeight="15"/>
  <cols>
    <col min="1" max="1" width="18.7109375" bestFit="1" customWidth="1"/>
    <col min="2" max="2" width="12.140625" bestFit="1" customWidth="1"/>
    <col min="4" max="4" width="18.7109375" bestFit="1" customWidth="1"/>
    <col min="5" max="5" width="10.140625" bestFit="1" customWidth="1"/>
  </cols>
  <sheetData>
    <row r="3" spans="1:5">
      <c r="A3" s="7" t="s">
        <v>10933</v>
      </c>
      <c r="B3" s="8" t="s">
        <v>10951</v>
      </c>
      <c r="D3" s="29" t="s">
        <v>11</v>
      </c>
      <c r="E3" s="30" t="s">
        <v>18</v>
      </c>
    </row>
    <row r="4" spans="1:5">
      <c r="A4" s="26" t="s">
        <v>358</v>
      </c>
      <c r="B4" s="10">
        <v>19510.639999999992</v>
      </c>
      <c r="D4" t="str">
        <f>A4</f>
        <v>Alabama</v>
      </c>
      <c r="E4" s="31">
        <f>GETPIVOTDATA("Sales",$A$3,"State",A4)</f>
        <v>19510.639999999992</v>
      </c>
    </row>
    <row r="5" spans="1:5">
      <c r="A5" s="27" t="s">
        <v>310</v>
      </c>
      <c r="B5" s="12">
        <v>35282.000999999997</v>
      </c>
      <c r="D5" t="str">
        <f t="shared" ref="D5:D53" si="0">A5</f>
        <v>Arizona</v>
      </c>
      <c r="E5" s="31">
        <f t="shared" ref="E5:E52" si="1">GETPIVOTDATA("Sales",$A$3,"State",A5)</f>
        <v>35282.000999999997</v>
      </c>
    </row>
    <row r="6" spans="1:5">
      <c r="A6" s="27" t="s">
        <v>1707</v>
      </c>
      <c r="B6" s="12">
        <v>11678.129999999997</v>
      </c>
      <c r="D6" t="str">
        <f t="shared" si="0"/>
        <v>Arkansas</v>
      </c>
      <c r="E6" s="31">
        <f t="shared" si="1"/>
        <v>11678.129999999997</v>
      </c>
    </row>
    <row r="7" spans="1:5">
      <c r="A7" s="27" t="s">
        <v>43</v>
      </c>
      <c r="B7" s="12">
        <v>457687.63150000101</v>
      </c>
      <c r="D7" t="str">
        <f t="shared" si="0"/>
        <v>California</v>
      </c>
      <c r="E7" s="31">
        <f t="shared" si="1"/>
        <v>457687.63150000101</v>
      </c>
    </row>
    <row r="8" spans="1:5">
      <c r="A8" s="27" t="s">
        <v>457</v>
      </c>
      <c r="B8" s="12">
        <v>32108.117999999995</v>
      </c>
      <c r="D8" t="str">
        <f t="shared" si="0"/>
        <v>Colorado</v>
      </c>
      <c r="E8" s="31">
        <f t="shared" si="1"/>
        <v>32108.117999999995</v>
      </c>
    </row>
    <row r="9" spans="1:5">
      <c r="A9" s="27" t="s">
        <v>747</v>
      </c>
      <c r="B9" s="12">
        <v>13384.356999999996</v>
      </c>
      <c r="D9" t="str">
        <f t="shared" si="0"/>
        <v>Connecticut</v>
      </c>
      <c r="E9" s="31">
        <f t="shared" si="1"/>
        <v>13384.356999999996</v>
      </c>
    </row>
    <row r="10" spans="1:5">
      <c r="A10" s="27" t="s">
        <v>245</v>
      </c>
      <c r="B10" s="12">
        <v>27451.068999999992</v>
      </c>
      <c r="D10" t="str">
        <f t="shared" si="0"/>
        <v>Delaware</v>
      </c>
      <c r="E10" s="31">
        <f t="shared" si="1"/>
        <v>27451.068999999992</v>
      </c>
    </row>
    <row r="11" spans="1:5">
      <c r="A11" s="27" t="s">
        <v>3034</v>
      </c>
      <c r="B11" s="12">
        <v>2865.0199999999995</v>
      </c>
      <c r="D11" t="str">
        <f t="shared" si="0"/>
        <v>District of Columbia</v>
      </c>
      <c r="E11" s="31">
        <f t="shared" si="1"/>
        <v>2865.0199999999995</v>
      </c>
    </row>
    <row r="12" spans="1:5">
      <c r="A12" s="27" t="s">
        <v>54</v>
      </c>
      <c r="B12" s="12">
        <v>89473.707999999999</v>
      </c>
      <c r="D12" t="str">
        <f t="shared" si="0"/>
        <v>Florida</v>
      </c>
      <c r="E12" s="31">
        <f t="shared" si="1"/>
        <v>89473.707999999999</v>
      </c>
    </row>
    <row r="13" spans="1:5">
      <c r="A13" s="27" t="s">
        <v>1272</v>
      </c>
      <c r="B13" s="12">
        <v>49095.840000000004</v>
      </c>
      <c r="D13" t="str">
        <f t="shared" si="0"/>
        <v>Georgia</v>
      </c>
      <c r="E13" s="31">
        <f t="shared" si="1"/>
        <v>49095.840000000004</v>
      </c>
    </row>
    <row r="14" spans="1:5">
      <c r="A14" s="27" t="s">
        <v>6260</v>
      </c>
      <c r="B14" s="12">
        <v>4382.4860000000017</v>
      </c>
      <c r="D14" t="str">
        <f t="shared" si="0"/>
        <v>Idaho</v>
      </c>
      <c r="E14" s="31">
        <f t="shared" si="1"/>
        <v>4382.4860000000017</v>
      </c>
    </row>
    <row r="15" spans="1:5">
      <c r="A15" s="27" t="s">
        <v>211</v>
      </c>
      <c r="B15" s="12">
        <v>80166.10099999985</v>
      </c>
      <c r="D15" t="str">
        <f t="shared" si="0"/>
        <v>Illinois</v>
      </c>
      <c r="E15" s="31">
        <f t="shared" si="1"/>
        <v>80166.10099999985</v>
      </c>
    </row>
    <row r="16" spans="1:5">
      <c r="A16" s="27" t="s">
        <v>254</v>
      </c>
      <c r="B16" s="12">
        <v>53555.360000000001</v>
      </c>
      <c r="D16" t="str">
        <f t="shared" si="0"/>
        <v>Indiana</v>
      </c>
      <c r="E16" s="31">
        <f t="shared" si="1"/>
        <v>53555.360000000001</v>
      </c>
    </row>
    <row r="17" spans="1:5">
      <c r="A17" s="27" t="s">
        <v>489</v>
      </c>
      <c r="B17" s="12">
        <v>4579.7599999999993</v>
      </c>
      <c r="D17" t="str">
        <f t="shared" si="0"/>
        <v>Iowa</v>
      </c>
      <c r="E17" s="31">
        <f t="shared" si="1"/>
        <v>4579.7599999999993</v>
      </c>
    </row>
    <row r="18" spans="1:5">
      <c r="A18" s="27" t="s">
        <v>4530</v>
      </c>
      <c r="B18" s="12">
        <v>2914.31</v>
      </c>
      <c r="D18" t="str">
        <f t="shared" si="0"/>
        <v>Kansas</v>
      </c>
      <c r="E18" s="31">
        <f t="shared" si="1"/>
        <v>2914.31</v>
      </c>
    </row>
    <row r="19" spans="1:5">
      <c r="A19" s="27" t="s">
        <v>29</v>
      </c>
      <c r="B19" s="12">
        <v>36591.749999999971</v>
      </c>
      <c r="D19" t="str">
        <f t="shared" si="0"/>
        <v>Kentucky</v>
      </c>
      <c r="E19" s="31">
        <f t="shared" si="1"/>
        <v>36591.749999999971</v>
      </c>
    </row>
    <row r="20" spans="1:5">
      <c r="A20" s="27" t="s">
        <v>736</v>
      </c>
      <c r="B20" s="12">
        <v>9217.0299999999988</v>
      </c>
      <c r="D20" t="str">
        <f t="shared" si="0"/>
        <v>Louisiana</v>
      </c>
      <c r="E20" s="31">
        <f t="shared" si="1"/>
        <v>9217.0299999999988</v>
      </c>
    </row>
    <row r="21" spans="1:5">
      <c r="A21" s="27" t="s">
        <v>5235</v>
      </c>
      <c r="B21" s="12">
        <v>1270.53</v>
      </c>
      <c r="D21" t="str">
        <f t="shared" si="0"/>
        <v>Maine</v>
      </c>
      <c r="E21" s="31">
        <f t="shared" si="1"/>
        <v>1270.53</v>
      </c>
    </row>
    <row r="22" spans="1:5">
      <c r="A22" s="27" t="s">
        <v>2735</v>
      </c>
      <c r="B22" s="12">
        <v>23705.523000000005</v>
      </c>
      <c r="D22" t="str">
        <f t="shared" si="0"/>
        <v>Maryland</v>
      </c>
      <c r="E22" s="31">
        <f t="shared" si="1"/>
        <v>23705.523000000005</v>
      </c>
    </row>
    <row r="23" spans="1:5">
      <c r="A23" s="27" t="s">
        <v>1245</v>
      </c>
      <c r="B23" s="12">
        <v>28634.43399999999</v>
      </c>
      <c r="D23" t="str">
        <f t="shared" si="0"/>
        <v>Massachusetts</v>
      </c>
      <c r="E23" s="31">
        <f t="shared" si="1"/>
        <v>28634.43399999999</v>
      </c>
    </row>
    <row r="24" spans="1:5">
      <c r="A24" s="27" t="s">
        <v>238</v>
      </c>
      <c r="B24" s="12">
        <v>76269.614000000016</v>
      </c>
      <c r="D24" t="str">
        <f t="shared" si="0"/>
        <v>Michigan</v>
      </c>
      <c r="E24" s="31">
        <f t="shared" si="1"/>
        <v>76269.614000000016</v>
      </c>
    </row>
    <row r="25" spans="1:5">
      <c r="A25" s="27" t="s">
        <v>229</v>
      </c>
      <c r="B25" s="12">
        <v>29863.149999999994</v>
      </c>
      <c r="D25" t="str">
        <f t="shared" si="0"/>
        <v>Minnesota</v>
      </c>
      <c r="E25" s="31">
        <f t="shared" si="1"/>
        <v>29863.149999999994</v>
      </c>
    </row>
    <row r="26" spans="1:5">
      <c r="A26" s="27" t="s">
        <v>1487</v>
      </c>
      <c r="B26" s="12">
        <v>10771.34</v>
      </c>
      <c r="D26" t="str">
        <f t="shared" si="0"/>
        <v>Mississippi</v>
      </c>
      <c r="E26" s="31">
        <f t="shared" si="1"/>
        <v>10771.34</v>
      </c>
    </row>
    <row r="27" spans="1:5">
      <c r="A27" s="27" t="s">
        <v>596</v>
      </c>
      <c r="B27" s="12">
        <v>22205.149999999998</v>
      </c>
      <c r="D27" t="str">
        <f t="shared" si="0"/>
        <v>Missouri</v>
      </c>
      <c r="E27" s="31">
        <f t="shared" si="1"/>
        <v>22205.149999999998</v>
      </c>
    </row>
    <row r="28" spans="1:5">
      <c r="A28" s="27" t="s">
        <v>1762</v>
      </c>
      <c r="B28" s="12">
        <v>5589.3519999999971</v>
      </c>
      <c r="D28" t="str">
        <f t="shared" si="0"/>
        <v>Montana</v>
      </c>
      <c r="E28" s="31">
        <f t="shared" si="1"/>
        <v>5589.3519999999971</v>
      </c>
    </row>
    <row r="29" spans="1:5">
      <c r="A29" s="27" t="s">
        <v>138</v>
      </c>
      <c r="B29" s="12">
        <v>7464.9299999999985</v>
      </c>
      <c r="D29" t="str">
        <f t="shared" si="0"/>
        <v>Nebraska</v>
      </c>
      <c r="E29" s="31">
        <f t="shared" si="1"/>
        <v>7464.9299999999985</v>
      </c>
    </row>
    <row r="30" spans="1:5">
      <c r="A30" s="27" t="s">
        <v>1392</v>
      </c>
      <c r="B30" s="12">
        <v>16729.101999999999</v>
      </c>
      <c r="D30" t="str">
        <f t="shared" si="0"/>
        <v>Nevada</v>
      </c>
      <c r="E30" s="31">
        <f t="shared" si="1"/>
        <v>16729.101999999999</v>
      </c>
    </row>
    <row r="31" spans="1:5">
      <c r="A31" s="27" t="s">
        <v>2694</v>
      </c>
      <c r="B31" s="12">
        <v>7292.5239999999994</v>
      </c>
      <c r="D31" t="str">
        <f t="shared" si="0"/>
        <v>New Hampshire</v>
      </c>
      <c r="E31" s="31">
        <f t="shared" si="1"/>
        <v>7292.5239999999994</v>
      </c>
    </row>
    <row r="32" spans="1:5">
      <c r="A32" s="27" t="s">
        <v>788</v>
      </c>
      <c r="B32" s="12">
        <v>35764.312000000013</v>
      </c>
      <c r="D32" t="str">
        <f t="shared" si="0"/>
        <v>New Jersey</v>
      </c>
      <c r="E32" s="31">
        <f t="shared" si="1"/>
        <v>35764.312000000013</v>
      </c>
    </row>
    <row r="33" spans="1:5">
      <c r="A33" s="27" t="s">
        <v>668</v>
      </c>
      <c r="B33" s="12">
        <v>4783.5220000000008</v>
      </c>
      <c r="D33" t="str">
        <f t="shared" si="0"/>
        <v>New Mexico</v>
      </c>
      <c r="E33" s="31">
        <f t="shared" si="1"/>
        <v>4783.5220000000008</v>
      </c>
    </row>
    <row r="34" spans="1:5">
      <c r="A34" s="27" t="s">
        <v>267</v>
      </c>
      <c r="B34" s="12">
        <v>310876.27099999978</v>
      </c>
      <c r="D34" t="str">
        <f t="shared" si="0"/>
        <v>New York</v>
      </c>
      <c r="E34" s="31">
        <f t="shared" si="1"/>
        <v>310876.27099999978</v>
      </c>
    </row>
    <row r="35" spans="1:5">
      <c r="A35" s="27" t="s">
        <v>88</v>
      </c>
      <c r="B35" s="12">
        <v>55603.163999999968</v>
      </c>
      <c r="D35" t="str">
        <f t="shared" si="0"/>
        <v>North Carolina</v>
      </c>
      <c r="E35" s="31">
        <f t="shared" si="1"/>
        <v>55603.163999999968</v>
      </c>
    </row>
    <row r="36" spans="1:5">
      <c r="A36" s="27" t="s">
        <v>7449</v>
      </c>
      <c r="B36" s="12">
        <v>919.91</v>
      </c>
      <c r="D36" t="str">
        <f t="shared" si="0"/>
        <v>North Dakota</v>
      </c>
      <c r="E36" s="31">
        <f t="shared" si="1"/>
        <v>919.91</v>
      </c>
    </row>
    <row r="37" spans="1:5">
      <c r="A37" s="27" t="s">
        <v>498</v>
      </c>
      <c r="B37" s="12">
        <v>78258.135999999926</v>
      </c>
      <c r="D37" t="str">
        <f t="shared" si="0"/>
        <v>Ohio</v>
      </c>
      <c r="E37" s="31">
        <f t="shared" si="1"/>
        <v>78258.135999999926</v>
      </c>
    </row>
    <row r="38" spans="1:5">
      <c r="A38" s="27" t="s">
        <v>649</v>
      </c>
      <c r="B38" s="12">
        <v>19683.390000000003</v>
      </c>
      <c r="D38" t="str">
        <f t="shared" si="0"/>
        <v>Oklahoma</v>
      </c>
      <c r="E38" s="31">
        <f t="shared" si="1"/>
        <v>19683.390000000003</v>
      </c>
    </row>
    <row r="39" spans="1:5">
      <c r="A39" s="27" t="s">
        <v>420</v>
      </c>
      <c r="B39" s="12">
        <v>17431.149999999991</v>
      </c>
      <c r="D39" t="str">
        <f t="shared" si="0"/>
        <v>Oregon</v>
      </c>
      <c r="E39" s="31">
        <f t="shared" si="1"/>
        <v>17431.149999999991</v>
      </c>
    </row>
    <row r="40" spans="1:5">
      <c r="A40" s="27" t="s">
        <v>147</v>
      </c>
      <c r="B40" s="12">
        <v>116511.91400000003</v>
      </c>
      <c r="D40" t="str">
        <f t="shared" si="0"/>
        <v>Pennsylvania</v>
      </c>
      <c r="E40" s="31">
        <f t="shared" si="1"/>
        <v>116511.91400000003</v>
      </c>
    </row>
    <row r="41" spans="1:5">
      <c r="A41" s="27" t="s">
        <v>1399</v>
      </c>
      <c r="B41" s="12">
        <v>22627.955999999995</v>
      </c>
      <c r="D41" t="str">
        <f t="shared" si="0"/>
        <v>Rhode Island</v>
      </c>
      <c r="E41" s="31">
        <f t="shared" si="1"/>
        <v>22627.955999999995</v>
      </c>
    </row>
    <row r="42" spans="1:5">
      <c r="A42" s="27" t="s">
        <v>383</v>
      </c>
      <c r="B42" s="12">
        <v>8481.7099999999991</v>
      </c>
      <c r="D42" t="str">
        <f t="shared" si="0"/>
        <v>South Carolina</v>
      </c>
      <c r="E42" s="31">
        <f t="shared" si="1"/>
        <v>8481.7099999999991</v>
      </c>
    </row>
    <row r="43" spans="1:5">
      <c r="A43" s="27" t="s">
        <v>5326</v>
      </c>
      <c r="B43" s="12">
        <v>1315.5600000000002</v>
      </c>
      <c r="D43" t="str">
        <f t="shared" si="0"/>
        <v>South Dakota</v>
      </c>
      <c r="E43" s="31">
        <f t="shared" si="1"/>
        <v>1315.5600000000002</v>
      </c>
    </row>
    <row r="44" spans="1:5">
      <c r="A44" s="27" t="s">
        <v>335</v>
      </c>
      <c r="B44" s="12">
        <v>30661.872999999981</v>
      </c>
      <c r="D44" t="str">
        <f t="shared" si="0"/>
        <v>Tennessee</v>
      </c>
      <c r="E44" s="31">
        <f t="shared" si="1"/>
        <v>30661.872999999981</v>
      </c>
    </row>
    <row r="45" spans="1:5">
      <c r="A45" s="27" t="s">
        <v>104</v>
      </c>
      <c r="B45" s="12">
        <v>170188.04580000002</v>
      </c>
      <c r="D45" t="str">
        <f t="shared" si="0"/>
        <v>Texas</v>
      </c>
      <c r="E45" s="31">
        <f t="shared" si="1"/>
        <v>170188.04580000002</v>
      </c>
    </row>
    <row r="46" spans="1:5">
      <c r="A46" s="27" t="s">
        <v>121</v>
      </c>
      <c r="B46" s="12">
        <v>11220.055999999999</v>
      </c>
      <c r="D46" t="str">
        <f t="shared" si="0"/>
        <v>Utah</v>
      </c>
      <c r="E46" s="31">
        <f t="shared" si="1"/>
        <v>11220.055999999999</v>
      </c>
    </row>
    <row r="47" spans="1:5">
      <c r="A47" s="27" t="s">
        <v>5203</v>
      </c>
      <c r="B47" s="12">
        <v>8929.369999999999</v>
      </c>
      <c r="D47" t="str">
        <f t="shared" si="0"/>
        <v>Vermont</v>
      </c>
      <c r="E47" s="31">
        <f t="shared" si="1"/>
        <v>8929.369999999999</v>
      </c>
    </row>
    <row r="48" spans="1:5">
      <c r="A48" s="27" t="s">
        <v>319</v>
      </c>
      <c r="B48" s="12">
        <v>70636.719999999987</v>
      </c>
      <c r="D48" t="str">
        <f t="shared" si="0"/>
        <v>Virginia</v>
      </c>
      <c r="E48" s="31">
        <f t="shared" si="1"/>
        <v>70636.719999999987</v>
      </c>
    </row>
    <row r="49" spans="1:5">
      <c r="A49" s="27" t="s">
        <v>96</v>
      </c>
      <c r="B49" s="12">
        <v>138641.26999999993</v>
      </c>
      <c r="D49" t="str">
        <f t="shared" si="0"/>
        <v>Washington</v>
      </c>
      <c r="E49" s="31">
        <f t="shared" si="1"/>
        <v>138641.26999999993</v>
      </c>
    </row>
    <row r="50" spans="1:5">
      <c r="A50" s="27" t="s">
        <v>9726</v>
      </c>
      <c r="B50" s="12">
        <v>1209.8240000000001</v>
      </c>
      <c r="D50" t="str">
        <f t="shared" si="0"/>
        <v>West Virginia</v>
      </c>
      <c r="E50" s="31">
        <f t="shared" si="1"/>
        <v>1209.8240000000001</v>
      </c>
    </row>
    <row r="51" spans="1:5">
      <c r="A51" s="27" t="s">
        <v>114</v>
      </c>
      <c r="B51" s="12">
        <v>32114.610000000019</v>
      </c>
      <c r="D51" t="str">
        <f t="shared" si="0"/>
        <v>Wisconsin</v>
      </c>
      <c r="E51" s="31">
        <f t="shared" si="1"/>
        <v>32114.610000000019</v>
      </c>
    </row>
    <row r="52" spans="1:5">
      <c r="A52" s="27" t="s">
        <v>8542</v>
      </c>
      <c r="B52" s="12">
        <v>1603.1360000000002</v>
      </c>
      <c r="D52" t="str">
        <f t="shared" si="0"/>
        <v>Wyoming</v>
      </c>
      <c r="E52" s="31">
        <f t="shared" si="1"/>
        <v>1603.1360000000002</v>
      </c>
    </row>
    <row r="53" spans="1:5">
      <c r="A53" s="28" t="s">
        <v>10934</v>
      </c>
      <c r="B53" s="14">
        <v>2297200.8603000003</v>
      </c>
      <c r="D53" t="str">
        <f t="shared" si="0"/>
        <v>Grand Total</v>
      </c>
      <c r="E53" s="31">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9"/>
  <sheetViews>
    <sheetView workbookViewId="0">
      <selection activeCell="B6" sqref="B6"/>
    </sheetView>
  </sheetViews>
  <sheetFormatPr defaultRowHeight="15"/>
  <cols>
    <col min="1" max="1" width="13.140625" bestFit="1" customWidth="1"/>
    <col min="2" max="2" width="12.140625" bestFit="1" customWidth="1"/>
  </cols>
  <sheetData>
    <row r="3" spans="1:2">
      <c r="A3" s="7" t="s">
        <v>10933</v>
      </c>
      <c r="B3" s="8" t="s">
        <v>10951</v>
      </c>
    </row>
    <row r="4" spans="1:2">
      <c r="A4" s="26" t="s">
        <v>75</v>
      </c>
      <c r="B4" s="10">
        <v>203412.73300000009</v>
      </c>
    </row>
    <row r="5" spans="1:2">
      <c r="A5" s="27" t="s">
        <v>56</v>
      </c>
      <c r="B5" s="12">
        <v>206965.53200000009</v>
      </c>
    </row>
    <row r="6" spans="1:2">
      <c r="A6" s="27" t="s">
        <v>59</v>
      </c>
      <c r="B6" s="12">
        <v>223843.60800000012</v>
      </c>
    </row>
    <row r="7" spans="1:2">
      <c r="A7" s="27" t="s">
        <v>36</v>
      </c>
      <c r="B7" s="12">
        <v>328449.1030000007</v>
      </c>
    </row>
    <row r="8" spans="1:2">
      <c r="A8" s="27" t="s">
        <v>72</v>
      </c>
      <c r="B8" s="12">
        <v>330007.05400000012</v>
      </c>
    </row>
    <row r="9" spans="1:2">
      <c r="A9" s="28" t="s">
        <v>10934</v>
      </c>
      <c r="B9" s="1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O17"/>
  <sheetViews>
    <sheetView topLeftCell="A4" workbookViewId="0">
      <selection activeCell="I19" sqref="I19"/>
    </sheetView>
  </sheetViews>
  <sheetFormatPr defaultRowHeight="15"/>
  <cols>
    <col min="1" max="1" width="13.140625" bestFit="1" customWidth="1"/>
    <col min="2" max="2" width="12.140625" customWidth="1"/>
    <col min="5" max="5" width="13.140625" bestFit="1" customWidth="1"/>
    <col min="6" max="6" width="12.5703125" customWidth="1"/>
    <col min="8" max="8" width="13.140625" bestFit="1" customWidth="1"/>
    <col min="9" max="9" width="15.42578125" bestFit="1" customWidth="1"/>
    <col min="10" max="10" width="12.140625" bestFit="1" customWidth="1"/>
    <col min="11" max="11" width="13.140625" customWidth="1"/>
    <col min="12" max="12" width="16.5703125" bestFit="1" customWidth="1"/>
    <col min="14" max="14" width="13.140625" bestFit="1" customWidth="1"/>
    <col min="15" max="15" width="19.42578125" bestFit="1" customWidth="1"/>
  </cols>
  <sheetData>
    <row r="3" spans="1:15">
      <c r="A3" s="7" t="s">
        <v>10933</v>
      </c>
      <c r="B3" s="8" t="s">
        <v>10951</v>
      </c>
      <c r="E3" s="7" t="s">
        <v>10933</v>
      </c>
      <c r="F3" s="8" t="s">
        <v>10952</v>
      </c>
      <c r="H3" s="7" t="s">
        <v>10933</v>
      </c>
      <c r="I3" s="8" t="s">
        <v>10954</v>
      </c>
      <c r="K3" s="7" t="s">
        <v>10933</v>
      </c>
      <c r="L3" s="8" t="s">
        <v>10955</v>
      </c>
      <c r="N3" s="7" t="s">
        <v>10933</v>
      </c>
      <c r="O3" s="8" t="s">
        <v>10956</v>
      </c>
    </row>
    <row r="4" spans="1:15">
      <c r="A4" s="9" t="s">
        <v>10936</v>
      </c>
      <c r="B4" s="10">
        <v>95365.937600000019</v>
      </c>
      <c r="E4" s="9" t="s">
        <v>10936</v>
      </c>
      <c r="F4" s="10">
        <v>9199.2699999999986</v>
      </c>
      <c r="H4" s="9" t="s">
        <v>10936</v>
      </c>
      <c r="I4" s="10">
        <v>1500</v>
      </c>
      <c r="K4" s="9" t="s">
        <v>10936</v>
      </c>
      <c r="L4" s="10">
        <v>387</v>
      </c>
      <c r="N4" s="9" t="s">
        <v>10936</v>
      </c>
      <c r="O4" s="10">
        <v>9.6462848596792869E-2</v>
      </c>
    </row>
    <row r="5" spans="1:15">
      <c r="A5" s="11" t="s">
        <v>10937</v>
      </c>
      <c r="B5" s="12">
        <v>60172.649400000024</v>
      </c>
      <c r="E5" s="11" t="s">
        <v>10937</v>
      </c>
      <c r="F5" s="12">
        <v>10288.898699999991</v>
      </c>
      <c r="H5" s="11" t="s">
        <v>10937</v>
      </c>
      <c r="I5" s="12">
        <v>1068</v>
      </c>
      <c r="K5" s="11" t="s">
        <v>10937</v>
      </c>
      <c r="L5" s="12">
        <v>301</v>
      </c>
      <c r="N5" s="11" t="s">
        <v>10937</v>
      </c>
      <c r="O5" s="12">
        <v>0.17098962406664425</v>
      </c>
    </row>
    <row r="6" spans="1:15">
      <c r="A6" s="11" t="s">
        <v>10938</v>
      </c>
      <c r="B6" s="12">
        <v>199252.98399999991</v>
      </c>
      <c r="E6" s="11" t="s">
        <v>10938</v>
      </c>
      <c r="F6" s="12">
        <v>26806.573700000015</v>
      </c>
      <c r="H6" s="11" t="s">
        <v>10938</v>
      </c>
      <c r="I6" s="12">
        <v>2491</v>
      </c>
      <c r="K6" s="11" t="s">
        <v>10938</v>
      </c>
      <c r="L6" s="12">
        <v>680</v>
      </c>
      <c r="N6" s="11" t="s">
        <v>10938</v>
      </c>
      <c r="O6" s="12">
        <v>0.13453536886554246</v>
      </c>
    </row>
    <row r="7" spans="1:15">
      <c r="A7" s="11" t="s">
        <v>10939</v>
      </c>
      <c r="B7" s="12">
        <v>141851.5674</v>
      </c>
      <c r="E7" s="11" t="s">
        <v>10939</v>
      </c>
      <c r="F7" s="12">
        <v>13437.806799999998</v>
      </c>
      <c r="H7" s="11" t="s">
        <v>10939</v>
      </c>
      <c r="I7" s="12">
        <v>2441</v>
      </c>
      <c r="K7" s="11" t="s">
        <v>10939</v>
      </c>
      <c r="L7" s="12">
        <v>663</v>
      </c>
      <c r="N7" s="11" t="s">
        <v>10939</v>
      </c>
      <c r="O7" s="12">
        <v>9.4731465053942004E-2</v>
      </c>
    </row>
    <row r="8" spans="1:15">
      <c r="A8" s="11" t="s">
        <v>10940</v>
      </c>
      <c r="B8" s="12">
        <v>156122.28669999994</v>
      </c>
      <c r="E8" s="11" t="s">
        <v>10940</v>
      </c>
      <c r="F8" s="12">
        <v>22308.51279999999</v>
      </c>
      <c r="H8" s="11" t="s">
        <v>10940</v>
      </c>
      <c r="I8" s="12">
        <v>2850</v>
      </c>
      <c r="K8" s="11" t="s">
        <v>10940</v>
      </c>
      <c r="L8" s="12">
        <v>750</v>
      </c>
      <c r="N8" s="11" t="s">
        <v>10940</v>
      </c>
      <c r="O8" s="12">
        <v>0.14289127626517142</v>
      </c>
    </row>
    <row r="9" spans="1:15">
      <c r="A9" s="11" t="s">
        <v>10941</v>
      </c>
      <c r="B9" s="12">
        <v>147082.61130000011</v>
      </c>
      <c r="E9" s="11" t="s">
        <v>10941</v>
      </c>
      <c r="F9" s="12">
        <v>20899.334500000012</v>
      </c>
      <c r="H9" s="11" t="s">
        <v>10941</v>
      </c>
      <c r="I9" s="12">
        <v>2644</v>
      </c>
      <c r="K9" s="11" t="s">
        <v>10941</v>
      </c>
      <c r="L9" s="12">
        <v>709</v>
      </c>
      <c r="N9" s="11" t="s">
        <v>10941</v>
      </c>
      <c r="O9" s="12">
        <v>0.1420924901678027</v>
      </c>
    </row>
    <row r="10" spans="1:15">
      <c r="A10" s="11" t="s">
        <v>10942</v>
      </c>
      <c r="B10" s="12">
        <v>149580.83800000031</v>
      </c>
      <c r="E10" s="11" t="s">
        <v>10942</v>
      </c>
      <c r="F10" s="12">
        <v>13535.38299999998</v>
      </c>
      <c r="H10" s="11" t="s">
        <v>10942</v>
      </c>
      <c r="I10" s="12">
        <v>2705</v>
      </c>
      <c r="K10" s="11" t="s">
        <v>10942</v>
      </c>
      <c r="L10" s="12">
        <v>708</v>
      </c>
      <c r="N10" s="11" t="s">
        <v>10942</v>
      </c>
      <c r="O10" s="12">
        <v>9.0488749635163512E-2</v>
      </c>
    </row>
    <row r="11" spans="1:15">
      <c r="A11" s="11" t="s">
        <v>10943</v>
      </c>
      <c r="B11" s="12">
        <v>159589.45099999988</v>
      </c>
      <c r="E11" s="11" t="s">
        <v>10943</v>
      </c>
      <c r="F11" s="12">
        <v>21896.715399999972</v>
      </c>
      <c r="H11" s="11" t="s">
        <v>10943</v>
      </c>
      <c r="I11" s="12">
        <v>2796</v>
      </c>
      <c r="K11" s="11" t="s">
        <v>10943</v>
      </c>
      <c r="L11" s="12">
        <v>710</v>
      </c>
      <c r="N11" s="11" t="s">
        <v>10943</v>
      </c>
      <c r="O11" s="12">
        <v>0.13720653378273723</v>
      </c>
    </row>
    <row r="12" spans="1:15">
      <c r="A12" s="11" t="s">
        <v>10944</v>
      </c>
      <c r="B12" s="12">
        <v>309770.09970000025</v>
      </c>
      <c r="E12" s="11" t="s">
        <v>10944</v>
      </c>
      <c r="F12" s="12">
        <v>37293.192500000034</v>
      </c>
      <c r="H12" s="11" t="s">
        <v>10944</v>
      </c>
      <c r="I12" s="12">
        <v>5073</v>
      </c>
      <c r="K12" s="11" t="s">
        <v>10944</v>
      </c>
      <c r="L12" s="12">
        <v>1386</v>
      </c>
      <c r="N12" s="11" t="s">
        <v>10944</v>
      </c>
      <c r="O12" s="12">
        <v>0.12038990379031732</v>
      </c>
    </row>
    <row r="13" spans="1:15">
      <c r="A13" s="11" t="s">
        <v>10945</v>
      </c>
      <c r="B13" s="12">
        <v>197115.20170000009</v>
      </c>
      <c r="E13" s="11" t="s">
        <v>10945</v>
      </c>
      <c r="F13" s="12">
        <v>31469.663800000035</v>
      </c>
      <c r="H13" s="11" t="s">
        <v>10945</v>
      </c>
      <c r="I13" s="12">
        <v>3095</v>
      </c>
      <c r="K13" s="11" t="s">
        <v>10945</v>
      </c>
      <c r="L13" s="12">
        <v>817</v>
      </c>
      <c r="N13" s="11" t="s">
        <v>10945</v>
      </c>
      <c r="O13" s="12">
        <v>0.15965112547684351</v>
      </c>
    </row>
    <row r="14" spans="1:15">
      <c r="A14" s="11" t="s">
        <v>10946</v>
      </c>
      <c r="B14" s="12">
        <v>349120.07400000008</v>
      </c>
      <c r="E14" s="11" t="s">
        <v>10946</v>
      </c>
      <c r="F14" s="12">
        <v>35825.536599999927</v>
      </c>
      <c r="H14" s="11" t="s">
        <v>10946</v>
      </c>
      <c r="I14" s="12">
        <v>5741</v>
      </c>
      <c r="K14" s="11" t="s">
        <v>10946</v>
      </c>
      <c r="L14" s="12">
        <v>1462</v>
      </c>
      <c r="N14" s="11" t="s">
        <v>10946</v>
      </c>
      <c r="O14" s="12">
        <v>0.10261666191099604</v>
      </c>
    </row>
    <row r="15" spans="1:15">
      <c r="A15" s="11" t="s">
        <v>10947</v>
      </c>
      <c r="B15" s="12">
        <v>332177.15950000001</v>
      </c>
      <c r="E15" s="11" t="s">
        <v>10947</v>
      </c>
      <c r="F15" s="12">
        <v>43436.13390000003</v>
      </c>
      <c r="H15" s="11" t="s">
        <v>10947</v>
      </c>
      <c r="I15" s="12">
        <v>5469</v>
      </c>
      <c r="K15" s="11" t="s">
        <v>10947</v>
      </c>
      <c r="L15" s="12">
        <v>1421</v>
      </c>
      <c r="N15" s="11" t="s">
        <v>10947</v>
      </c>
      <c r="O15" s="12">
        <v>0.13076195234308405</v>
      </c>
    </row>
    <row r="16" spans="1:15">
      <c r="A16" s="13" t="s">
        <v>10934</v>
      </c>
      <c r="B16" s="14">
        <v>2297200.8603000008</v>
      </c>
      <c r="E16" s="13" t="s">
        <v>10934</v>
      </c>
      <c r="F16" s="14">
        <v>286397.02169999998</v>
      </c>
      <c r="H16" s="13" t="s">
        <v>10934</v>
      </c>
      <c r="I16" s="14">
        <v>37873</v>
      </c>
      <c r="K16" s="13" t="s">
        <v>10934</v>
      </c>
      <c r="L16" s="14">
        <v>9994</v>
      </c>
      <c r="N16" s="13" t="s">
        <v>10934</v>
      </c>
      <c r="O16" s="14">
        <v>0.12467217240315856</v>
      </c>
    </row>
    <row r="17" spans="2:15">
      <c r="B17" s="36">
        <f>GETPIVOTDATA("Sales",$A$3)</f>
        <v>2297200.8603000008</v>
      </c>
      <c r="F17" s="35">
        <f>GETPIVOTDATA("Profit",$E$3)</f>
        <v>286397.02169999998</v>
      </c>
      <c r="I17" s="37">
        <f>GETPIVOTDATA("Quantity",$H$3)</f>
        <v>37873</v>
      </c>
      <c r="L17" s="37">
        <f>GETPIVOTDATA("Order ID",$K$3)</f>
        <v>9994</v>
      </c>
      <c r="O17" s="38">
        <f>GETPIVOTDATA("Profit Margin",$N$3)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N13"/>
  <sheetViews>
    <sheetView workbookViewId="0">
      <selection activeCell="K10" sqref="K10"/>
    </sheetView>
  </sheetViews>
  <sheetFormatPr defaultRowHeight="15"/>
  <cols>
    <col min="1" max="1" width="13.140625" bestFit="1" customWidth="1"/>
    <col min="2" max="2" width="12.140625" customWidth="1"/>
    <col min="3" max="3" width="16.5703125" bestFit="1" customWidth="1"/>
    <col min="4" max="4" width="12.5703125" customWidth="1"/>
    <col min="5" max="5" width="15.42578125" bestFit="1" customWidth="1"/>
    <col min="6" max="6" width="19.42578125" bestFit="1" customWidth="1"/>
    <col min="7" max="10" width="10.7109375" bestFit="1" customWidth="1"/>
    <col min="11" max="11" width="9.28515625" bestFit="1" customWidth="1"/>
  </cols>
  <sheetData>
    <row r="3" spans="1:14">
      <c r="A3" s="7" t="s">
        <v>10933</v>
      </c>
      <c r="B3" s="6" t="s">
        <v>10951</v>
      </c>
      <c r="C3" s="39" t="s">
        <v>10955</v>
      </c>
      <c r="D3" s="39" t="s">
        <v>10952</v>
      </c>
      <c r="E3" s="39" t="s">
        <v>10954</v>
      </c>
      <c r="F3" s="15" t="s">
        <v>10956</v>
      </c>
    </row>
    <row r="4" spans="1:14">
      <c r="A4" s="26" t="s">
        <v>10935</v>
      </c>
      <c r="B4" s="16">
        <v>484247.49810000096</v>
      </c>
      <c r="C4" s="40">
        <v>1993</v>
      </c>
      <c r="D4" s="40">
        <v>49543.974100000007</v>
      </c>
      <c r="E4" s="40">
        <v>7581</v>
      </c>
      <c r="F4" s="17">
        <v>0.10231126499236715</v>
      </c>
    </row>
    <row r="5" spans="1:14">
      <c r="A5" s="27" t="s">
        <v>10948</v>
      </c>
      <c r="B5" s="18">
        <v>470532.50899999985</v>
      </c>
      <c r="C5" s="41">
        <v>2102</v>
      </c>
      <c r="D5" s="41">
        <v>61618.603700000051</v>
      </c>
      <c r="E5" s="41">
        <v>7979</v>
      </c>
      <c r="F5" s="19">
        <v>0.13095504034557592</v>
      </c>
    </row>
    <row r="6" spans="1:14">
      <c r="A6" s="27" t="s">
        <v>10949</v>
      </c>
      <c r="B6" s="18">
        <v>608473.83000000066</v>
      </c>
      <c r="C6" s="41">
        <v>2580</v>
      </c>
      <c r="D6" s="41">
        <v>81726.930800000177</v>
      </c>
      <c r="E6" s="41">
        <v>9810</v>
      </c>
      <c r="F6" s="19">
        <v>0.13431461924993568</v>
      </c>
    </row>
    <row r="7" spans="1:14">
      <c r="A7" s="42" t="s">
        <v>10950</v>
      </c>
      <c r="B7" s="43">
        <v>733947.0231999997</v>
      </c>
      <c r="C7" s="44">
        <v>3319</v>
      </c>
      <c r="D7" s="44">
        <v>93507.513099999967</v>
      </c>
      <c r="E7" s="44">
        <v>12503</v>
      </c>
      <c r="F7" s="45">
        <v>0.12740362743390987</v>
      </c>
    </row>
    <row r="10" spans="1:14">
      <c r="G10" s="47">
        <f>(GETPIVOTDATA("Sum of Sales",$A$3,"Years",2014)/GETPIVOTDATA("Sum of Sales",$A$3,"Years",2013))-1</f>
        <v>0.20620967905883303</v>
      </c>
      <c r="H10" s="47">
        <f>(GETPIVOTDATA("Count of Order ID",$A$3,"Years",2014)/GETPIVOTDATA("Count of Order ID",$A$3,"Years",2013))-1</f>
        <v>0.2864341085271318</v>
      </c>
      <c r="I10" s="47">
        <f>(GETPIVOTDATA("Sum of Profit",$A$3,"Years",2014)/GETPIVOTDATA("Sum of Profit",$A$3,"Years",2013))-1</f>
        <v>0.14414565902185772</v>
      </c>
      <c r="J10" s="47">
        <f>(GETPIVOTDATA("Sum of Quantity",$A$3,"Years",2014)/GETPIVOTDATA("Sum of Quantity",$A$3,"Years",2013))-1</f>
        <v>0.27451580020387367</v>
      </c>
      <c r="K10" s="47">
        <f>(GETPIVOTDATA("Sum of Profit Margin",$A$3,"Years",2014)/GETPIVOTDATA("Sum of Profit Margin",$A$3,"Years",2013))-1</f>
        <v>-5.1453757264990463E-2</v>
      </c>
    </row>
    <row r="13" spans="1:14">
      <c r="N13" s="46" t="s">
        <v>10957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9995"/>
  <sheetViews>
    <sheetView workbookViewId="0">
      <selection activeCell="B12" sqref="B12"/>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000"/>
  <sheetViews>
    <sheetView showGridLines="0" topLeftCell="A8" workbookViewId="0">
      <selection activeCell="I35" sqref="I35"/>
    </sheetView>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tabSelected="1" zoomScale="99" workbookViewId="0">
      <selection activeCell="P37" sqref="P37"/>
    </sheetView>
  </sheetViews>
  <sheetFormatPr defaultRowHeight="1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vt:lpstr>
      <vt:lpstr>Donut</vt:lpstr>
      <vt:lpstr>MAP</vt:lpstr>
      <vt:lpstr>Top 5</vt:lpstr>
      <vt:lpstr>KPI</vt:lpstr>
      <vt:lpstr>KPI YOY</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PC</cp:lastModifiedBy>
  <dcterms:created xsi:type="dcterms:W3CDTF">2015-06-05T18:17:20Z</dcterms:created>
  <dcterms:modified xsi:type="dcterms:W3CDTF">2025-07-03T06:07:33Z</dcterms:modified>
</cp:coreProperties>
</file>