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hidden" name="X - Order Report" sheetId="2" r:id="rId5"/>
    <sheet state="hidden" name="X - Pincode Zones" sheetId="3" r:id="rId6"/>
    <sheet state="hidden" name="X - SKU Master" sheetId="4" r:id="rId7"/>
    <sheet state="visible" name="Courier - Invoice" sheetId="5" r:id="rId8"/>
    <sheet state="visible" name="Result" sheetId="6" r:id="rId9"/>
    <sheet state="hidden" name="Courier - Rates" sheetId="7" r:id="rId10"/>
  </sheets>
  <definedNames>
    <definedName name="cci_zone">'Courier - Invoice'!$F:$F</definedName>
    <definedName name="xpz_zone">'X - Pincode Zones'!$C:$C</definedName>
    <definedName name="xor_orderno">'X - Order Report'!$A:$A</definedName>
    <definedName name="cci_oid">'Courier - Invoice'!$B:$B</definedName>
    <definedName name="cci_billamt">'Courier - Invoice'!$H:$H</definedName>
    <definedName name="xor_sku">'X - Order Report'!$B:$B</definedName>
    <definedName name="xpz_whousepin">'X - Pincode Zones'!$A:$A</definedName>
    <definedName name="xor_qty">'X - Order Report'!$C:$C</definedName>
    <definedName name="cci_awb">'Courier - Invoice'!$A:$A</definedName>
    <definedName name="xpz_custpin">'X - Pincode Zones'!$B:$B</definedName>
    <definedName name="CI">'Courier - Invoice'!$A$1:$O$125</definedName>
    <definedName name="xor_weight">'X - Order Report'!$D:$D</definedName>
    <definedName name="ci_custpin">'Courier - Invoice'!$E:$E</definedName>
    <definedName name="xpz">'X - Pincode Zones'!$A$1:$C$125</definedName>
    <definedName name="cci_weight">'Courier - Invoice'!$C:$C</definedName>
    <definedName hidden="1" localSheetId="5" name="_xlnm._FilterDatabase">Result!$A$1:$K$125</definedName>
  </definedNames>
  <calcPr/>
</workbook>
</file>

<file path=xl/sharedStrings.xml><?xml version="1.0" encoding="utf-8"?>
<sst xmlns="http://schemas.openxmlformats.org/spreadsheetml/2006/main" count="324" uniqueCount="66">
  <si>
    <t>Count</t>
  </si>
  <si>
    <t>Amount</t>
  </si>
  <si>
    <t>Total Orders - Correctly Charged</t>
  </si>
  <si>
    <t>Total Orders - Over Charged</t>
  </si>
  <si>
    <t>Total Orders - Under Charged</t>
  </si>
  <si>
    <t>ExternOrderNo</t>
  </si>
  <si>
    <t>SKU</t>
  </si>
  <si>
    <t>Order Qty</t>
  </si>
  <si>
    <t>weight(kg)</t>
  </si>
  <si>
    <t>cust_pin</t>
  </si>
  <si>
    <t>zone</t>
  </si>
  <si>
    <t>GIFTBOX202002</t>
  </si>
  <si>
    <t>SACHETS001</t>
  </si>
  <si>
    <t>GIFTBOX202003</t>
  </si>
  <si>
    <t>GIFTBOX202004</t>
  </si>
  <si>
    <t>GIFTBOX202001</t>
  </si>
  <si>
    <t>Warehouse Pincode</t>
  </si>
  <si>
    <t>Customer Pincode</t>
  </si>
  <si>
    <t>Zone</t>
  </si>
  <si>
    <t>d</t>
  </si>
  <si>
    <t>b</t>
  </si>
  <si>
    <t>e</t>
  </si>
  <si>
    <t>Weight (g)</t>
  </si>
  <si>
    <t>Weight (KG)</t>
  </si>
  <si>
    <t>AWB Code</t>
  </si>
  <si>
    <t>Order ID</t>
  </si>
  <si>
    <t>Charged Weight</t>
  </si>
  <si>
    <t>Type of Shipment</t>
  </si>
  <si>
    <t>Billing Amount (Rs.)</t>
  </si>
  <si>
    <t>Delivery Zone as per X</t>
  </si>
  <si>
    <t>IS RTO Charge True</t>
  </si>
  <si>
    <t>weight slab as per x</t>
  </si>
  <si>
    <t>addition weight multiplier</t>
  </si>
  <si>
    <t>expected fwd charges</t>
  </si>
  <si>
    <t>expected rto charges</t>
  </si>
  <si>
    <t>total expected</t>
  </si>
  <si>
    <t>Forward charges</t>
  </si>
  <si>
    <t>Forward and RTO charges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</si>
  <si>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</si>
  <si>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</si>
  <si>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</si>
  <si>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</si>
  <si>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</si>
  <si>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</si>
  <si>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</si>
  <si>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</si>
  <si>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fwd_a_additional</t>
  </si>
  <si>
    <t>fwd_a_fixed</t>
  </si>
  <si>
    <t>fwd_b_additional</t>
  </si>
  <si>
    <t>fwd_b_fixed</t>
  </si>
  <si>
    <t>fwd_c_additional</t>
  </si>
  <si>
    <t>fwd_c_fixed</t>
  </si>
  <si>
    <t>fwd_d_additional</t>
  </si>
  <si>
    <t>fwd_d_fixed</t>
  </si>
  <si>
    <t>fwd_e_additional</t>
  </si>
  <si>
    <t>fwd_e_fixed</t>
  </si>
  <si>
    <t>rto_a_additional</t>
  </si>
  <si>
    <t>rto_a_fixed</t>
  </si>
  <si>
    <t>rto_b_additional</t>
  </si>
  <si>
    <t>rto_b_fixed</t>
  </si>
  <si>
    <t>rto_c_additional</t>
  </si>
  <si>
    <t>rto_c_fixed</t>
  </si>
  <si>
    <t>rto_d_additional</t>
  </si>
  <si>
    <t>rto_d_fixed</t>
  </si>
  <si>
    <t>rto_e_additional</t>
  </si>
  <si>
    <t>rto_e_fixed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</si>
</sst>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₹&quot;\ #,##0.0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sz val="11.0"/>
      <color theme="1"/>
      <name val="&quot;Söhne Mono&quot;"/>
    </font>
    <font>
      <sz val="9.0"/>
      <color theme="1"/>
      <name val="Google Sans Mono"/>
    </font>
    <font>
      <sz val="9.0"/>
      <color rgb="FF000000"/>
      <name val="Google Sans Mono"/>
    </font>
    <font>
      <sz val="10.0"/>
      <color theme="1"/>
      <name val="Google Sans Mono"/>
    </font>
    <font>
      <sz val="10.0"/>
      <color rgb="FF000000"/>
      <name val="Google Sans Mono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0" xfId="0" applyFont="1"/>
    <xf borderId="0" fillId="0" fontId="2" numFmtId="164" xfId="0" applyFont="1" applyNumberFormat="1"/>
    <xf borderId="1" fillId="0" fontId="2" numFmtId="165" xfId="0" applyBorder="1" applyFont="1" applyNumberFormat="1"/>
    <xf borderId="0" fillId="3" fontId="3" numFmtId="2" xfId="0" applyFill="1" applyFont="1" applyNumberFormat="1"/>
    <xf borderId="0" fillId="3" fontId="1" numFmtId="0" xfId="0" applyAlignment="1" applyFont="1">
      <alignment readingOrder="0"/>
    </xf>
    <xf borderId="1" fillId="0" fontId="2" numFmtId="0" xfId="0" applyBorder="1" applyFont="1"/>
    <xf borderId="0" fillId="0" fontId="4" numFmtId="0" xfId="0" applyAlignment="1" applyFont="1">
      <alignment horizontal="left"/>
    </xf>
    <xf borderId="0" fillId="0" fontId="1" numFmtId="2" xfId="0" applyFont="1" applyNumberFormat="1"/>
    <xf borderId="2" fillId="0" fontId="5" numFmtId="1" xfId="0" applyAlignment="1" applyBorder="1" applyFont="1" applyNumberFormat="1">
      <alignment shrinkToFit="0" wrapText="1"/>
    </xf>
    <xf borderId="2" fillId="0" fontId="5" numFmtId="2" xfId="0" applyAlignment="1" applyBorder="1" applyFont="1" applyNumberFormat="1">
      <alignment shrinkToFit="0" wrapText="1"/>
    </xf>
    <xf borderId="2" fillId="0" fontId="5" numFmtId="0" xfId="0" applyAlignment="1" applyBorder="1" applyFont="1">
      <alignment shrinkToFit="0" wrapText="1"/>
    </xf>
    <xf borderId="3" fillId="0" fontId="5" numFmtId="2" xfId="0" applyAlignment="1" applyBorder="1" applyFont="1" applyNumberFormat="1">
      <alignment shrinkToFit="0" wrapText="1"/>
    </xf>
    <xf borderId="4" fillId="0" fontId="5" numFmtId="2" xfId="0" applyAlignment="1" applyBorder="1" applyFont="1" applyNumberFormat="1">
      <alignment shrinkToFit="0" wrapText="1"/>
    </xf>
    <xf borderId="5" fillId="0" fontId="5" numFmtId="1" xfId="0" applyBorder="1" applyFont="1" applyNumberFormat="1"/>
    <xf borderId="5" fillId="0" fontId="5" numFmtId="2" xfId="0" applyBorder="1" applyFont="1" applyNumberFormat="1"/>
    <xf borderId="5" fillId="2" fontId="6" numFmtId="2" xfId="0" applyBorder="1" applyFont="1" applyNumberFormat="1"/>
    <xf borderId="5" fillId="0" fontId="5" numFmtId="0" xfId="0" applyBorder="1" applyFont="1"/>
    <xf borderId="0" fillId="0" fontId="5" numFmtId="2" xfId="0" applyFont="1" applyNumberFormat="1"/>
    <xf borderId="0" fillId="0" fontId="5" numFmtId="2" xfId="0" applyAlignment="1" applyFont="1" applyNumberFormat="1">
      <alignment readingOrder="0"/>
    </xf>
    <xf borderId="5" fillId="0" fontId="2" numFmtId="1" xfId="0" applyBorder="1" applyFont="1" applyNumberFormat="1"/>
    <xf borderId="5" fillId="0" fontId="3" numFmtId="2" xfId="0" applyBorder="1" applyFont="1" applyNumberFormat="1"/>
    <xf borderId="5" fillId="0" fontId="7" numFmtId="2" xfId="0" applyBorder="1" applyFont="1" applyNumberFormat="1"/>
    <xf borderId="5" fillId="2" fontId="8" numFmtId="2" xfId="0" applyBorder="1" applyFont="1" applyNumberFormat="1"/>
    <xf borderId="5" fillId="0" fontId="9" numFmtId="0" xfId="0" applyBorder="1" applyFont="1"/>
    <xf borderId="0" fillId="0" fontId="3" numFmtId="2" xfId="0" applyFont="1" applyNumberFormat="1"/>
    <xf borderId="0" fillId="0" fontId="5" numFmtId="1" xfId="0" applyFont="1" applyNumberFormat="1"/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6" width="8.71"/>
  </cols>
  <sheetData>
    <row r="1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</v>
      </c>
      <c r="B2" s="1">
        <f>COUNTIFS(Result!K2:K1000, 0)</f>
        <v>39</v>
      </c>
      <c r="C2" s="1">
        <f>SUMIFS(Result!K2:K1000, Result!K2:K1000, "0")</f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3</v>
      </c>
      <c r="B3" s="1">
        <f>COUNTIFs(Result!K2:K1000, "&lt;0")</f>
        <v>40</v>
      </c>
      <c r="C3" s="1">
        <f>SUMIFS(Result!K2:K1000, Result!K2:K1000, "&lt;0")</f>
        <v>-2973.9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</v>
      </c>
      <c r="B4" s="1">
        <f>COUNTIFS(Result!K2:K1000, "&gt;0")</f>
        <v>42</v>
      </c>
      <c r="C4" s="1">
        <f>SUMIFS(Result!K2:K1000, Result!K2:K1000, "&gt;0")</f>
        <v>887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8.86"/>
    <col customWidth="1" min="3" max="3" width="9.71"/>
    <col customWidth="1" min="4" max="4" width="10.14"/>
    <col customWidth="1" min="5" max="6" width="9.14"/>
    <col customWidth="1" min="7" max="26" width="8.71"/>
  </cols>
  <sheetData>
    <row r="1">
      <c r="A1" s="2" t="s">
        <v>5</v>
      </c>
      <c r="B1" s="2" t="s">
        <v>6</v>
      </c>
      <c r="C1" s="2" t="s">
        <v>7</v>
      </c>
      <c r="D1" s="3" t="s">
        <v>8</v>
      </c>
      <c r="E1" s="3" t="s">
        <v>9</v>
      </c>
      <c r="F1" s="3" t="s">
        <v>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2.001827036E9</v>
      </c>
      <c r="B2" s="2">
        <v>8.904223818706E12</v>
      </c>
      <c r="C2" s="2">
        <v>1.0</v>
      </c>
      <c r="D2" s="5">
        <f>C2 * VLOOKUP(B2,'X - SKU Master'!$A$1:$C$67,3,FALSE)</f>
        <v>0.127</v>
      </c>
      <c r="E2" s="2">
        <f>VLOOKUP(A2,'Courier - Invoice'!B:I,4)</f>
        <v>302020</v>
      </c>
      <c r="F2" s="6" t="str">
        <f>VLOOKUP(ci_custpin, 'X - Pincode Zones'!B:C, 2, FALSE)</f>
        <v>d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2.001827036E9</v>
      </c>
      <c r="B3" s="2">
        <v>8.904223819093E12</v>
      </c>
      <c r="C3" s="2">
        <v>1.0</v>
      </c>
      <c r="D3" s="5">
        <f>C3 * VLOOKUP(B3,'X - SKU Master'!$A$1:$C$67,3,FALSE)</f>
        <v>0.15</v>
      </c>
      <c r="E3" s="2">
        <f>VLOOKUP(A3,'Courier - Invoice'!B:I,4)</f>
        <v>302020</v>
      </c>
      <c r="F3" s="6" t="str">
        <f>VLOOKUP(ci_custpin, 'X - Pincode Zones'!B:C, 2, FALSE)</f>
        <v>d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2.001827036E9</v>
      </c>
      <c r="B4" s="2">
        <v>8.904223819109E12</v>
      </c>
      <c r="C4" s="2">
        <v>1.0</v>
      </c>
      <c r="D4" s="5">
        <f>C4 * VLOOKUP(B4,'X - SKU Master'!$A$1:$C$67,3,FALSE)</f>
        <v>0.1</v>
      </c>
      <c r="E4" s="2">
        <f>VLOOKUP(A4,'Courier - Invoice'!B:I,4)</f>
        <v>302020</v>
      </c>
      <c r="F4" s="6" t="str">
        <f>VLOOKUP(ci_custpin, 'X - Pincode Zones'!B:C, 2, FALSE)</f>
        <v>d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2.001827036E9</v>
      </c>
      <c r="B5" s="2">
        <v>8.90422381843E12</v>
      </c>
      <c r="C5" s="2">
        <v>1.0</v>
      </c>
      <c r="D5" s="5">
        <f>C5 * VLOOKUP(B5,'X - SKU Master'!$A$1:$C$67,3,FALSE)</f>
        <v>0.165</v>
      </c>
      <c r="E5" s="2">
        <f>VLOOKUP(A5,'Courier - Invoice'!B:I,4)</f>
        <v>302020</v>
      </c>
      <c r="F5" s="6" t="str">
        <f>VLOOKUP(ci_custpin, 'X - Pincode Zones'!B:C, 2, FALSE)</f>
        <v>b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2.001827036E9</v>
      </c>
      <c r="B6" s="2">
        <v>8.904223819277E12</v>
      </c>
      <c r="C6" s="2">
        <v>1.0</v>
      </c>
      <c r="D6" s="5">
        <f>C6 * VLOOKUP(B6,'X - SKU Master'!$A$1:$C$67,3,FALSE)</f>
        <v>0.35</v>
      </c>
      <c r="E6" s="2">
        <f>VLOOKUP(A6,'Courier - Invoice'!B:I,4)</f>
        <v>302020</v>
      </c>
      <c r="F6" s="6" t="str">
        <f>VLOOKUP(ci_custpin, 'X - Pincode Zones'!B:C, 2, FALSE)</f>
        <v>d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2.001827036E9</v>
      </c>
      <c r="B7" s="2" t="s">
        <v>11</v>
      </c>
      <c r="C7" s="2">
        <v>1.0</v>
      </c>
      <c r="D7" s="5">
        <f>C7 * VLOOKUP(B7,'X - SKU Master'!$A$1:$C$67,3,FALSE)</f>
        <v>0.5</v>
      </c>
      <c r="E7" s="2">
        <f>VLOOKUP(A7,'Courier - Invoice'!B:I,4)</f>
        <v>302020</v>
      </c>
      <c r="F7" s="6" t="str">
        <f>VLOOKUP(ci_custpin, 'X - Pincode Zones'!B:C, 2, FALSE)</f>
        <v>d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2.001827036E9</v>
      </c>
      <c r="B8" s="2">
        <v>8.904223818638E12</v>
      </c>
      <c r="C8" s="2">
        <v>2.0</v>
      </c>
      <c r="D8" s="5">
        <f>C8 * VLOOKUP(B8,'X - SKU Master'!$A$1:$C$67,3,FALSE)</f>
        <v>0.274</v>
      </c>
      <c r="E8" s="2">
        <f>VLOOKUP(A8,'Courier - Invoice'!B:I,4)</f>
        <v>302020</v>
      </c>
      <c r="F8" s="6" t="str">
        <f>VLOOKUP(ci_custpin, 'X - Pincode Zones'!B:C, 2, FALSE)</f>
        <v>b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2.001827036E9</v>
      </c>
      <c r="B9" s="2" t="s">
        <v>12</v>
      </c>
      <c r="C9" s="2">
        <v>1.0</v>
      </c>
      <c r="D9" s="5">
        <f>C9 * VLOOKUP(B9,'X - SKU Master'!$A$1:$C$67,3,FALSE)</f>
        <v>0.01</v>
      </c>
      <c r="E9" s="2">
        <f>VLOOKUP(A9,'Courier - Invoice'!B:I,4)</f>
        <v>302020</v>
      </c>
      <c r="F9" s="6" t="str">
        <f>VLOOKUP(ci_custpin, 'X - Pincode Zones'!B:C, 2, FALSE)</f>
        <v>b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2.001825261E9</v>
      </c>
      <c r="B10" s="2">
        <v>8.904223819024E12</v>
      </c>
      <c r="C10" s="2">
        <v>4.0</v>
      </c>
      <c r="D10" s="5">
        <f>C10 * VLOOKUP(B10,'X - SKU Master'!$A$1:$C$67,3,FALSE)</f>
        <v>0.448</v>
      </c>
      <c r="E10" s="2">
        <f>VLOOKUP(A10,'Courier - Invoice'!B:I,4)</f>
        <v>302020</v>
      </c>
      <c r="F10" s="6" t="str">
        <f>VLOOKUP(ci_custpin, 'X - Pincode Zones'!B:C, 2, FALSE)</f>
        <v>d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2.001825261E9</v>
      </c>
      <c r="B11" s="2">
        <v>8.904223819291E12</v>
      </c>
      <c r="C11" s="2">
        <v>4.0</v>
      </c>
      <c r="D11" s="5">
        <f>C11 * VLOOKUP(B11,'X - SKU Master'!$A$1:$C$67,3,FALSE)</f>
        <v>0.448</v>
      </c>
      <c r="E11" s="2">
        <f>VLOOKUP(A11,'Courier - Invoice'!B:I,4)</f>
        <v>302020</v>
      </c>
      <c r="F11" s="6" t="str">
        <f>VLOOKUP(ci_custpin, 'X - Pincode Zones'!B:C, 2, FALSE)</f>
        <v>d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2.001825261E9</v>
      </c>
      <c r="B12" s="2">
        <v>8.904223818638E12</v>
      </c>
      <c r="C12" s="2">
        <v>3.0</v>
      </c>
      <c r="D12" s="5">
        <f>C12 * VLOOKUP(B12,'X - SKU Master'!$A$1:$C$67,3,FALSE)</f>
        <v>0.411</v>
      </c>
      <c r="E12" s="2">
        <f>VLOOKUP(A12,'Courier - Invoice'!B:I,4)</f>
        <v>302020</v>
      </c>
      <c r="F12" s="6" t="str">
        <f>VLOOKUP(ci_custpin, 'X - Pincode Zones'!B:C, 2, FALSE)</f>
        <v>b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2.001825261E9</v>
      </c>
      <c r="B13" s="2">
        <v>8.904223818669E12</v>
      </c>
      <c r="C13" s="2">
        <v>1.0</v>
      </c>
      <c r="D13" s="5">
        <f>C13 * VLOOKUP(B13,'X - SKU Master'!$A$1:$C$67,3,FALSE)</f>
        <v>0.24</v>
      </c>
      <c r="E13" s="2">
        <f>VLOOKUP(A13,'Courier - Invoice'!B:I,4)</f>
        <v>302020</v>
      </c>
      <c r="F13" s="6" t="str">
        <f>VLOOKUP(ci_custpin, 'X - Pincode Zones'!B:C, 2, FALSE)</f>
        <v>d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2.001825261E9</v>
      </c>
      <c r="B14" s="2" t="s">
        <v>12</v>
      </c>
      <c r="C14" s="2">
        <v>1.0</v>
      </c>
      <c r="D14" s="5">
        <f>C14 * VLOOKUP(B14,'X - SKU Master'!$A$1:$C$67,3,FALSE)</f>
        <v>0.01</v>
      </c>
      <c r="E14" s="2">
        <f>VLOOKUP(A14,'Courier - Invoice'!B:I,4)</f>
        <v>302020</v>
      </c>
      <c r="F14" s="6" t="str">
        <f>VLOOKUP(ci_custpin, 'X - Pincode Zones'!B:C, 2, FALSE)</f>
        <v>b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2.001823564E9</v>
      </c>
      <c r="B15" s="2">
        <v>8.904223819291E12</v>
      </c>
      <c r="C15" s="2">
        <v>2.0</v>
      </c>
      <c r="D15" s="5">
        <f>C15 * VLOOKUP(B15,'X - SKU Master'!$A$1:$C$67,3,FALSE)</f>
        <v>0.224</v>
      </c>
      <c r="E15" s="2">
        <f>VLOOKUP(A15,'Courier - Invoice'!B:I,4)</f>
        <v>302020</v>
      </c>
      <c r="F15" s="6" t="str">
        <f>VLOOKUP(ci_custpin, 'X - Pincode Zones'!B:C, 2, FALSE)</f>
        <v>d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2.001823564E9</v>
      </c>
      <c r="B16" s="2">
        <v>8.904223819031E12</v>
      </c>
      <c r="C16" s="2">
        <v>2.0</v>
      </c>
      <c r="D16" s="5">
        <f>C16 * VLOOKUP(B16,'X - SKU Master'!$A$1:$C$67,3,FALSE)</f>
        <v>0.224</v>
      </c>
      <c r="E16" s="2">
        <f>VLOOKUP(A16,'Courier - Invoice'!B:I,4)</f>
        <v>302020</v>
      </c>
      <c r="F16" s="6" t="str">
        <f>VLOOKUP(ci_custpin, 'X - Pincode Zones'!B:C, 2, FALSE)</f>
        <v>d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2.001823564E9</v>
      </c>
      <c r="B17" s="2">
        <v>8.904223819024E12</v>
      </c>
      <c r="C17" s="2">
        <v>2.0</v>
      </c>
      <c r="D17" s="5">
        <f>C17 * VLOOKUP(B17,'X - SKU Master'!$A$1:$C$67,3,FALSE)</f>
        <v>0.224</v>
      </c>
      <c r="E17" s="2">
        <f>VLOOKUP(A17,'Courier - Invoice'!B:I,4)</f>
        <v>302020</v>
      </c>
      <c r="F17" s="6" t="str">
        <f>VLOOKUP(ci_custpin, 'X - Pincode Zones'!B:C, 2, FALSE)</f>
        <v>d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2.001822466E9</v>
      </c>
      <c r="B18" s="2">
        <v>8.904223819468E12</v>
      </c>
      <c r="C18" s="2">
        <v>2.0</v>
      </c>
      <c r="D18" s="5">
        <f>C18 * VLOOKUP(B18,'X - SKU Master'!$A$1:$C$67,3,FALSE)</f>
        <v>0.48</v>
      </c>
      <c r="E18" s="2">
        <f>VLOOKUP(A18,'Courier - Invoice'!B:I,4)</f>
        <v>302020</v>
      </c>
      <c r="F18" s="6" t="str">
        <f>VLOOKUP(ci_custpin, 'X - Pincode Zones'!B:C, 2, FALSE)</f>
        <v>b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2.001822466E9</v>
      </c>
      <c r="B19" s="2">
        <v>8.904223819291E12</v>
      </c>
      <c r="C19" s="2">
        <v>8.0</v>
      </c>
      <c r="D19" s="5">
        <f>C19 * VLOOKUP(B19,'X - SKU Master'!$A$1:$C$67,3,FALSE)</f>
        <v>0.896</v>
      </c>
      <c r="E19" s="2">
        <f>VLOOKUP(A19,'Courier - Invoice'!B:I,4)</f>
        <v>302020</v>
      </c>
      <c r="F19" s="6" t="str">
        <f>VLOOKUP(ci_custpin, 'X - Pincode Zones'!B:C, 2, FALSE)</f>
        <v>d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2.001821995E9</v>
      </c>
      <c r="B20" s="2">
        <v>8.90422381913E12</v>
      </c>
      <c r="C20" s="2">
        <v>1.0</v>
      </c>
      <c r="D20" s="5">
        <f>C20 * VLOOKUP(B20,'X - SKU Master'!$A$1:$C$67,3,FALSE)</f>
        <v>0.35</v>
      </c>
      <c r="E20" s="2">
        <f>VLOOKUP(A20,'Courier - Invoice'!B:I,4)</f>
        <v>302020</v>
      </c>
      <c r="F20" s="6" t="str">
        <f>VLOOKUP(ci_custpin, 'X - Pincode Zones'!B:C, 2, FALSE)</f>
        <v>e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2.001821995E9</v>
      </c>
      <c r="B21" s="2">
        <v>8.904223818706E12</v>
      </c>
      <c r="C21" s="2">
        <v>1.0</v>
      </c>
      <c r="D21" s="5">
        <f>C21 * VLOOKUP(B21,'X - SKU Master'!$A$1:$C$67,3,FALSE)</f>
        <v>0.127</v>
      </c>
      <c r="E21" s="2">
        <f>VLOOKUP(A21,'Courier - Invoice'!B:I,4)</f>
        <v>302020</v>
      </c>
      <c r="F21" s="6" t="str">
        <f>VLOOKUP(ci_custpin, 'X - Pincode Zones'!B:C, 2, FALSE)</f>
        <v>b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2.001821766E9</v>
      </c>
      <c r="B22" s="2">
        <v>8.904223818591E12</v>
      </c>
      <c r="C22" s="2">
        <v>2.0</v>
      </c>
      <c r="D22" s="5">
        <f>C22 * VLOOKUP(B22,'X - SKU Master'!$A$1:$C$67,3,FALSE)</f>
        <v>0.24</v>
      </c>
      <c r="E22" s="2">
        <f>VLOOKUP(A22,'Courier - Invoice'!B:I,4)</f>
        <v>302020</v>
      </c>
      <c r="F22" s="6" t="str">
        <f>VLOOKUP(ci_custpin, 'X - Pincode Zones'!B:C, 2, FALSE)</f>
        <v>d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2.00182175E9</v>
      </c>
      <c r="B23" s="2">
        <v>8.90422381885E12</v>
      </c>
      <c r="C23" s="2">
        <v>1.0</v>
      </c>
      <c r="D23" s="5">
        <f>C23 * VLOOKUP(B23,'X - SKU Master'!$A$1:$C$67,3,FALSE)</f>
        <v>0.24</v>
      </c>
      <c r="E23" s="2">
        <f>VLOOKUP(A23,'Courier - Invoice'!B:I,4)</f>
        <v>302020</v>
      </c>
      <c r="F23" s="6" t="str">
        <f>VLOOKUP(ci_custpin, 'X - Pincode Zones'!B:C, 2, FALSE)</f>
        <v>b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2.00182175E9</v>
      </c>
      <c r="B24" s="2">
        <v>8.90422381843E12</v>
      </c>
      <c r="C24" s="2">
        <v>1.0</v>
      </c>
      <c r="D24" s="5">
        <f>C24 * VLOOKUP(B24,'X - SKU Master'!$A$1:$C$67,3,FALSE)</f>
        <v>0.165</v>
      </c>
      <c r="E24" s="2">
        <f>VLOOKUP(A24,'Courier - Invoice'!B:I,4)</f>
        <v>302020</v>
      </c>
      <c r="F24" s="6" t="str">
        <f>VLOOKUP(ci_custpin, 'X - Pincode Zones'!B:C, 2, FALSE)</f>
        <v>d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2.00182175E9</v>
      </c>
      <c r="B25" s="2">
        <v>8.90422381913E12</v>
      </c>
      <c r="C25" s="2">
        <v>1.0</v>
      </c>
      <c r="D25" s="5">
        <f>C25 * VLOOKUP(B25,'X - SKU Master'!$A$1:$C$67,3,FALSE)</f>
        <v>0.35</v>
      </c>
      <c r="E25" s="2">
        <f>VLOOKUP(A25,'Courier - Invoice'!B:I,4)</f>
        <v>302020</v>
      </c>
      <c r="F25" s="6" t="str">
        <f>VLOOKUP(ci_custpin, 'X - Pincode Zones'!B:C, 2, FALSE)</f>
        <v>b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2.001821742E9</v>
      </c>
      <c r="B26" s="2">
        <v>8.904223819468E12</v>
      </c>
      <c r="C26" s="2">
        <v>1.0</v>
      </c>
      <c r="D26" s="5">
        <f>C26 * VLOOKUP(B26,'X - SKU Master'!$A$1:$C$67,3,FALSE)</f>
        <v>0.24</v>
      </c>
      <c r="E26" s="2">
        <f>VLOOKUP(A26,'Courier - Invoice'!B:I,4)</f>
        <v>302020</v>
      </c>
      <c r="F26" s="6" t="str">
        <f>VLOOKUP(ci_custpin, 'X - Pincode Zones'!B:C, 2, FALSE)</f>
        <v>d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2.001821679E9</v>
      </c>
      <c r="B27" s="2">
        <v>8.90422381843E12</v>
      </c>
      <c r="C27" s="2">
        <v>1.0</v>
      </c>
      <c r="D27" s="5">
        <f>C27 * VLOOKUP(B27,'X - SKU Master'!$A$1:$C$67,3,FALSE)</f>
        <v>0.165</v>
      </c>
      <c r="E27" s="2">
        <f>VLOOKUP(A27,'Courier - Invoice'!B:I,4)</f>
        <v>302020</v>
      </c>
      <c r="F27" s="6" t="str">
        <f>VLOOKUP(ci_custpin, 'X - Pincode Zones'!B:C, 2, FALSE)</f>
        <v>d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2.001821502E9</v>
      </c>
      <c r="B28" s="2">
        <v>8.90422381898E12</v>
      </c>
      <c r="C28" s="2">
        <v>1.0</v>
      </c>
      <c r="D28" s="5">
        <f>C28 * VLOOKUP(B28,'X - SKU Master'!$A$1:$C$67,3,FALSE)</f>
        <v>0.11</v>
      </c>
      <c r="E28" s="2">
        <f>VLOOKUP(A28,'Courier - Invoice'!B:I,4)</f>
        <v>302020</v>
      </c>
      <c r="F28" s="6" t="str">
        <f>VLOOKUP(ci_custpin, 'X - Pincode Zones'!B:C, 2, FALSE)</f>
        <v>e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2.001821502E9</v>
      </c>
      <c r="B29" s="2">
        <v>8.904223819031E12</v>
      </c>
      <c r="C29" s="2">
        <v>2.0</v>
      </c>
      <c r="D29" s="5">
        <f>C29 * VLOOKUP(B29,'X - SKU Master'!$A$1:$C$67,3,FALSE)</f>
        <v>0.224</v>
      </c>
      <c r="E29" s="2">
        <f>VLOOKUP(A29,'Courier - Invoice'!B:I,4)</f>
        <v>302020</v>
      </c>
      <c r="F29" s="6" t="str">
        <f>VLOOKUP(ci_custpin, 'X - Pincode Zones'!B:C, 2, FALSE)</f>
        <v>d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2.001821502E9</v>
      </c>
      <c r="B30" s="2">
        <v>8.904223819024E12</v>
      </c>
      <c r="C30" s="2">
        <v>2.0</v>
      </c>
      <c r="D30" s="5">
        <f>C30 * VLOOKUP(B30,'X - SKU Master'!$A$1:$C$67,3,FALSE)</f>
        <v>0.224</v>
      </c>
      <c r="E30" s="2">
        <f>VLOOKUP(A30,'Courier - Invoice'!B:I,4)</f>
        <v>302020</v>
      </c>
      <c r="F30" s="6" t="str">
        <f>VLOOKUP(ci_custpin, 'X - Pincode Zones'!B:C, 2, FALSE)</f>
        <v>b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2.001821284E9</v>
      </c>
      <c r="B31" s="2">
        <v>8.904223818614E12</v>
      </c>
      <c r="C31" s="2">
        <v>1.0</v>
      </c>
      <c r="D31" s="5">
        <f>C31 * VLOOKUP(B31,'X - SKU Master'!$A$1:$C$67,3,FALSE)</f>
        <v>0.065</v>
      </c>
      <c r="E31" s="2">
        <f>VLOOKUP(A31,'Courier - Invoice'!B:I,4)</f>
        <v>302020</v>
      </c>
      <c r="F31" s="6" t="str">
        <f>VLOOKUP(ci_custpin, 'X - Pincode Zones'!B:C, 2, FALSE)</f>
        <v>d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2.001821284E9</v>
      </c>
      <c r="B32" s="2">
        <v>8.904223819024E12</v>
      </c>
      <c r="C32" s="2">
        <v>1.0</v>
      </c>
      <c r="D32" s="5">
        <f>C32 * VLOOKUP(B32,'X - SKU Master'!$A$1:$C$67,3,FALSE)</f>
        <v>0.112</v>
      </c>
      <c r="E32" s="2">
        <f>VLOOKUP(A32,'Courier - Invoice'!B:I,4)</f>
        <v>302020</v>
      </c>
      <c r="F32" s="6" t="str">
        <f>VLOOKUP(ci_custpin, 'X - Pincode Zones'!B:C, 2, FALSE)</f>
        <v>d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2.00182119E9</v>
      </c>
      <c r="B33" s="2">
        <v>8.904223819321E12</v>
      </c>
      <c r="C33" s="2">
        <v>1.0</v>
      </c>
      <c r="D33" s="5">
        <f>C33 * VLOOKUP(B33,'X - SKU Master'!$A$1:$C$67,3,FALSE)</f>
        <v>0.6</v>
      </c>
      <c r="E33" s="2">
        <f>VLOOKUP(A33,'Courier - Invoice'!B:I,4)</f>
        <v>302020</v>
      </c>
      <c r="F33" s="6" t="str">
        <f>VLOOKUP(ci_custpin, 'X - Pincode Zones'!B:C, 2, FALSE)</f>
        <v>d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2.00182119E9</v>
      </c>
      <c r="B34" s="2">
        <v>8.904223819338E12</v>
      </c>
      <c r="C34" s="2">
        <v>1.0</v>
      </c>
      <c r="D34" s="5">
        <f>C34 * VLOOKUP(B34,'X - SKU Master'!$A$1:$C$67,3,FALSE)</f>
        <v>0.6</v>
      </c>
      <c r="E34" s="2">
        <f>VLOOKUP(A34,'Courier - Invoice'!B:I,4)</f>
        <v>302020</v>
      </c>
      <c r="F34" s="6" t="str">
        <f>VLOOKUP(ci_custpin, 'X - Pincode Zones'!B:C, 2, FALSE)</f>
        <v>d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2.001821185E9</v>
      </c>
      <c r="B35" s="2">
        <v>8.904223818942E12</v>
      </c>
      <c r="C35" s="2">
        <v>2.0</v>
      </c>
      <c r="D35" s="5">
        <f>C35 * VLOOKUP(B35,'X - SKU Master'!$A$1:$C$67,3,FALSE)</f>
        <v>0.266</v>
      </c>
      <c r="E35" s="2">
        <f>VLOOKUP(A35,'Courier - Invoice'!B:I,4)</f>
        <v>302020</v>
      </c>
      <c r="F35" s="6" t="str">
        <f>VLOOKUP(ci_custpin, 'X - Pincode Zones'!B:C, 2, FALSE)</f>
        <v>b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2.001821185E9</v>
      </c>
      <c r="B36" s="2">
        <v>8.904223818683E12</v>
      </c>
      <c r="C36" s="2">
        <v>2.0</v>
      </c>
      <c r="D36" s="5">
        <f>C36 * VLOOKUP(B36,'X - SKU Master'!$A$1:$C$67,3,FALSE)</f>
        <v>0.242</v>
      </c>
      <c r="E36" s="2">
        <f>VLOOKUP(A36,'Courier - Invoice'!B:I,4)</f>
        <v>302020</v>
      </c>
      <c r="F36" s="6" t="str">
        <f>VLOOKUP(ci_custpin, 'X - Pincode Zones'!B:C, 2, FALSE)</f>
        <v>d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2.001821185E9</v>
      </c>
      <c r="B37" s="2">
        <v>8.904223819239E12</v>
      </c>
      <c r="C37" s="2">
        <v>1.0</v>
      </c>
      <c r="D37" s="5">
        <f>C37 * VLOOKUP(B37,'X - SKU Master'!$A$1:$C$67,3,FALSE)</f>
        <v>0.29</v>
      </c>
      <c r="E37" s="2">
        <f>VLOOKUP(A37,'Courier - Invoice'!B:I,4)</f>
        <v>302020</v>
      </c>
      <c r="F37" s="6" t="str">
        <f>VLOOKUP(ci_custpin, 'X - Pincode Zones'!B:C, 2, FALSE)</f>
        <v>d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2.001821185E9</v>
      </c>
      <c r="B38" s="2">
        <v>8.904223819246E12</v>
      </c>
      <c r="C38" s="2">
        <v>1.0</v>
      </c>
      <c r="D38" s="5">
        <f>C38 * VLOOKUP(B38,'X - SKU Master'!$A$1:$C$67,3,FALSE)</f>
        <v>0.29</v>
      </c>
      <c r="E38" s="2">
        <f>VLOOKUP(A38,'Courier - Invoice'!B:I,4)</f>
        <v>302020</v>
      </c>
      <c r="F38" s="6" t="str">
        <f>VLOOKUP(ci_custpin, 'X - Pincode Zones'!B:C, 2, FALSE)</f>
        <v>b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2.001821185E9</v>
      </c>
      <c r="B39" s="2">
        <v>8.904223819253E12</v>
      </c>
      <c r="C39" s="2">
        <v>1.0</v>
      </c>
      <c r="D39" s="5">
        <f>C39 * VLOOKUP(B39,'X - SKU Master'!$A$1:$C$67,3,FALSE)</f>
        <v>0.29</v>
      </c>
      <c r="E39" s="2">
        <f>VLOOKUP(A39,'Courier - Invoice'!B:I,4)</f>
        <v>302020</v>
      </c>
      <c r="F39" s="6" t="str">
        <f>VLOOKUP(ci_custpin, 'X - Pincode Zones'!B:C, 2, FALSE)</f>
        <v>d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2.001821185E9</v>
      </c>
      <c r="B40" s="2">
        <v>8.904223818669E12</v>
      </c>
      <c r="C40" s="2">
        <v>1.0</v>
      </c>
      <c r="D40" s="5">
        <f>C40 * VLOOKUP(B40,'X - SKU Master'!$A$1:$C$67,3,FALSE)</f>
        <v>0.24</v>
      </c>
      <c r="E40" s="2">
        <f>VLOOKUP(A40,'Courier - Invoice'!B:I,4)</f>
        <v>302020</v>
      </c>
      <c r="F40" s="6" t="str">
        <f>VLOOKUP(ci_custpin, 'X - Pincode Zones'!B:C, 2, FALSE)</f>
        <v>d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2.001821185E9</v>
      </c>
      <c r="B41" s="2">
        <v>8.904223819147E12</v>
      </c>
      <c r="C41" s="2">
        <v>1.0</v>
      </c>
      <c r="D41" s="5">
        <f>C41 * VLOOKUP(B41,'X - SKU Master'!$A$1:$C$67,3,FALSE)</f>
        <v>0.24</v>
      </c>
      <c r="E41" s="2">
        <f>VLOOKUP(A41,'Courier - Invoice'!B:I,4)</f>
        <v>302020</v>
      </c>
      <c r="F41" s="6" t="str">
        <f>VLOOKUP(ci_custpin, 'X - Pincode Zones'!B:C, 2, FALSE)</f>
        <v>d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2.001821185E9</v>
      </c>
      <c r="B42" s="2">
        <v>8.90422381885E12</v>
      </c>
      <c r="C42" s="2">
        <v>1.0</v>
      </c>
      <c r="D42" s="5">
        <f>C42 * VLOOKUP(B42,'X - SKU Master'!$A$1:$C$67,3,FALSE)</f>
        <v>0.24</v>
      </c>
      <c r="E42" s="2">
        <f>VLOOKUP(A42,'Courier - Invoice'!B:I,4)</f>
        <v>302020</v>
      </c>
      <c r="F42" s="6" t="str">
        <f>VLOOKUP(ci_custpin, 'X - Pincode Zones'!B:C, 2, FALSE)</f>
        <v>d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2.001820978E9</v>
      </c>
      <c r="B43" s="2">
        <v>8.904223815859E12</v>
      </c>
      <c r="C43" s="2">
        <v>1.0</v>
      </c>
      <c r="D43" s="5">
        <f>C43 * VLOOKUP(B43,'X - SKU Master'!$A$1:$C$67,3,FALSE)</f>
        <v>0.165</v>
      </c>
      <c r="E43" s="2">
        <f>VLOOKUP(A43,'Courier - Invoice'!B:I,4)</f>
        <v>302020</v>
      </c>
      <c r="F43" s="6" t="str">
        <f>VLOOKUP(ci_custpin, 'X - Pincode Zones'!B:C, 2, FALSE)</f>
        <v>b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2.001820978E9</v>
      </c>
      <c r="B44" s="2">
        <v>8.904223817501E12</v>
      </c>
      <c r="C44" s="2">
        <v>1.0</v>
      </c>
      <c r="D44" s="5">
        <f>C44 * VLOOKUP(B44,'X - SKU Master'!$A$1:$C$67,3,FALSE)</f>
        <v>0.35</v>
      </c>
      <c r="E44" s="2">
        <f>VLOOKUP(A44,'Courier - Invoice'!B:I,4)</f>
        <v>302020</v>
      </c>
      <c r="F44" s="6" t="str">
        <f>VLOOKUP(ci_custpin, 'X - Pincode Zones'!B:C, 2, FALSE)</f>
        <v>d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2.00182069E9</v>
      </c>
      <c r="B45" s="2">
        <v>8.904223817273E12</v>
      </c>
      <c r="C45" s="2">
        <v>1.0</v>
      </c>
      <c r="D45" s="5">
        <f>C45 * VLOOKUP(B45,'X - SKU Master'!$A$1:$C$67,3,FALSE)</f>
        <v>0.065</v>
      </c>
      <c r="E45" s="2">
        <f>VLOOKUP(A45,'Courier - Invoice'!B:I,4)</f>
        <v>302020</v>
      </c>
      <c r="F45" s="6" t="str">
        <f>VLOOKUP(ci_custpin, 'X - Pincode Zones'!B:C, 2, FALSE)</f>
        <v>b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2.001819252E9</v>
      </c>
      <c r="B46" s="2">
        <v>8.904223818942E12</v>
      </c>
      <c r="C46" s="2">
        <v>1.0</v>
      </c>
      <c r="D46" s="5">
        <f>C46 * VLOOKUP(B46,'X - SKU Master'!$A$1:$C$67,3,FALSE)</f>
        <v>0.133</v>
      </c>
      <c r="E46" s="2">
        <f>VLOOKUP(A46,'Courier - Invoice'!B:I,4)</f>
        <v>302020</v>
      </c>
      <c r="F46" s="6" t="str">
        <f>VLOOKUP(ci_custpin, 'X - Pincode Zones'!B:C, 2, FALSE)</f>
        <v>b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2.001819252E9</v>
      </c>
      <c r="B47" s="2">
        <v>8.904223818706E12</v>
      </c>
      <c r="C47" s="2">
        <v>1.0</v>
      </c>
      <c r="D47" s="5">
        <f>C47 * VLOOKUP(B47,'X - SKU Master'!$A$1:$C$67,3,FALSE)</f>
        <v>0.127</v>
      </c>
      <c r="E47" s="2">
        <f>VLOOKUP(A47,'Courier - Invoice'!B:I,4)</f>
        <v>302020</v>
      </c>
      <c r="F47" s="6" t="str">
        <f>VLOOKUP(ci_custpin, 'X - Pincode Zones'!B:C, 2, FALSE)</f>
        <v>d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2.001819252E9</v>
      </c>
      <c r="B48" s="2" t="s">
        <v>12</v>
      </c>
      <c r="C48" s="2">
        <v>1.0</v>
      </c>
      <c r="D48" s="5">
        <f>C48 * VLOOKUP(B48,'X - SKU Master'!$A$1:$C$67,3,FALSE)</f>
        <v>0.01</v>
      </c>
      <c r="E48" s="2">
        <f>VLOOKUP(A48,'Courier - Invoice'!B:I,4)</f>
        <v>302020</v>
      </c>
      <c r="F48" s="6" t="str">
        <f>VLOOKUP(ci_custpin, 'X - Pincode Zones'!B:C, 2, FALSE)</f>
        <v>d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2.00181839E9</v>
      </c>
      <c r="B49" s="2">
        <v>8.904223819147E12</v>
      </c>
      <c r="C49" s="2">
        <v>1.0</v>
      </c>
      <c r="D49" s="5">
        <f>C49 * VLOOKUP(B49,'X - SKU Master'!$A$1:$C$67,3,FALSE)</f>
        <v>0.24</v>
      </c>
      <c r="E49" s="2">
        <f>VLOOKUP(A49,'Courier - Invoice'!B:I,4)</f>
        <v>302020</v>
      </c>
      <c r="F49" s="6" t="str">
        <f>VLOOKUP(ci_custpin, 'X - Pincode Zones'!B:C, 2, FALSE)</f>
        <v>d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2.00181839E9</v>
      </c>
      <c r="B50" s="2">
        <v>8.904223818935E12</v>
      </c>
      <c r="C50" s="2">
        <v>4.0</v>
      </c>
      <c r="D50" s="5">
        <f>C50 * VLOOKUP(B50,'X - SKU Master'!$A$1:$C$67,3,FALSE)</f>
        <v>0.48</v>
      </c>
      <c r="E50" s="2">
        <f>VLOOKUP(A50,'Courier - Invoice'!B:I,4)</f>
        <v>302020</v>
      </c>
      <c r="F50" s="6" t="str">
        <f>VLOOKUP(ci_custpin, 'X - Pincode Zones'!B:C, 2, FALSE)</f>
        <v>d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2.00181839E9</v>
      </c>
      <c r="B51" s="2">
        <v>8.904223818683E12</v>
      </c>
      <c r="C51" s="2">
        <v>1.0</v>
      </c>
      <c r="D51" s="5">
        <f>C51 * VLOOKUP(B51,'X - SKU Master'!$A$1:$C$67,3,FALSE)</f>
        <v>0.121</v>
      </c>
      <c r="E51" s="2">
        <f>VLOOKUP(A51,'Courier - Invoice'!B:I,4)</f>
        <v>302020</v>
      </c>
      <c r="F51" s="6" t="str">
        <f>VLOOKUP(ci_custpin, 'X - Pincode Zones'!B:C, 2, FALSE)</f>
        <v>b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2.00181716E9</v>
      </c>
      <c r="B52" s="2">
        <v>8.904223818478E12</v>
      </c>
      <c r="C52" s="2">
        <v>1.0</v>
      </c>
      <c r="D52" s="5">
        <f>C52 * VLOOKUP(B52,'X - SKU Master'!$A$1:$C$67,3,FALSE)</f>
        <v>0.35</v>
      </c>
      <c r="E52" s="2">
        <f>VLOOKUP(A52,'Courier - Invoice'!B:I,4)</f>
        <v>302020</v>
      </c>
      <c r="F52" s="6" t="str">
        <f>VLOOKUP(ci_custpin, 'X - Pincode Zones'!B:C, 2, FALSE)</f>
        <v>b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2.00181716E9</v>
      </c>
      <c r="B53" s="2">
        <v>8.904223819284E12</v>
      </c>
      <c r="C53" s="2">
        <v>1.0</v>
      </c>
      <c r="D53" s="5">
        <f>C53 * VLOOKUP(B53,'X - SKU Master'!$A$1:$C$67,3,FALSE)</f>
        <v>0.35</v>
      </c>
      <c r="E53" s="2">
        <f>VLOOKUP(A53,'Courier - Invoice'!B:I,4)</f>
        <v>302020</v>
      </c>
      <c r="F53" s="6" t="str">
        <f>VLOOKUP(ci_custpin, 'X - Pincode Zones'!B:C, 2, FALSE)</f>
        <v>d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2.001817093E9</v>
      </c>
      <c r="B54" s="2">
        <v>8.904223816214E12</v>
      </c>
      <c r="C54" s="2">
        <v>1.0</v>
      </c>
      <c r="D54" s="5">
        <f>C54 * VLOOKUP(B54,'X - SKU Master'!$A$1:$C$67,3,FALSE)</f>
        <v>0.12</v>
      </c>
      <c r="E54" s="2">
        <f>VLOOKUP(A54,'Courier - Invoice'!B:I,4)</f>
        <v>302020</v>
      </c>
      <c r="F54" s="6" t="str">
        <f>VLOOKUP(ci_custpin, 'X - Pincode Zones'!B:C, 2, FALSE)</f>
        <v>d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2.001817093E9</v>
      </c>
      <c r="B55" s="2">
        <v>8.904223818874E12</v>
      </c>
      <c r="C55" s="2">
        <v>1.0</v>
      </c>
      <c r="D55" s="5">
        <f>C55 * VLOOKUP(B55,'X - SKU Master'!$A$1:$C$67,3,FALSE)</f>
        <v>0.1</v>
      </c>
      <c r="E55" s="2">
        <f>VLOOKUP(A55,'Courier - Invoice'!B:I,4)</f>
        <v>302020</v>
      </c>
      <c r="F55" s="6" t="str">
        <f>VLOOKUP(ci_custpin, 'X - Pincode Zones'!B:C, 2, FALSE)</f>
        <v>d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2.001817093E9</v>
      </c>
      <c r="B56" s="2">
        <v>8.904223819512E12</v>
      </c>
      <c r="C56" s="2">
        <v>1.0</v>
      </c>
      <c r="D56" s="5">
        <f>C56 * VLOOKUP(B56,'X - SKU Master'!$A$1:$C$67,3,FALSE)</f>
        <v>0.21</v>
      </c>
      <c r="E56" s="2">
        <f>VLOOKUP(A56,'Courier - Invoice'!B:I,4)</f>
        <v>302020</v>
      </c>
      <c r="F56" s="6" t="str">
        <f>VLOOKUP(ci_custpin, 'X - Pincode Zones'!B:C, 2, FALSE)</f>
        <v>d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2.001817093E9</v>
      </c>
      <c r="B57" s="2">
        <v>8.904223818881E12</v>
      </c>
      <c r="C57" s="2">
        <v>1.0</v>
      </c>
      <c r="D57" s="5">
        <f>C57 * VLOOKUP(B57,'X - SKU Master'!$A$1:$C$67,3,FALSE)</f>
        <v>0.14</v>
      </c>
      <c r="E57" s="2">
        <f>VLOOKUP(A57,'Courier - Invoice'!B:I,4)</f>
        <v>302020</v>
      </c>
      <c r="F57" s="6" t="str">
        <f>VLOOKUP(ci_custpin, 'X - Pincode Zones'!B:C, 2, FALSE)</f>
        <v>b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2.001817093E9</v>
      </c>
      <c r="B58" s="2">
        <v>8.904223819291E12</v>
      </c>
      <c r="C58" s="2">
        <v>2.0</v>
      </c>
      <c r="D58" s="5">
        <f>C58 * VLOOKUP(B58,'X - SKU Master'!$A$1:$C$67,3,FALSE)</f>
        <v>0.224</v>
      </c>
      <c r="E58" s="2">
        <f>VLOOKUP(A58,'Courier - Invoice'!B:I,4)</f>
        <v>302020</v>
      </c>
      <c r="F58" s="6" t="str">
        <f>VLOOKUP(ci_custpin, 'X - Pincode Zones'!B:C, 2, FALSE)</f>
        <v>b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2.001817093E9</v>
      </c>
      <c r="B59" s="2">
        <v>8.904223819031E12</v>
      </c>
      <c r="C59" s="2">
        <v>2.0</v>
      </c>
      <c r="D59" s="5">
        <f>C59 * VLOOKUP(B59,'X - SKU Master'!$A$1:$C$67,3,FALSE)</f>
        <v>0.224</v>
      </c>
      <c r="E59" s="2">
        <f>VLOOKUP(A59,'Courier - Invoice'!B:I,4)</f>
        <v>302020</v>
      </c>
      <c r="F59" s="6" t="str">
        <f>VLOOKUP(ci_custpin, 'X - Pincode Zones'!B:C, 2, FALSE)</f>
        <v>d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2.001817093E9</v>
      </c>
      <c r="B60" s="2">
        <v>8.904223819024E12</v>
      </c>
      <c r="C60" s="2">
        <v>2.0</v>
      </c>
      <c r="D60" s="5">
        <f>C60 * VLOOKUP(B60,'X - SKU Master'!$A$1:$C$67,3,FALSE)</f>
        <v>0.224</v>
      </c>
      <c r="E60" s="2">
        <f>VLOOKUP(A60,'Courier - Invoice'!B:I,4)</f>
        <v>302020</v>
      </c>
      <c r="F60" s="6" t="str">
        <f>VLOOKUP(ci_custpin, 'X - Pincode Zones'!B:C, 2, FALSE)</f>
        <v>d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2.001817093E9</v>
      </c>
      <c r="B61" s="2">
        <v>8.904223818553E12</v>
      </c>
      <c r="C61" s="2">
        <v>1.0</v>
      </c>
      <c r="D61" s="5">
        <f>C61 * VLOOKUP(B61,'X - SKU Master'!$A$1:$C$67,3,FALSE)</f>
        <v>0.115</v>
      </c>
      <c r="E61" s="2">
        <f>VLOOKUP(A61,'Courier - Invoice'!B:I,4)</f>
        <v>302020</v>
      </c>
      <c r="F61" s="6" t="str">
        <f>VLOOKUP(ci_custpin, 'X - Pincode Zones'!B:C, 2, FALSE)</f>
        <v>b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2.001816996E9</v>
      </c>
      <c r="B62" s="2">
        <v>8.904223818706E12</v>
      </c>
      <c r="C62" s="2">
        <v>1.0</v>
      </c>
      <c r="D62" s="5">
        <f>C62 * VLOOKUP(B62,'X - SKU Master'!$A$1:$C$67,3,FALSE)</f>
        <v>0.127</v>
      </c>
      <c r="E62" s="2">
        <f>VLOOKUP(A62,'Courier - Invoice'!B:I,4)</f>
        <v>302020</v>
      </c>
      <c r="F62" s="6" t="str">
        <f>VLOOKUP(ci_custpin, 'X - Pincode Zones'!B:C, 2, FALSE)</f>
        <v>b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2.001816996E9</v>
      </c>
      <c r="B63" s="2">
        <v>8.904223818942E12</v>
      </c>
      <c r="C63" s="2">
        <v>1.0</v>
      </c>
      <c r="D63" s="5">
        <f>C63 * VLOOKUP(B63,'X - SKU Master'!$A$1:$C$67,3,FALSE)</f>
        <v>0.133</v>
      </c>
      <c r="E63" s="2">
        <f>VLOOKUP(A63,'Courier - Invoice'!B:I,4)</f>
        <v>302020</v>
      </c>
      <c r="F63" s="6" t="str">
        <f>VLOOKUP(ci_custpin, 'X - Pincode Zones'!B:C, 2, FALSE)</f>
        <v>b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2.001816996E9</v>
      </c>
      <c r="B64" s="2">
        <v>8.90422381885E12</v>
      </c>
      <c r="C64" s="2">
        <v>1.0</v>
      </c>
      <c r="D64" s="5">
        <f>C64 * VLOOKUP(B64,'X - SKU Master'!$A$1:$C$67,3,FALSE)</f>
        <v>0.24</v>
      </c>
      <c r="E64" s="2">
        <f>VLOOKUP(A64,'Courier - Invoice'!B:I,4)</f>
        <v>302020</v>
      </c>
      <c r="F64" s="6" t="str">
        <f>VLOOKUP(ci_custpin, 'X - Pincode Zones'!B:C, 2, FALSE)</f>
        <v>b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2.001816684E9</v>
      </c>
      <c r="B65" s="2">
        <v>8.904223816214E12</v>
      </c>
      <c r="C65" s="2">
        <v>2.0</v>
      </c>
      <c r="D65" s="5">
        <f>C65 * VLOOKUP(B65,'X - SKU Master'!$A$1:$C$67,3,FALSE)</f>
        <v>0.24</v>
      </c>
      <c r="E65" s="2">
        <f>VLOOKUP(A65,'Courier - Invoice'!B:I,4)</f>
        <v>302020</v>
      </c>
      <c r="F65" s="6" t="str">
        <f>VLOOKUP(ci_custpin, 'X - Pincode Zones'!B:C, 2, FALSE)</f>
        <v>b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2.001816684E9</v>
      </c>
      <c r="B66" s="2">
        <v>8.904223818874E12</v>
      </c>
      <c r="C66" s="2">
        <v>2.0</v>
      </c>
      <c r="D66" s="5">
        <f>C66 * VLOOKUP(B66,'X - SKU Master'!$A$1:$C$67,3,FALSE)</f>
        <v>0.2</v>
      </c>
      <c r="E66" s="2">
        <f>VLOOKUP(A66,'Courier - Invoice'!B:I,4)</f>
        <v>302020</v>
      </c>
      <c r="F66" s="6" t="str">
        <f>VLOOKUP(ci_custpin, 'X - Pincode Zones'!B:C, 2, FALSE)</f>
        <v>b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2.001816684E9</v>
      </c>
      <c r="B67" s="2">
        <v>8.904223818935E12</v>
      </c>
      <c r="C67" s="2">
        <v>4.0</v>
      </c>
      <c r="D67" s="5">
        <f>C67 * VLOOKUP(B67,'X - SKU Master'!$A$1:$C$67,3,FALSE)</f>
        <v>0.48</v>
      </c>
      <c r="E67" s="2">
        <f>VLOOKUP(A67,'Courier - Invoice'!B:I,4)</f>
        <v>302020</v>
      </c>
      <c r="F67" s="6" t="str">
        <f>VLOOKUP(ci_custpin, 'X - Pincode Zones'!B:C, 2, FALSE)</f>
        <v>b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2.001816131E9</v>
      </c>
      <c r="B68" s="2">
        <v>8.904223816665E12</v>
      </c>
      <c r="C68" s="2">
        <v>2.0</v>
      </c>
      <c r="D68" s="5">
        <f>C68 * VLOOKUP(B68,'X - SKU Master'!$A$1:$C$67,3,FALSE)</f>
        <v>0.204</v>
      </c>
      <c r="E68" s="2">
        <f>VLOOKUP(A68,'Courier - Invoice'!B:I,4)</f>
        <v>302020</v>
      </c>
      <c r="F68" s="6" t="str">
        <f>VLOOKUP(ci_custpin, 'X - Pincode Zones'!B:C, 2, FALSE)</f>
        <v>b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2.001816131E9</v>
      </c>
      <c r="B69" s="2">
        <v>8.904223819277E12</v>
      </c>
      <c r="C69" s="2">
        <v>1.0</v>
      </c>
      <c r="D69" s="5">
        <f>C69 * VLOOKUP(B69,'X - SKU Master'!$A$1:$C$67,3,FALSE)</f>
        <v>0.35</v>
      </c>
      <c r="E69" s="2">
        <f>VLOOKUP(A69,'Courier - Invoice'!B:I,4)</f>
        <v>302020</v>
      </c>
      <c r="F69" s="6" t="str">
        <f>VLOOKUP(ci_custpin, 'X - Pincode Zones'!B:C, 2, FALSE)</f>
        <v>b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2.001815688E9</v>
      </c>
      <c r="B70" s="2">
        <v>8.904223816214E12</v>
      </c>
      <c r="C70" s="2">
        <v>1.0</v>
      </c>
      <c r="D70" s="5">
        <f>C70 * VLOOKUP(B70,'X - SKU Master'!$A$1:$C$67,3,FALSE)</f>
        <v>0.12</v>
      </c>
      <c r="E70" s="2">
        <f>VLOOKUP(A70,'Courier - Invoice'!B:I,4)</f>
        <v>302020</v>
      </c>
      <c r="F70" s="6" t="str">
        <f>VLOOKUP(ci_custpin, 'X - Pincode Zones'!B:C, 2, FALSE)</f>
        <v>b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2.001815688E9</v>
      </c>
      <c r="B71" s="2">
        <v>8.904223818874E12</v>
      </c>
      <c r="C71" s="2">
        <v>1.0</v>
      </c>
      <c r="D71" s="5">
        <f>C71 * VLOOKUP(B71,'X - SKU Master'!$A$1:$C$67,3,FALSE)</f>
        <v>0.1</v>
      </c>
      <c r="E71" s="2">
        <f>VLOOKUP(A71,'Courier - Invoice'!B:I,4)</f>
        <v>302020</v>
      </c>
      <c r="F71" s="6" t="str">
        <f>VLOOKUP(ci_custpin, 'X - Pincode Zones'!B:C, 2, FALSE)</f>
        <v>b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2.00181458E9</v>
      </c>
      <c r="B72" s="2">
        <v>8.904223818706E12</v>
      </c>
      <c r="C72" s="2">
        <v>1.0</v>
      </c>
      <c r="D72" s="5">
        <f>C72 * VLOOKUP(B72,'X - SKU Master'!$A$1:$C$67,3,FALSE)</f>
        <v>0.127</v>
      </c>
      <c r="E72" s="2">
        <f>VLOOKUP(A72,'Courier - Invoice'!B:I,4)</f>
        <v>302020</v>
      </c>
      <c r="F72" s="6" t="str">
        <f>VLOOKUP(ci_custpin, 'X - Pincode Zones'!B:C, 2, FALSE)</f>
        <v>b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2.001813009E9</v>
      </c>
      <c r="B73" s="2">
        <v>8.904223816214E12</v>
      </c>
      <c r="C73" s="2">
        <v>1.0</v>
      </c>
      <c r="D73" s="5">
        <f>C73 * VLOOKUP(B73,'X - SKU Master'!$A$1:$C$67,3,FALSE)</f>
        <v>0.12</v>
      </c>
      <c r="E73" s="2">
        <f>VLOOKUP(A73,'Courier - Invoice'!B:I,4)</f>
        <v>302020</v>
      </c>
      <c r="F73" s="6" t="str">
        <f>VLOOKUP(ci_custpin, 'X - Pincode Zones'!B:C, 2, FALSE)</f>
        <v>b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2.001813009E9</v>
      </c>
      <c r="B74" s="2">
        <v>8.904223818874E12</v>
      </c>
      <c r="C74" s="2">
        <v>1.0</v>
      </c>
      <c r="D74" s="5">
        <f>C74 * VLOOKUP(B74,'X - SKU Master'!$A$1:$C$67,3,FALSE)</f>
        <v>0.1</v>
      </c>
      <c r="E74" s="2">
        <f>VLOOKUP(A74,'Courier - Invoice'!B:I,4)</f>
        <v>302020</v>
      </c>
      <c r="F74" s="6" t="str">
        <f>VLOOKUP(ci_custpin, 'X - Pincode Zones'!B:C, 2, FALSE)</f>
        <v>b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2.001813009E9</v>
      </c>
      <c r="B75" s="2">
        <v>8.904223818706E12</v>
      </c>
      <c r="C75" s="2">
        <v>1.0</v>
      </c>
      <c r="D75" s="5">
        <f>C75 * VLOOKUP(B75,'X - SKU Master'!$A$1:$C$67,3,FALSE)</f>
        <v>0.127</v>
      </c>
      <c r="E75" s="2">
        <f>VLOOKUP(A75,'Courier - Invoice'!B:I,4)</f>
        <v>302020</v>
      </c>
      <c r="F75" s="6" t="str">
        <f>VLOOKUP(ci_custpin, 'X - Pincode Zones'!B:C, 2, FALSE)</f>
        <v>b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2.001813009E9</v>
      </c>
      <c r="B76" s="2">
        <v>8.904223818942E12</v>
      </c>
      <c r="C76" s="2">
        <v>1.0</v>
      </c>
      <c r="D76" s="5">
        <f>C76 * VLOOKUP(B76,'X - SKU Master'!$A$1:$C$67,3,FALSE)</f>
        <v>0.133</v>
      </c>
      <c r="E76" s="2">
        <f>VLOOKUP(A76,'Courier - Invoice'!B:I,4)</f>
        <v>302020</v>
      </c>
      <c r="F76" s="6" t="str">
        <f>VLOOKUP(ci_custpin, 'X - Pincode Zones'!B:C, 2, FALSE)</f>
        <v>b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2.001813009E9</v>
      </c>
      <c r="B77" s="2">
        <v>8.90422381885E12</v>
      </c>
      <c r="C77" s="2">
        <v>1.0</v>
      </c>
      <c r="D77" s="5">
        <f>C77 * VLOOKUP(B77,'X - SKU Master'!$A$1:$C$67,3,FALSE)</f>
        <v>0.24</v>
      </c>
      <c r="E77" s="2">
        <f>VLOOKUP(A77,'Courier - Invoice'!B:I,4)</f>
        <v>302020</v>
      </c>
      <c r="F77" s="6" t="str">
        <f>VLOOKUP(ci_custpin, 'X - Pincode Zones'!B:C, 2, FALSE)</f>
        <v>b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2.001812941E9</v>
      </c>
      <c r="B78" s="2">
        <v>8.904223818706E12</v>
      </c>
      <c r="C78" s="2">
        <v>1.0</v>
      </c>
      <c r="D78" s="5">
        <f>C78 * VLOOKUP(B78,'X - SKU Master'!$A$1:$C$67,3,FALSE)</f>
        <v>0.127</v>
      </c>
      <c r="E78" s="2">
        <f>VLOOKUP(A78,'Courier - Invoice'!B:I,4)</f>
        <v>302020</v>
      </c>
      <c r="F78" s="6" t="str">
        <f>VLOOKUP(ci_custpin, 'X - Pincode Zones'!B:C, 2, FALSE)</f>
        <v>b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2.001812941E9</v>
      </c>
      <c r="B79" s="2">
        <v>8.904223818942E12</v>
      </c>
      <c r="C79" s="2">
        <v>1.0</v>
      </c>
      <c r="D79" s="5">
        <f>C79 * VLOOKUP(B79,'X - SKU Master'!$A$1:$C$67,3,FALSE)</f>
        <v>0.133</v>
      </c>
      <c r="E79" s="2">
        <f>VLOOKUP(A79,'Courier - Invoice'!B:I,4)</f>
        <v>302020</v>
      </c>
      <c r="F79" s="6" t="str">
        <f>VLOOKUP(ci_custpin, 'X - Pincode Zones'!B:C, 2, FALSE)</f>
        <v>b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2.001812941E9</v>
      </c>
      <c r="B80" s="2">
        <v>8.90422381885E12</v>
      </c>
      <c r="C80" s="2">
        <v>1.0</v>
      </c>
      <c r="D80" s="5">
        <f>C80 * VLOOKUP(B80,'X - SKU Master'!$A$1:$C$67,3,FALSE)</f>
        <v>0.24</v>
      </c>
      <c r="E80" s="2">
        <f>VLOOKUP(A80,'Courier - Invoice'!B:I,4)</f>
        <v>302020</v>
      </c>
      <c r="F80" s="6" t="str">
        <f>VLOOKUP(ci_custpin, 'X - Pincode Zones'!B:C, 2, FALSE)</f>
        <v>b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2.001812854E9</v>
      </c>
      <c r="B81" s="2">
        <v>8.904223818478E12</v>
      </c>
      <c r="C81" s="2">
        <v>1.0</v>
      </c>
      <c r="D81" s="5">
        <f>C81 * VLOOKUP(B81,'X - SKU Master'!$A$1:$C$67,3,FALSE)</f>
        <v>0.35</v>
      </c>
      <c r="E81" s="2">
        <f>VLOOKUP(A81,'Courier - Invoice'!B:I,4)</f>
        <v>302020</v>
      </c>
      <c r="F81" s="6" t="str">
        <f>VLOOKUP(ci_custpin, 'X - Pincode Zones'!B:C, 2, FALSE)</f>
        <v>b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2.001812854E9</v>
      </c>
      <c r="B82" s="2">
        <v>8.90422381913E12</v>
      </c>
      <c r="C82" s="2">
        <v>1.0</v>
      </c>
      <c r="D82" s="5">
        <f>C82 * VLOOKUP(B82,'X - SKU Master'!$A$1:$C$67,3,FALSE)</f>
        <v>0.35</v>
      </c>
      <c r="E82" s="2">
        <f>VLOOKUP(A82,'Courier - Invoice'!B:I,4)</f>
        <v>302020</v>
      </c>
      <c r="F82" s="6" t="str">
        <f>VLOOKUP(ci_custpin, 'X - Pincode Zones'!B:C, 2, FALSE)</f>
        <v>b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2.001812854E9</v>
      </c>
      <c r="B83" s="2">
        <v>8.904223819277E12</v>
      </c>
      <c r="C83" s="2">
        <v>1.0</v>
      </c>
      <c r="D83" s="5">
        <f>C83 * VLOOKUP(B83,'X - SKU Master'!$A$1:$C$67,3,FALSE)</f>
        <v>0.35</v>
      </c>
      <c r="E83" s="2">
        <f>VLOOKUP(A83,'Courier - Invoice'!B:I,4)</f>
        <v>302020</v>
      </c>
      <c r="F83" s="6" t="str">
        <f>VLOOKUP(ci_custpin, 'X - Pincode Zones'!B:C, 2, FALSE)</f>
        <v>b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2.001812854E9</v>
      </c>
      <c r="B84" s="2">
        <v>8.904223819284E12</v>
      </c>
      <c r="C84" s="2">
        <v>1.0</v>
      </c>
      <c r="D84" s="5">
        <f>C84 * VLOOKUP(B84,'X - SKU Master'!$A$1:$C$67,3,FALSE)</f>
        <v>0.35</v>
      </c>
      <c r="E84" s="2">
        <f>VLOOKUP(A84,'Courier - Invoice'!B:I,4)</f>
        <v>302020</v>
      </c>
      <c r="F84" s="6" t="str">
        <f>VLOOKUP(ci_custpin, 'X - Pincode Zones'!B:C, 2, FALSE)</f>
        <v>b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2.001812854E9</v>
      </c>
      <c r="B85" s="2" t="s">
        <v>13</v>
      </c>
      <c r="C85" s="2">
        <v>1.0</v>
      </c>
      <c r="D85" s="5">
        <f>C85 * VLOOKUP(B85,'X - SKU Master'!$A$1:$C$67,3,FALSE)</f>
        <v>0.5</v>
      </c>
      <c r="E85" s="2">
        <f>VLOOKUP(A85,'Courier - Invoice'!B:I,4)</f>
        <v>302020</v>
      </c>
      <c r="F85" s="6" t="str">
        <f>VLOOKUP(ci_custpin, 'X - Pincode Zones'!B:C, 2, FALSE)</f>
        <v>b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2.001812854E9</v>
      </c>
      <c r="B86" s="2">
        <v>8.904223819291E12</v>
      </c>
      <c r="C86" s="2">
        <v>2.0</v>
      </c>
      <c r="D86" s="5">
        <f>C86 * VLOOKUP(B86,'X - SKU Master'!$A$1:$C$67,3,FALSE)</f>
        <v>0.224</v>
      </c>
      <c r="E86" s="2">
        <f>VLOOKUP(A86,'Courier - Invoice'!B:I,4)</f>
        <v>302020</v>
      </c>
      <c r="F86" s="6" t="str">
        <f>VLOOKUP(ci_custpin, 'X - Pincode Zones'!B:C, 2, FALSE)</f>
        <v>b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2.001812854E9</v>
      </c>
      <c r="B87" s="2">
        <v>8.904223819031E12</v>
      </c>
      <c r="C87" s="2">
        <v>2.0</v>
      </c>
      <c r="D87" s="5">
        <f>C87 * VLOOKUP(B87,'X - SKU Master'!$A$1:$C$67,3,FALSE)</f>
        <v>0.224</v>
      </c>
      <c r="E87" s="2">
        <f>VLOOKUP(A87,'Courier - Invoice'!B:I,4)</f>
        <v>302020</v>
      </c>
      <c r="F87" s="6" t="str">
        <f>VLOOKUP(ci_custpin, 'X - Pincode Zones'!B:C, 2, FALSE)</f>
        <v>b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2.001812854E9</v>
      </c>
      <c r="B88" s="2">
        <v>8.904223819024E12</v>
      </c>
      <c r="C88" s="2">
        <v>2.0</v>
      </c>
      <c r="D88" s="5">
        <f>C88 * VLOOKUP(B88,'X - SKU Master'!$A$1:$C$67,3,FALSE)</f>
        <v>0.224</v>
      </c>
      <c r="E88" s="2">
        <f>VLOOKUP(A88,'Courier - Invoice'!B:I,4)</f>
        <v>302020</v>
      </c>
      <c r="F88" s="6" t="str">
        <f>VLOOKUP(ci_custpin, 'X - Pincode Zones'!B:C, 2, FALSE)</f>
        <v>b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">
        <v>2.001812838E9</v>
      </c>
      <c r="B89" s="2">
        <v>8.90422381898E12</v>
      </c>
      <c r="C89" s="2">
        <v>1.0</v>
      </c>
      <c r="D89" s="5">
        <f>C89 * VLOOKUP(B89,'X - SKU Master'!$A$1:$C$67,3,FALSE)</f>
        <v>0.11</v>
      </c>
      <c r="E89" s="2">
        <f>VLOOKUP(A89,'Courier - Invoice'!B:I,4)</f>
        <v>302020</v>
      </c>
      <c r="F89" s="6" t="str">
        <f>VLOOKUP(ci_custpin, 'X - Pincode Zones'!B:C, 2, FALSE)</f>
        <v>e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">
        <v>2.001812838E9</v>
      </c>
      <c r="B90" s="2">
        <v>8.904223819031E12</v>
      </c>
      <c r="C90" s="2">
        <v>4.0</v>
      </c>
      <c r="D90" s="5">
        <f>C90 * VLOOKUP(B90,'X - SKU Master'!$A$1:$C$67,3,FALSE)</f>
        <v>0.448</v>
      </c>
      <c r="E90" s="2">
        <f>VLOOKUP(A90,'Courier - Invoice'!B:I,4)</f>
        <v>302020</v>
      </c>
      <c r="F90" s="6" t="str">
        <f>VLOOKUP(ci_custpin, 'X - Pincode Zones'!B:C, 2, FALSE)</f>
        <v>e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">
        <v>2.00181265E9</v>
      </c>
      <c r="B91" s="2">
        <v>8.904223819031E12</v>
      </c>
      <c r="C91" s="2">
        <v>4.0</v>
      </c>
      <c r="D91" s="5">
        <f>C91 * VLOOKUP(B91,'X - SKU Master'!$A$1:$C$67,3,FALSE)</f>
        <v>0.448</v>
      </c>
      <c r="E91" s="2">
        <f>VLOOKUP(A91,'Courier - Invoice'!B:I,4)</f>
        <v>302020</v>
      </c>
      <c r="F91" s="6" t="str">
        <f>VLOOKUP(ci_custpin, 'X - Pincode Zones'!B:C, 2, FALSE)</f>
        <v>e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">
        <v>2.00181265E9</v>
      </c>
      <c r="B92" s="2">
        <v>8.904223819017E12</v>
      </c>
      <c r="C92" s="2">
        <v>1.0</v>
      </c>
      <c r="D92" s="5">
        <f>C92 * VLOOKUP(B92,'X - SKU Master'!$A$1:$C$67,3,FALSE)</f>
        <v>0.115</v>
      </c>
      <c r="E92" s="2">
        <f>VLOOKUP(A92,'Courier - Invoice'!B:I,4)</f>
        <v>302020</v>
      </c>
      <c r="F92" s="6" t="str">
        <f>VLOOKUP(ci_custpin, 'X - Pincode Zones'!B:C, 2, FALSE)</f>
        <v>b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">
        <v>2.001812195E9</v>
      </c>
      <c r="B93" s="2">
        <v>8.904223818706E12</v>
      </c>
      <c r="C93" s="2">
        <v>1.0</v>
      </c>
      <c r="D93" s="5">
        <f>C93 * VLOOKUP(B93,'X - SKU Master'!$A$1:$C$67,3,FALSE)</f>
        <v>0.127</v>
      </c>
      <c r="E93" s="2">
        <f>VLOOKUP(A93,'Courier - Invoice'!B:I,4)</f>
        <v>302020</v>
      </c>
      <c r="F93" s="6" t="str">
        <f>VLOOKUP(ci_custpin, 'X - Pincode Zones'!B:C, 2, FALSE)</f>
        <v>b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>
        <v>2.001812195E9</v>
      </c>
      <c r="B94" s="2">
        <v>8.904223818942E12</v>
      </c>
      <c r="C94" s="2">
        <v>1.0</v>
      </c>
      <c r="D94" s="5">
        <f>C94 * VLOOKUP(B94,'X - SKU Master'!$A$1:$C$67,3,FALSE)</f>
        <v>0.133</v>
      </c>
      <c r="E94" s="2">
        <f>VLOOKUP(A94,'Courier - Invoice'!B:I,4)</f>
        <v>302020</v>
      </c>
      <c r="F94" s="6" t="str">
        <f>VLOOKUP(ci_custpin, 'X - Pincode Zones'!B:C, 2, FALSE)</f>
        <v>b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>
        <v>2.001812195E9</v>
      </c>
      <c r="B95" s="2">
        <v>8.90422381885E12</v>
      </c>
      <c r="C95" s="2">
        <v>1.0</v>
      </c>
      <c r="D95" s="5">
        <f>C95 * VLOOKUP(B95,'X - SKU Master'!$A$1:$C$67,3,FALSE)</f>
        <v>0.24</v>
      </c>
      <c r="E95" s="2">
        <f>VLOOKUP(A95,'Courier - Invoice'!B:I,4)</f>
        <v>302020</v>
      </c>
      <c r="F95" s="6" t="str">
        <f>VLOOKUP(ci_custpin, 'X - Pincode Zones'!B:C, 2, FALSE)</f>
        <v>b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>
        <v>2.001811809E9</v>
      </c>
      <c r="B96" s="2">
        <v>8.904223818706E12</v>
      </c>
      <c r="C96" s="2">
        <v>1.0</v>
      </c>
      <c r="D96" s="5">
        <f>C96 * VLOOKUP(B96,'X - SKU Master'!$A$1:$C$67,3,FALSE)</f>
        <v>0.127</v>
      </c>
      <c r="E96" s="2">
        <f>VLOOKUP(A96,'Courier - Invoice'!B:I,4)</f>
        <v>302020</v>
      </c>
      <c r="F96" s="6" t="str">
        <f>VLOOKUP(ci_custpin, 'X - Pincode Zones'!B:C, 2, FALSE)</f>
        <v>b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>
        <v>2.001811809E9</v>
      </c>
      <c r="B97" s="2">
        <v>8.904223818942E12</v>
      </c>
      <c r="C97" s="2">
        <v>1.0</v>
      </c>
      <c r="D97" s="5">
        <f>C97 * VLOOKUP(B97,'X - SKU Master'!$A$1:$C$67,3,FALSE)</f>
        <v>0.133</v>
      </c>
      <c r="E97" s="2">
        <f>VLOOKUP(A97,'Courier - Invoice'!B:I,4)</f>
        <v>302020</v>
      </c>
      <c r="F97" s="6" t="str">
        <f>VLOOKUP(ci_custpin, 'X - Pincode Zones'!B:C, 2, FALSE)</f>
        <v>b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>
        <v>2.001811809E9</v>
      </c>
      <c r="B98" s="2">
        <v>8.90422381885E12</v>
      </c>
      <c r="C98" s="2">
        <v>1.0</v>
      </c>
      <c r="D98" s="5">
        <f>C98 * VLOOKUP(B98,'X - SKU Master'!$A$1:$C$67,3,FALSE)</f>
        <v>0.24</v>
      </c>
      <c r="E98" s="2">
        <f>VLOOKUP(A98,'Courier - Invoice'!B:I,4)</f>
        <v>302020</v>
      </c>
      <c r="F98" s="6" t="str">
        <f>VLOOKUP(ci_custpin, 'X - Pincode Zones'!B:C, 2, FALSE)</f>
        <v>b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>
        <v>2.001811604E9</v>
      </c>
      <c r="B99" s="2">
        <v>8.904223816214E12</v>
      </c>
      <c r="C99" s="2">
        <v>1.0</v>
      </c>
      <c r="D99" s="5">
        <f>C99 * VLOOKUP(B99,'X - SKU Master'!$A$1:$C$67,3,FALSE)</f>
        <v>0.12</v>
      </c>
      <c r="E99" s="2">
        <f>VLOOKUP(A99,'Courier - Invoice'!B:I,4)</f>
        <v>302020</v>
      </c>
      <c r="F99" s="6" t="str">
        <f>VLOOKUP(ci_custpin, 'X - Pincode Zones'!B:C, 2, FALSE)</f>
        <v>b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>
        <v>2.001811604E9</v>
      </c>
      <c r="B100" s="2">
        <v>8.904223818669E12</v>
      </c>
      <c r="C100" s="2">
        <v>2.0</v>
      </c>
      <c r="D100" s="5">
        <f>C100 * VLOOKUP(B100,'X - SKU Master'!$A$1:$C$67,3,FALSE)</f>
        <v>0.48</v>
      </c>
      <c r="E100" s="2">
        <f>VLOOKUP(A100,'Courier - Invoice'!B:I,4)</f>
        <v>302020</v>
      </c>
      <c r="F100" s="6" t="str">
        <f>VLOOKUP(ci_custpin, 'X - Pincode Zones'!B:C, 2, FALSE)</f>
        <v>b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">
        <v>2.001811604E9</v>
      </c>
      <c r="B101" s="2">
        <v>8.904223818683E12</v>
      </c>
      <c r="C101" s="2">
        <v>1.0</v>
      </c>
      <c r="D101" s="5">
        <f>C101 * VLOOKUP(B101,'X - SKU Master'!$A$1:$C$67,3,FALSE)</f>
        <v>0.121</v>
      </c>
      <c r="E101" s="2">
        <f>VLOOKUP(A101,'Courier - Invoice'!B:I,4)</f>
        <v>302020</v>
      </c>
      <c r="F101" s="6" t="str">
        <f>VLOOKUP(ci_custpin, 'X - Pincode Zones'!B:C, 2, FALSE)</f>
        <v>b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">
        <v>2.001811475E9</v>
      </c>
      <c r="B102" s="2">
        <v>8.904223818706E12</v>
      </c>
      <c r="C102" s="2">
        <v>1.0</v>
      </c>
      <c r="D102" s="5">
        <f>C102 * VLOOKUP(B102,'X - SKU Master'!$A$1:$C$67,3,FALSE)</f>
        <v>0.127</v>
      </c>
      <c r="E102" s="2">
        <f>VLOOKUP(A102,'Courier - Invoice'!B:I,4)</f>
        <v>302020</v>
      </c>
      <c r="F102" s="6" t="str">
        <f>VLOOKUP(ci_custpin, 'X - Pincode Zones'!B:C, 2, FALSE)</f>
        <v>b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">
        <v>2.001811475E9</v>
      </c>
      <c r="B103" s="2">
        <v>8.904223818669E12</v>
      </c>
      <c r="C103" s="2">
        <v>1.0</v>
      </c>
      <c r="D103" s="5">
        <f>C103 * VLOOKUP(B103,'X - SKU Master'!$A$1:$C$67,3,FALSE)</f>
        <v>0.24</v>
      </c>
      <c r="E103" s="2">
        <f>VLOOKUP(A103,'Courier - Invoice'!B:I,4)</f>
        <v>302020</v>
      </c>
      <c r="F103" s="6" t="str">
        <f>VLOOKUP(ci_custpin, 'X - Pincode Zones'!B:C, 2, FALSE)</f>
        <v>b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">
        <v>2.001811475E9</v>
      </c>
      <c r="B104" s="2">
        <v>8.904223819499E12</v>
      </c>
      <c r="C104" s="2">
        <v>1.0</v>
      </c>
      <c r="D104" s="5">
        <f>C104 * VLOOKUP(B104,'X - SKU Master'!$A$1:$C$67,3,FALSE)</f>
        <v>0.21</v>
      </c>
      <c r="E104" s="2">
        <f>VLOOKUP(A104,'Courier - Invoice'!B:I,4)</f>
        <v>302020</v>
      </c>
      <c r="F104" s="6" t="str">
        <f>VLOOKUP(ci_custpin, 'X - Pincode Zones'!B:C, 2, FALSE)</f>
        <v>e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">
        <v>2.001811475E9</v>
      </c>
      <c r="B105" s="2">
        <v>8.904223819031E12</v>
      </c>
      <c r="C105" s="2">
        <v>1.0</v>
      </c>
      <c r="D105" s="5">
        <f>C105 * VLOOKUP(B105,'X - SKU Master'!$A$1:$C$67,3,FALSE)</f>
        <v>0.112</v>
      </c>
      <c r="E105" s="2">
        <f>VLOOKUP(A105,'Courier - Invoice'!B:I,4)</f>
        <v>302020</v>
      </c>
      <c r="F105" s="6" t="str">
        <f>VLOOKUP(ci_custpin, 'X - Pincode Zones'!B:C, 2, FALSE)</f>
        <v>b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">
        <v>2.001811466E9</v>
      </c>
      <c r="B106" s="2">
        <v>8.904223818706E12</v>
      </c>
      <c r="C106" s="2">
        <v>1.0</v>
      </c>
      <c r="D106" s="5">
        <f>C106 * VLOOKUP(B106,'X - SKU Master'!$A$1:$C$67,3,FALSE)</f>
        <v>0.127</v>
      </c>
      <c r="E106" s="2">
        <f>VLOOKUP(A106,'Courier - Invoice'!B:I,4)</f>
        <v>303702</v>
      </c>
      <c r="F106" s="6" t="str">
        <f>VLOOKUP(ci_custpin, 'X - Pincode Zones'!B:C, 2, FALSE)</f>
        <v>b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">
        <v>2.001811466E9</v>
      </c>
      <c r="B107" s="2">
        <v>8.90422381885E12</v>
      </c>
      <c r="C107" s="2">
        <v>1.0</v>
      </c>
      <c r="D107" s="5">
        <f>C107 * VLOOKUP(B107,'X - SKU Master'!$A$1:$C$67,3,FALSE)</f>
        <v>0.24</v>
      </c>
      <c r="E107" s="2">
        <f>VLOOKUP(A107,'Courier - Invoice'!B:I,4)</f>
        <v>303702</v>
      </c>
      <c r="F107" s="6" t="str">
        <f>VLOOKUP(ci_custpin, 'X - Pincode Zones'!B:C, 2, FALSE)</f>
        <v>b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">
        <v>2.001811466E9</v>
      </c>
      <c r="B108" s="2">
        <v>8.904223819468E12</v>
      </c>
      <c r="C108" s="2">
        <v>1.0</v>
      </c>
      <c r="D108" s="5">
        <f>C108 * VLOOKUP(B108,'X - SKU Master'!$A$1:$C$67,3,FALSE)</f>
        <v>0.24</v>
      </c>
      <c r="E108" s="2">
        <f>VLOOKUP(A108,'Courier - Invoice'!B:I,4)</f>
        <v>303702</v>
      </c>
      <c r="F108" s="6" t="str">
        <f>VLOOKUP(ci_custpin, 'X - Pincode Zones'!B:C, 2, FALSE)</f>
        <v>b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">
        <v>2.001811363E9</v>
      </c>
      <c r="B109" s="2">
        <v>8.904223815859E12</v>
      </c>
      <c r="C109" s="2">
        <v>1.0</v>
      </c>
      <c r="D109" s="5">
        <f>C109 * VLOOKUP(B109,'X - SKU Master'!$A$1:$C$67,3,FALSE)</f>
        <v>0.165</v>
      </c>
      <c r="E109" s="2">
        <f>VLOOKUP(A109,'Courier - Invoice'!B:I,4)</f>
        <v>303702</v>
      </c>
      <c r="F109" s="6" t="str">
        <f>VLOOKUP(ci_custpin, 'X - Pincode Zones'!B:C, 2, FALSE)</f>
        <v>b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">
        <v>2.001811363E9</v>
      </c>
      <c r="B110" s="2">
        <v>8.904223818751E12</v>
      </c>
      <c r="C110" s="2">
        <v>1.0</v>
      </c>
      <c r="D110" s="5">
        <f>C110 * VLOOKUP(B110,'X - SKU Master'!$A$1:$C$67,3,FALSE)</f>
        <v>0.113</v>
      </c>
      <c r="E110" s="2">
        <f>VLOOKUP(A110,'Courier - Invoice'!B:I,4)</f>
        <v>303702</v>
      </c>
      <c r="F110" s="6" t="str">
        <f>VLOOKUP(ci_custpin, 'X - Pincode Zones'!B:C, 2, FALSE)</f>
        <v>b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">
        <v>2.001811363E9</v>
      </c>
      <c r="B111" s="2">
        <v>8.904223815873E12</v>
      </c>
      <c r="C111" s="2">
        <v>1.0</v>
      </c>
      <c r="D111" s="5">
        <f>C111 * VLOOKUP(B111,'X - SKU Master'!$A$1:$C$67,3,FALSE)</f>
        <v>0.065</v>
      </c>
      <c r="E111" s="2">
        <f>VLOOKUP(A111,'Courier - Invoice'!B:I,4)</f>
        <v>303702</v>
      </c>
      <c r="F111" s="6" t="str">
        <f>VLOOKUP(ci_custpin, 'X - Pincode Zones'!B:C, 2, FALSE)</f>
        <v>b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">
        <v>2.001811363E9</v>
      </c>
      <c r="B112" s="2">
        <v>8.904223815859E12</v>
      </c>
      <c r="C112" s="2">
        <v>1.0</v>
      </c>
      <c r="D112" s="5">
        <f>C112 * VLOOKUP(B112,'X - SKU Master'!$A$1:$C$67,3,FALSE)</f>
        <v>0.165</v>
      </c>
      <c r="E112" s="2">
        <f>VLOOKUP(A112,'Courier - Invoice'!B:I,4)</f>
        <v>303702</v>
      </c>
      <c r="F112" s="6" t="str">
        <f>VLOOKUP(ci_custpin, 'X - Pincode Zones'!B:C, 2, FALSE)</f>
        <v>b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">
        <v>2.001811306E9</v>
      </c>
      <c r="B113" s="2">
        <v>8.904223819352E12</v>
      </c>
      <c r="C113" s="2">
        <v>1.0</v>
      </c>
      <c r="D113" s="5">
        <f>C113 * VLOOKUP(B113,'X - SKU Master'!$A$1:$C$67,3,FALSE)</f>
        <v>0.165</v>
      </c>
      <c r="E113" s="2">
        <f>VLOOKUP(A113,'Courier - Invoice'!B:I,4)</f>
        <v>303702</v>
      </c>
      <c r="F113" s="6" t="str">
        <f>VLOOKUP(ci_custpin, 'X - Pincode Zones'!B:C, 2, FALSE)</f>
        <v>b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">
        <v>2.001811306E9</v>
      </c>
      <c r="B114" s="2">
        <v>8.904223819543E12</v>
      </c>
      <c r="C114" s="2">
        <v>1.0</v>
      </c>
      <c r="D114" s="5">
        <f>C114 * VLOOKUP(B114,'X - SKU Master'!$A$1:$C$67,3,FALSE)</f>
        <v>0.3</v>
      </c>
      <c r="E114" s="2">
        <f>VLOOKUP(A114,'Courier - Invoice'!B:I,4)</f>
        <v>303702</v>
      </c>
      <c r="F114" s="6" t="str">
        <f>VLOOKUP(ci_custpin, 'X - Pincode Zones'!B:C, 2, FALSE)</f>
        <v>b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">
        <v>2.001811306E9</v>
      </c>
      <c r="B115" s="2">
        <v>8.904223819147E12</v>
      </c>
      <c r="C115" s="2">
        <v>1.0</v>
      </c>
      <c r="D115" s="5">
        <f>C115 * VLOOKUP(B115,'X - SKU Master'!$A$1:$C$67,3,FALSE)</f>
        <v>0.24</v>
      </c>
      <c r="E115" s="2">
        <f>VLOOKUP(A115,'Courier - Invoice'!B:I,4)</f>
        <v>303702</v>
      </c>
      <c r="F115" s="6" t="str">
        <f>VLOOKUP(ci_custpin, 'X - Pincode Zones'!B:C, 2, FALSE)</f>
        <v>b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">
        <v>2.001811306E9</v>
      </c>
      <c r="B116" s="2">
        <v>8.904223819468E12</v>
      </c>
      <c r="C116" s="2">
        <v>1.0</v>
      </c>
      <c r="D116" s="5">
        <f>C116 * VLOOKUP(B116,'X - SKU Master'!$A$1:$C$67,3,FALSE)</f>
        <v>0.24</v>
      </c>
      <c r="E116" s="2">
        <f>VLOOKUP(A116,'Courier - Invoice'!B:I,4)</f>
        <v>303702</v>
      </c>
      <c r="F116" s="6" t="str">
        <f>VLOOKUP(ci_custpin, 'X - Pincode Zones'!B:C, 2, FALSE)</f>
        <v>b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">
        <v>2.001811305E9</v>
      </c>
      <c r="B117" s="2">
        <v>8.904223816214E12</v>
      </c>
      <c r="C117" s="2">
        <v>1.0</v>
      </c>
      <c r="D117" s="5">
        <f>C117 * VLOOKUP(B117,'X - SKU Master'!$A$1:$C$67,3,FALSE)</f>
        <v>0.12</v>
      </c>
      <c r="E117" s="2">
        <f>VLOOKUP(A117,'Courier - Invoice'!B:I,4)</f>
        <v>303702</v>
      </c>
      <c r="F117" s="6" t="str">
        <f>VLOOKUP(ci_custpin, 'X - Pincode Zones'!B:C, 2, FALSE)</f>
        <v>b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">
        <v>2.001811305E9</v>
      </c>
      <c r="B118" s="2">
        <v>8.904223819499E12</v>
      </c>
      <c r="C118" s="2">
        <v>1.0</v>
      </c>
      <c r="D118" s="5">
        <f>C118 * VLOOKUP(B118,'X - SKU Master'!$A$1:$C$67,3,FALSE)</f>
        <v>0.21</v>
      </c>
      <c r="E118" s="2">
        <f>VLOOKUP(A118,'Courier - Invoice'!B:I,4)</f>
        <v>303702</v>
      </c>
      <c r="F118" s="6" t="str">
        <f>VLOOKUP(ci_custpin, 'X - Pincode Zones'!B:C, 2, FALSE)</f>
        <v>b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">
        <v>2.001811305E9</v>
      </c>
      <c r="B119" s="2">
        <v>8.904223819505E12</v>
      </c>
      <c r="C119" s="2">
        <v>1.0</v>
      </c>
      <c r="D119" s="5">
        <f>C119 * VLOOKUP(B119,'X - SKU Master'!$A$1:$C$67,3,FALSE)</f>
        <v>0.21</v>
      </c>
      <c r="E119" s="2">
        <f>VLOOKUP(A119,'Courier - Invoice'!B:I,4)</f>
        <v>303702</v>
      </c>
      <c r="F119" s="6" t="str">
        <f>VLOOKUP(ci_custpin, 'X - Pincode Zones'!B:C, 2, FALSE)</f>
        <v>b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">
        <v>2.001811305E9</v>
      </c>
      <c r="B120" s="2">
        <v>8.904223819512E12</v>
      </c>
      <c r="C120" s="2">
        <v>1.0</v>
      </c>
      <c r="D120" s="5">
        <f>C120 * VLOOKUP(B120,'X - SKU Master'!$A$1:$C$67,3,FALSE)</f>
        <v>0.21</v>
      </c>
      <c r="E120" s="2">
        <f>VLOOKUP(A120,'Courier - Invoice'!B:I,4)</f>
        <v>303702</v>
      </c>
      <c r="F120" s="6" t="str">
        <f>VLOOKUP(ci_custpin, 'X - Pincode Zones'!B:C, 2, FALSE)</f>
        <v>b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">
        <v>2.001811229E9</v>
      </c>
      <c r="B121" s="2">
        <v>8.904223819468E12</v>
      </c>
      <c r="C121" s="2">
        <v>1.0</v>
      </c>
      <c r="D121" s="5">
        <f>C121 * VLOOKUP(B121,'X - SKU Master'!$A$1:$C$67,3,FALSE)</f>
        <v>0.24</v>
      </c>
      <c r="E121" s="2">
        <f>VLOOKUP(A121,'Courier - Invoice'!B:I,4)</f>
        <v>303702</v>
      </c>
      <c r="F121" s="6" t="str">
        <f>VLOOKUP(ci_custpin, 'X - Pincode Zones'!B:C, 2, FALSE)</f>
        <v>b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">
        <v>2.001811229E9</v>
      </c>
      <c r="B122" s="2">
        <v>8.904223819345E12</v>
      </c>
      <c r="C122" s="2">
        <v>1.0</v>
      </c>
      <c r="D122" s="5">
        <f>C122 * VLOOKUP(B122,'X - SKU Master'!$A$1:$C$67,3,FALSE)</f>
        <v>0.165</v>
      </c>
      <c r="E122" s="2">
        <f>VLOOKUP(A122,'Courier - Invoice'!B:I,4)</f>
        <v>303702</v>
      </c>
      <c r="F122" s="6" t="str">
        <f>VLOOKUP(ci_custpin, 'X - Pincode Zones'!B:C, 2, FALSE)</f>
        <v>b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">
        <v>2.001811229E9</v>
      </c>
      <c r="B123" s="2">
        <v>8.904223818874E12</v>
      </c>
      <c r="C123" s="2">
        <v>1.0</v>
      </c>
      <c r="D123" s="5">
        <f>C123 * VLOOKUP(B123,'X - SKU Master'!$A$1:$C$67,3,FALSE)</f>
        <v>0.1</v>
      </c>
      <c r="E123" s="2">
        <f>VLOOKUP(A123,'Courier - Invoice'!B:I,4)</f>
        <v>303702</v>
      </c>
      <c r="F123" s="6" t="str">
        <f>VLOOKUP(ci_custpin, 'X - Pincode Zones'!B:C, 2, FALSE)</f>
        <v>b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">
        <v>2.001811192E9</v>
      </c>
      <c r="B124" s="2">
        <v>8.904223816214E12</v>
      </c>
      <c r="C124" s="2">
        <v>1.0</v>
      </c>
      <c r="D124" s="5">
        <f>C124 * VLOOKUP(B124,'X - SKU Master'!$A$1:$C$67,3,FALSE)</f>
        <v>0.12</v>
      </c>
      <c r="E124" s="2">
        <f>VLOOKUP(A124,'Courier - Invoice'!B:I,4)</f>
        <v>303702</v>
      </c>
      <c r="F124" s="6" t="str">
        <f>VLOOKUP(ci_custpin, 'X - Pincode Zones'!B:C, 2, FALSE)</f>
        <v>e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">
        <v>2.001811192E9</v>
      </c>
      <c r="B125" s="2">
        <v>8.904223818874E12</v>
      </c>
      <c r="C125" s="2">
        <v>1.0</v>
      </c>
      <c r="D125" s="5">
        <f>C125 * VLOOKUP(B125,'X - SKU Master'!$A$1:$C$67,3,FALSE)</f>
        <v>0.1</v>
      </c>
      <c r="E125" s="2">
        <f>VLOOKUP(A125,'Courier - Invoice'!B:I,4)</f>
        <v>303702</v>
      </c>
      <c r="F125" s="6" t="str">
        <f>VLOOKUP(ci_custpin, 'X - Pincode Zones'!B:C, 2, FALSE)</f>
        <v>b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">
        <v>2.001811192E9</v>
      </c>
      <c r="B126" s="2">
        <v>8.904223818881E12</v>
      </c>
      <c r="C126" s="2">
        <v>1.0</v>
      </c>
      <c r="D126" s="5">
        <f>C126 * VLOOKUP(B126,'X - SKU Master'!$A$1:$C$67,3,FALSE)</f>
        <v>0.14</v>
      </c>
      <c r="E126" s="2">
        <f>VLOOKUP(A126,'Courier - Invoice'!B:I,4)</f>
        <v>303702</v>
      </c>
      <c r="F126" s="6" t="str">
        <f>VLOOKUP(ci_custpin, 'X - Pincode Zones'!B:C, 2, FALSE)</f>
        <v>#N/A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">
        <v>2.001811192E9</v>
      </c>
      <c r="B127" s="2">
        <v>8.904223819291E12</v>
      </c>
      <c r="C127" s="2">
        <v>2.0</v>
      </c>
      <c r="D127" s="5">
        <f>C127 * VLOOKUP(B127,'X - SKU Master'!$A$1:$C$67,3,FALSE)</f>
        <v>0.224</v>
      </c>
      <c r="E127" s="2">
        <f>VLOOKUP(A127,'Courier - Invoice'!B:I,4)</f>
        <v>303702</v>
      </c>
      <c r="F127" s="6" t="str">
        <f>VLOOKUP(ci_custpin, 'X - Pincode Zones'!B:C, 2, FALSE)</f>
        <v>#N/A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">
        <v>2.001811192E9</v>
      </c>
      <c r="B128" s="2">
        <v>8.904223819031E12</v>
      </c>
      <c r="C128" s="2">
        <v>2.0</v>
      </c>
      <c r="D128" s="5">
        <f>C128 * VLOOKUP(B128,'X - SKU Master'!$A$1:$C$67,3,FALSE)</f>
        <v>0.224</v>
      </c>
      <c r="E128" s="2">
        <f>VLOOKUP(A128,'Courier - Invoice'!B:I,4)</f>
        <v>303702</v>
      </c>
      <c r="F128" s="6" t="str">
        <f>VLOOKUP(ci_custpin, 'X - Pincode Zones'!B:C, 2, FALSE)</f>
        <v>#N/A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">
        <v>2.001811192E9</v>
      </c>
      <c r="B129" s="2">
        <v>8.904223819024E12</v>
      </c>
      <c r="C129" s="2">
        <v>2.0</v>
      </c>
      <c r="D129" s="5">
        <f>C129 * VLOOKUP(B129,'X - SKU Master'!$A$1:$C$67,3,FALSE)</f>
        <v>0.224</v>
      </c>
      <c r="E129" s="2">
        <f>VLOOKUP(A129,'Courier - Invoice'!B:I,4)</f>
        <v>303702</v>
      </c>
      <c r="F129" s="6" t="str">
        <f>VLOOKUP(ci_custpin, 'X - Pincode Zones'!B:C, 2, FALSE)</f>
        <v>#N/A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">
        <v>2.001811153E9</v>
      </c>
      <c r="B130" s="2">
        <v>8.904223818706E12</v>
      </c>
      <c r="C130" s="2">
        <v>1.0</v>
      </c>
      <c r="D130" s="5">
        <f>C130 * VLOOKUP(B130,'X - SKU Master'!$A$1:$C$67,3,FALSE)</f>
        <v>0.127</v>
      </c>
      <c r="E130" s="2">
        <f>VLOOKUP(A130,'Courier - Invoice'!B:I,4)</f>
        <v>303702</v>
      </c>
      <c r="F130" s="6" t="str">
        <f>VLOOKUP(ci_custpin, 'X - Pincode Zones'!B:C, 2, FALSE)</f>
        <v>#N/A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">
        <v>2.001811153E9</v>
      </c>
      <c r="B131" s="2">
        <v>8.90422381885E12</v>
      </c>
      <c r="C131" s="2">
        <v>1.0</v>
      </c>
      <c r="D131" s="5">
        <f>C131 * VLOOKUP(B131,'X - SKU Master'!$A$1:$C$67,3,FALSE)</f>
        <v>0.24</v>
      </c>
      <c r="E131" s="2">
        <f>VLOOKUP(A131,'Courier - Invoice'!B:I,4)</f>
        <v>303702</v>
      </c>
      <c r="F131" s="6" t="str">
        <f>VLOOKUP(ci_custpin, 'X - Pincode Zones'!B:C, 2, FALSE)</f>
        <v>#N/A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">
        <v>2.001811153E9</v>
      </c>
      <c r="B132" s="2">
        <v>8.904223819468E12</v>
      </c>
      <c r="C132" s="2">
        <v>1.0</v>
      </c>
      <c r="D132" s="5">
        <f>C132 * VLOOKUP(B132,'X - SKU Master'!$A$1:$C$67,3,FALSE)</f>
        <v>0.24</v>
      </c>
      <c r="E132" s="2">
        <f>VLOOKUP(A132,'Courier - Invoice'!B:I,4)</f>
        <v>303702</v>
      </c>
      <c r="F132" s="6" t="str">
        <f>VLOOKUP(ci_custpin, 'X - Pincode Zones'!B:C, 2, FALSE)</f>
        <v>#N/A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">
        <v>2.001811058E9</v>
      </c>
      <c r="B133" s="2">
        <v>8.904223818706E12</v>
      </c>
      <c r="C133" s="2">
        <v>1.0</v>
      </c>
      <c r="D133" s="5">
        <f>C133 * VLOOKUP(B133,'X - SKU Master'!$A$1:$C$67,3,FALSE)</f>
        <v>0.127</v>
      </c>
      <c r="E133" s="2">
        <f>VLOOKUP(A133,'Courier - Invoice'!B:I,4)</f>
        <v>303702</v>
      </c>
      <c r="F133" s="6" t="str">
        <f>VLOOKUP(ci_custpin, 'X - Pincode Zones'!B:C, 2, FALSE)</f>
        <v>#N/A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">
        <v>2.001811058E9</v>
      </c>
      <c r="B134" s="2">
        <v>8.904223818942E12</v>
      </c>
      <c r="C134" s="2">
        <v>1.0</v>
      </c>
      <c r="D134" s="5">
        <f>C134 * VLOOKUP(B134,'X - SKU Master'!$A$1:$C$67,3,FALSE)</f>
        <v>0.133</v>
      </c>
      <c r="E134" s="2">
        <f>VLOOKUP(A134,'Courier - Invoice'!B:I,4)</f>
        <v>303702</v>
      </c>
      <c r="F134" s="6" t="str">
        <f>VLOOKUP(ci_custpin, 'X - Pincode Zones'!B:C, 2, FALSE)</f>
        <v>#N/A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">
        <v>2.001811058E9</v>
      </c>
      <c r="B135" s="2">
        <v>8.90422381885E12</v>
      </c>
      <c r="C135" s="2">
        <v>1.0</v>
      </c>
      <c r="D135" s="5">
        <f>C135 * VLOOKUP(B135,'X - SKU Master'!$A$1:$C$67,3,FALSE)</f>
        <v>0.24</v>
      </c>
      <c r="E135" s="2">
        <f>VLOOKUP(A135,'Courier - Invoice'!B:I,4)</f>
        <v>303702</v>
      </c>
      <c r="F135" s="6" t="str">
        <f>VLOOKUP(ci_custpin, 'X - Pincode Zones'!B:C, 2, FALSE)</f>
        <v>#N/A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">
        <v>2.001811039E9</v>
      </c>
      <c r="B136" s="2">
        <v>8.904223818706E12</v>
      </c>
      <c r="C136" s="2">
        <v>1.0</v>
      </c>
      <c r="D136" s="5">
        <f>C136 * VLOOKUP(B136,'X - SKU Master'!$A$1:$C$67,3,FALSE)</f>
        <v>0.127</v>
      </c>
      <c r="E136" s="2">
        <f>VLOOKUP(A136,'Courier - Invoice'!B:I,4)</f>
        <v>302020</v>
      </c>
      <c r="F136" s="6" t="str">
        <f>VLOOKUP(ci_custpin, 'X - Pincode Zones'!B:C, 2, FALSE)</f>
        <v>#N/A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">
        <v>2.001811039E9</v>
      </c>
      <c r="B137" s="2">
        <v>8.904223818683E12</v>
      </c>
      <c r="C137" s="2">
        <v>1.0</v>
      </c>
      <c r="D137" s="5">
        <f>C137 * VLOOKUP(B137,'X - SKU Master'!$A$1:$C$67,3,FALSE)</f>
        <v>0.121</v>
      </c>
      <c r="E137" s="2">
        <f>VLOOKUP(A137,'Courier - Invoice'!B:I,4)</f>
        <v>302020</v>
      </c>
      <c r="F137" s="6" t="str">
        <f>VLOOKUP(ci_custpin, 'X - Pincode Zones'!B:C, 2, FALSE)</f>
        <v>#N/A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">
        <v>2.001811039E9</v>
      </c>
      <c r="B138" s="2">
        <v>8.90422381885E12</v>
      </c>
      <c r="C138" s="2">
        <v>1.0</v>
      </c>
      <c r="D138" s="5">
        <f>C138 * VLOOKUP(B138,'X - SKU Master'!$A$1:$C$67,3,FALSE)</f>
        <v>0.24</v>
      </c>
      <c r="E138" s="2">
        <f>VLOOKUP(A138,'Courier - Invoice'!B:I,4)</f>
        <v>302020</v>
      </c>
      <c r="F138" s="6" t="str">
        <f>VLOOKUP(ci_custpin, 'X - Pincode Zones'!B:C, 2, FALSE)</f>
        <v>#N/A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">
        <v>2.001810697E9</v>
      </c>
      <c r="B139" s="2">
        <v>8.904223818706E12</v>
      </c>
      <c r="C139" s="2">
        <v>1.0</v>
      </c>
      <c r="D139" s="5">
        <f>C139 * VLOOKUP(B139,'X - SKU Master'!$A$1:$C$67,3,FALSE)</f>
        <v>0.127</v>
      </c>
      <c r="E139" s="2">
        <f>VLOOKUP(A139,'Courier - Invoice'!B:I,4)</f>
        <v>324008</v>
      </c>
      <c r="F139" s="6" t="str">
        <f>VLOOKUP(ci_custpin, 'X - Pincode Zones'!B:C, 2, FALSE)</f>
        <v>#N/A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">
        <v>2.001810697E9</v>
      </c>
      <c r="B140" s="2">
        <v>8.90422381885E12</v>
      </c>
      <c r="C140" s="2">
        <v>1.0</v>
      </c>
      <c r="D140" s="5">
        <f>C140 * VLOOKUP(B140,'X - SKU Master'!$A$1:$C$67,3,FALSE)</f>
        <v>0.24</v>
      </c>
      <c r="E140" s="2">
        <f>VLOOKUP(A140,'Courier - Invoice'!B:I,4)</f>
        <v>324008</v>
      </c>
      <c r="F140" s="6" t="str">
        <f>VLOOKUP(ci_custpin, 'X - Pincode Zones'!B:C, 2, FALSE)</f>
        <v>#N/A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">
        <v>2.001810697E9</v>
      </c>
      <c r="B141" s="2">
        <v>8.904223819468E12</v>
      </c>
      <c r="C141" s="2">
        <v>1.0</v>
      </c>
      <c r="D141" s="5">
        <f>C141 * VLOOKUP(B141,'X - SKU Master'!$A$1:$C$67,3,FALSE)</f>
        <v>0.24</v>
      </c>
      <c r="E141" s="2">
        <f>VLOOKUP(A141,'Courier - Invoice'!B:I,4)</f>
        <v>324008</v>
      </c>
      <c r="F141" s="6" t="str">
        <f>VLOOKUP(ci_custpin, 'X - Pincode Zones'!B:C, 2, FALSE)</f>
        <v>#N/A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">
        <v>2.001810549E9</v>
      </c>
      <c r="B142" s="2">
        <v>8.904223819468E12</v>
      </c>
      <c r="C142" s="2">
        <v>1.0</v>
      </c>
      <c r="D142" s="5">
        <f>C142 * VLOOKUP(B142,'X - SKU Master'!$A$1:$C$67,3,FALSE)</f>
        <v>0.24</v>
      </c>
      <c r="E142" s="2">
        <f>VLOOKUP(A142,'Courier - Invoice'!B:I,4)</f>
        <v>302017</v>
      </c>
      <c r="F142" s="6" t="str">
        <f>VLOOKUP(ci_custpin, 'X - Pincode Zones'!B:C, 2, FALSE)</f>
        <v>#N/A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">
        <v>2.001810549E9</v>
      </c>
      <c r="B143" s="2">
        <v>8.904223818454E12</v>
      </c>
      <c r="C143" s="2">
        <v>1.0</v>
      </c>
      <c r="D143" s="5">
        <f>C143 * VLOOKUP(B143,'X - SKU Master'!$A$1:$C$67,3,FALSE)</f>
        <v>0.232</v>
      </c>
      <c r="E143" s="2">
        <f>VLOOKUP(A143,'Courier - Invoice'!B:I,4)</f>
        <v>302017</v>
      </c>
      <c r="F143" s="6" t="str">
        <f>VLOOKUP(ci_custpin, 'X - Pincode Zones'!B:C, 2, FALSE)</f>
        <v>#N/A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">
        <v>2.001810549E9</v>
      </c>
      <c r="B144" s="2">
        <v>8.904223818669E12</v>
      </c>
      <c r="C144" s="2">
        <v>1.0</v>
      </c>
      <c r="D144" s="5">
        <f>C144 * VLOOKUP(B144,'X - SKU Master'!$A$1:$C$67,3,FALSE)</f>
        <v>0.24</v>
      </c>
      <c r="E144" s="2">
        <f>VLOOKUP(A144,'Courier - Invoice'!B:I,4)</f>
        <v>302017</v>
      </c>
      <c r="F144" s="6" t="str">
        <f>VLOOKUP(ci_custpin, 'X - Pincode Zones'!B:C, 2, FALSE)</f>
        <v>#N/A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">
        <v>2.001810549E9</v>
      </c>
      <c r="B145" s="2">
        <v>8.904223818638E12</v>
      </c>
      <c r="C145" s="2">
        <v>2.0</v>
      </c>
      <c r="D145" s="5">
        <f>C145 * VLOOKUP(B145,'X - SKU Master'!$A$1:$C$67,3,FALSE)</f>
        <v>0.274</v>
      </c>
      <c r="E145" s="2">
        <f>VLOOKUP(A145,'Courier - Invoice'!B:I,4)</f>
        <v>302017</v>
      </c>
      <c r="F145" s="6" t="str">
        <f>VLOOKUP(ci_custpin, 'X - Pincode Zones'!B:C, 2, FALSE)</f>
        <v>#N/A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">
        <v>2.001810281E9</v>
      </c>
      <c r="B146" s="2">
        <v>8.904223818706E12</v>
      </c>
      <c r="C146" s="2">
        <v>1.0</v>
      </c>
      <c r="D146" s="5">
        <f>C146 * VLOOKUP(B146,'X - SKU Master'!$A$1:$C$67,3,FALSE)</f>
        <v>0.127</v>
      </c>
      <c r="E146" s="2">
        <f>VLOOKUP(A146,'Courier - Invoice'!B:I,4)</f>
        <v>302018</v>
      </c>
      <c r="F146" s="6" t="str">
        <f>VLOOKUP(ci_custpin, 'X - Pincode Zones'!B:C, 2, FALSE)</f>
        <v>#N/A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">
        <v>2.001810281E9</v>
      </c>
      <c r="B147" s="2">
        <v>8.904223818942E12</v>
      </c>
      <c r="C147" s="2">
        <v>1.0</v>
      </c>
      <c r="D147" s="5">
        <f>C147 * VLOOKUP(B147,'X - SKU Master'!$A$1:$C$67,3,FALSE)</f>
        <v>0.133</v>
      </c>
      <c r="E147" s="2">
        <f>VLOOKUP(A147,'Courier - Invoice'!B:I,4)</f>
        <v>302018</v>
      </c>
      <c r="F147" s="6" t="str">
        <f>VLOOKUP(ci_custpin, 'X - Pincode Zones'!B:C, 2, FALSE)</f>
        <v>#N/A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">
        <v>2.001810281E9</v>
      </c>
      <c r="B148" s="2">
        <v>8.90422381885E12</v>
      </c>
      <c r="C148" s="2">
        <v>1.0</v>
      </c>
      <c r="D148" s="5">
        <f>C148 * VLOOKUP(B148,'X - SKU Master'!$A$1:$C$67,3,FALSE)</f>
        <v>0.24</v>
      </c>
      <c r="E148" s="2">
        <f>VLOOKUP(A148,'Courier - Invoice'!B:I,4)</f>
        <v>302018</v>
      </c>
      <c r="F148" s="6" t="str">
        <f>VLOOKUP(ci_custpin, 'X - Pincode Zones'!B:C, 2, FALSE)</f>
        <v>#N/A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">
        <v>2.001810125E9</v>
      </c>
      <c r="B149" s="2">
        <v>8.904223818706E12</v>
      </c>
      <c r="C149" s="2">
        <v>1.0</v>
      </c>
      <c r="D149" s="5">
        <f>C149 * VLOOKUP(B149,'X - SKU Master'!$A$1:$C$67,3,FALSE)</f>
        <v>0.127</v>
      </c>
      <c r="E149" s="2">
        <f>VLOOKUP(A149,'Courier - Invoice'!B:I,4)</f>
        <v>302004</v>
      </c>
      <c r="F149" s="6" t="str">
        <f>VLOOKUP(ci_custpin, 'X - Pincode Zones'!B:C, 2, FALSE)</f>
        <v>#N/A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">
        <v>2.001810125E9</v>
      </c>
      <c r="B150" s="2">
        <v>8.904223818942E12</v>
      </c>
      <c r="C150" s="2">
        <v>1.0</v>
      </c>
      <c r="D150" s="5">
        <f>C150 * VLOOKUP(B150,'X - SKU Master'!$A$1:$C$67,3,FALSE)</f>
        <v>0.133</v>
      </c>
      <c r="E150" s="2">
        <f>VLOOKUP(A150,'Courier - Invoice'!B:I,4)</f>
        <v>302004</v>
      </c>
      <c r="F150" s="6" t="str">
        <f>VLOOKUP(ci_custpin, 'X - Pincode Zones'!B:C, 2, FALSE)</f>
        <v>#N/A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">
        <v>2.001810125E9</v>
      </c>
      <c r="B151" s="2">
        <v>8.90422381885E12</v>
      </c>
      <c r="C151" s="2">
        <v>1.0</v>
      </c>
      <c r="D151" s="5">
        <f>C151 * VLOOKUP(B151,'X - SKU Master'!$A$1:$C$67,3,FALSE)</f>
        <v>0.24</v>
      </c>
      <c r="E151" s="2">
        <f>VLOOKUP(A151,'Courier - Invoice'!B:I,4)</f>
        <v>302004</v>
      </c>
      <c r="F151" s="6" t="str">
        <f>VLOOKUP(ci_custpin, 'X - Pincode Zones'!B:C, 2, FALSE)</f>
        <v>#N/A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">
        <v>2.001810104E9</v>
      </c>
      <c r="B152" s="2">
        <v>8.90422381885E12</v>
      </c>
      <c r="C152" s="2">
        <v>1.0</v>
      </c>
      <c r="D152" s="5">
        <f>C152 * VLOOKUP(B152,'X - SKU Master'!$A$1:$C$67,3,FALSE)</f>
        <v>0.24</v>
      </c>
      <c r="E152" s="2">
        <f>VLOOKUP(A152,'Courier - Invoice'!B:I,4)</f>
        <v>302001</v>
      </c>
      <c r="F152" s="6" t="str">
        <f>VLOOKUP(ci_custpin, 'X - Pincode Zones'!B:C, 2, FALSE)</f>
        <v>#N/A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">
        <v>2.001810104E9</v>
      </c>
      <c r="B153" s="2">
        <v>8.904223818683E12</v>
      </c>
      <c r="C153" s="2">
        <v>1.0</v>
      </c>
      <c r="D153" s="5">
        <f>C153 * VLOOKUP(B153,'X - SKU Master'!$A$1:$C$67,3,FALSE)</f>
        <v>0.121</v>
      </c>
      <c r="E153" s="2">
        <f>VLOOKUP(A153,'Courier - Invoice'!B:I,4)</f>
        <v>302001</v>
      </c>
      <c r="F153" s="6" t="str">
        <f>VLOOKUP(ci_custpin, 'X - Pincode Zones'!B:C, 2, FALSE)</f>
        <v>#N/A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">
        <v>2.001810104E9</v>
      </c>
      <c r="B154" s="2">
        <v>8.904223819468E12</v>
      </c>
      <c r="C154" s="2">
        <v>1.0</v>
      </c>
      <c r="D154" s="5">
        <f>C154 * VLOOKUP(B154,'X - SKU Master'!$A$1:$C$67,3,FALSE)</f>
        <v>0.24</v>
      </c>
      <c r="E154" s="2">
        <f>VLOOKUP(A154,'Courier - Invoice'!B:I,4)</f>
        <v>302001</v>
      </c>
      <c r="F154" s="6" t="str">
        <f>VLOOKUP(ci_custpin, 'X - Pincode Zones'!B:C, 2, FALSE)</f>
        <v>#N/A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">
        <v>2.001809934E9</v>
      </c>
      <c r="B155" s="2">
        <v>8.90422381885E12</v>
      </c>
      <c r="C155" s="2">
        <v>1.0</v>
      </c>
      <c r="D155" s="5">
        <f>C155 * VLOOKUP(B155,'X - SKU Master'!$A$1:$C$67,3,FALSE)</f>
        <v>0.24</v>
      </c>
      <c r="E155" s="2">
        <f>VLOOKUP(A155,'Courier - Invoice'!B:I,4)</f>
        <v>302001</v>
      </c>
      <c r="F155" s="6" t="str">
        <f>VLOOKUP(ci_custpin, 'X - Pincode Zones'!B:C, 2, FALSE)</f>
        <v>#N/A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">
        <v>2.001809934E9</v>
      </c>
      <c r="B156" s="2">
        <v>8.904223818683E12</v>
      </c>
      <c r="C156" s="2">
        <v>1.0</v>
      </c>
      <c r="D156" s="5">
        <f>C156 * VLOOKUP(B156,'X - SKU Master'!$A$1:$C$67,3,FALSE)</f>
        <v>0.121</v>
      </c>
      <c r="E156" s="2">
        <f>VLOOKUP(A156,'Courier - Invoice'!B:I,4)</f>
        <v>302001</v>
      </c>
      <c r="F156" s="6" t="str">
        <f>VLOOKUP(ci_custpin, 'X - Pincode Zones'!B:C, 2, FALSE)</f>
        <v>#N/A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">
        <v>2.001809917E9</v>
      </c>
      <c r="B157" s="2">
        <v>8.904223819499E12</v>
      </c>
      <c r="C157" s="2">
        <v>1.0</v>
      </c>
      <c r="D157" s="5">
        <f>C157 * VLOOKUP(B157,'X - SKU Master'!$A$1:$C$67,3,FALSE)</f>
        <v>0.21</v>
      </c>
      <c r="E157" s="2">
        <f>VLOOKUP(A157,'Courier - Invoice'!B:I,4)</f>
        <v>324005</v>
      </c>
      <c r="F157" s="6" t="str">
        <f>VLOOKUP(ci_custpin, 'X - Pincode Zones'!B:C, 2, FALSE)</f>
        <v>#N/A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">
        <v>2.001809917E9</v>
      </c>
      <c r="B158" s="2">
        <v>8.904223819505E12</v>
      </c>
      <c r="C158" s="2">
        <v>1.0</v>
      </c>
      <c r="D158" s="5">
        <f>C158 * VLOOKUP(B158,'X - SKU Master'!$A$1:$C$67,3,FALSE)</f>
        <v>0.21</v>
      </c>
      <c r="E158" s="2">
        <f>VLOOKUP(A158,'Courier - Invoice'!B:I,4)</f>
        <v>324005</v>
      </c>
      <c r="F158" s="6" t="str">
        <f>VLOOKUP(ci_custpin, 'X - Pincode Zones'!B:C, 2, FALSE)</f>
        <v>#N/A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">
        <v>2.001809917E9</v>
      </c>
      <c r="B159" s="2">
        <v>8.904223819512E12</v>
      </c>
      <c r="C159" s="2">
        <v>1.0</v>
      </c>
      <c r="D159" s="5">
        <f>C159 * VLOOKUP(B159,'X - SKU Master'!$A$1:$C$67,3,FALSE)</f>
        <v>0.21</v>
      </c>
      <c r="E159" s="2">
        <f>VLOOKUP(A159,'Courier - Invoice'!B:I,4)</f>
        <v>324005</v>
      </c>
      <c r="F159" s="6" t="str">
        <f>VLOOKUP(ci_custpin, 'X - Pincode Zones'!B:C, 2, FALSE)</f>
        <v>#N/A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">
        <v>2.00180982E9</v>
      </c>
      <c r="B160" s="2">
        <v>8.904223819277E12</v>
      </c>
      <c r="C160" s="2">
        <v>1.0</v>
      </c>
      <c r="D160" s="5">
        <f>C160 * VLOOKUP(B160,'X - SKU Master'!$A$1:$C$67,3,FALSE)</f>
        <v>0.35</v>
      </c>
      <c r="E160" s="2">
        <f>VLOOKUP(A160,'Courier - Invoice'!B:I,4)</f>
        <v>324005</v>
      </c>
      <c r="F160" s="6" t="str">
        <f>VLOOKUP(ci_custpin, 'X - Pincode Zones'!B:C, 2, FALSE)</f>
        <v>#N/A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">
        <v>2.00180982E9</v>
      </c>
      <c r="B161" s="2">
        <v>8.904223818478E12</v>
      </c>
      <c r="C161" s="2">
        <v>1.0</v>
      </c>
      <c r="D161" s="5">
        <f>C161 * VLOOKUP(B161,'X - SKU Master'!$A$1:$C$67,3,FALSE)</f>
        <v>0.35</v>
      </c>
      <c r="E161" s="2">
        <f>VLOOKUP(A161,'Courier - Invoice'!B:I,4)</f>
        <v>324005</v>
      </c>
      <c r="F161" s="6" t="str">
        <f>VLOOKUP(ci_custpin, 'X - Pincode Zones'!B:C, 2, FALSE)</f>
        <v>#N/A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">
        <v>2.00180982E9</v>
      </c>
      <c r="B162" s="2">
        <v>8.904223819284E12</v>
      </c>
      <c r="C162" s="2">
        <v>1.0</v>
      </c>
      <c r="D162" s="5">
        <f>C162 * VLOOKUP(B162,'X - SKU Master'!$A$1:$C$67,3,FALSE)</f>
        <v>0.35</v>
      </c>
      <c r="E162" s="2">
        <f>VLOOKUP(A162,'Courier - Invoice'!B:I,4)</f>
        <v>324005</v>
      </c>
      <c r="F162" s="6" t="str">
        <f>VLOOKUP(ci_custpin, 'X - Pincode Zones'!B:C, 2, FALSE)</f>
        <v>#N/A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">
        <v>2.00180982E9</v>
      </c>
      <c r="B163" s="2">
        <v>8.90422381913E12</v>
      </c>
      <c r="C163" s="2">
        <v>1.0</v>
      </c>
      <c r="D163" s="5">
        <f>C163 * VLOOKUP(B163,'X - SKU Master'!$A$1:$C$67,3,FALSE)</f>
        <v>0.35</v>
      </c>
      <c r="E163" s="2">
        <f>VLOOKUP(A163,'Courier - Invoice'!B:I,4)</f>
        <v>324005</v>
      </c>
      <c r="F163" s="6" t="str">
        <f>VLOOKUP(ci_custpin, 'X - Pincode Zones'!B:C, 2, FALSE)</f>
        <v>#N/A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">
        <v>2.00180982E9</v>
      </c>
      <c r="B164" s="2">
        <v>8.904223819031E12</v>
      </c>
      <c r="C164" s="2">
        <v>2.0</v>
      </c>
      <c r="D164" s="5">
        <f>C164 * VLOOKUP(B164,'X - SKU Master'!$A$1:$C$67,3,FALSE)</f>
        <v>0.224</v>
      </c>
      <c r="E164" s="2">
        <f>VLOOKUP(A164,'Courier - Invoice'!B:I,4)</f>
        <v>324005</v>
      </c>
      <c r="F164" s="6" t="str">
        <f>VLOOKUP(ci_custpin, 'X - Pincode Zones'!B:C, 2, FALSE)</f>
        <v>#N/A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">
        <v>2.00180982E9</v>
      </c>
      <c r="B165" s="2">
        <v>8.904223819024E12</v>
      </c>
      <c r="C165" s="2">
        <v>2.0</v>
      </c>
      <c r="D165" s="5">
        <f>C165 * VLOOKUP(B165,'X - SKU Master'!$A$1:$C$67,3,FALSE)</f>
        <v>0.224</v>
      </c>
      <c r="E165" s="2">
        <f>VLOOKUP(A165,'Courier - Invoice'!B:I,4)</f>
        <v>324005</v>
      </c>
      <c r="F165" s="6" t="str">
        <f>VLOOKUP(ci_custpin, 'X - Pincode Zones'!B:C, 2, FALSE)</f>
        <v>#N/A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">
        <v>2.00180982E9</v>
      </c>
      <c r="B166" s="2">
        <v>8.904223816214E12</v>
      </c>
      <c r="C166" s="2">
        <v>1.0</v>
      </c>
      <c r="D166" s="5">
        <f>C166 * VLOOKUP(B166,'X - SKU Master'!$A$1:$C$67,3,FALSE)</f>
        <v>0.12</v>
      </c>
      <c r="E166" s="2">
        <f>VLOOKUP(A166,'Courier - Invoice'!B:I,4)</f>
        <v>324005</v>
      </c>
      <c r="F166" s="6" t="str">
        <f>VLOOKUP(ci_custpin, 'X - Pincode Zones'!B:C, 2, FALSE)</f>
        <v>#N/A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">
        <v>2.00180982E9</v>
      </c>
      <c r="B167" s="2">
        <v>8.904223818874E12</v>
      </c>
      <c r="C167" s="2">
        <v>1.0</v>
      </c>
      <c r="D167" s="5">
        <f>C167 * VLOOKUP(B167,'X - SKU Master'!$A$1:$C$67,3,FALSE)</f>
        <v>0.1</v>
      </c>
      <c r="E167" s="2">
        <f>VLOOKUP(A167,'Courier - Invoice'!B:I,4)</f>
        <v>324005</v>
      </c>
      <c r="F167" s="6" t="str">
        <f>VLOOKUP(ci_custpin, 'X - Pincode Zones'!B:C, 2, FALSE)</f>
        <v>#N/A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">
        <v>2.00180982E9</v>
      </c>
      <c r="B168" s="2">
        <v>8.904223818881E12</v>
      </c>
      <c r="C168" s="2">
        <v>1.0</v>
      </c>
      <c r="D168" s="5">
        <f>C168 * VLOOKUP(B168,'X - SKU Master'!$A$1:$C$67,3,FALSE)</f>
        <v>0.14</v>
      </c>
      <c r="E168" s="2">
        <f>VLOOKUP(A168,'Courier - Invoice'!B:I,4)</f>
        <v>324005</v>
      </c>
      <c r="F168" s="6" t="str">
        <f>VLOOKUP(ci_custpin, 'X - Pincode Zones'!B:C, 2, FALSE)</f>
        <v>#N/A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">
        <v>2.00180982E9</v>
      </c>
      <c r="B169" s="2">
        <v>8.904223818898E12</v>
      </c>
      <c r="C169" s="2">
        <v>1.0</v>
      </c>
      <c r="D169" s="5">
        <f>C169 * VLOOKUP(B169,'X - SKU Master'!$A$1:$C$67,3,FALSE)</f>
        <v>0.14</v>
      </c>
      <c r="E169" s="2">
        <f>VLOOKUP(A169,'Courier - Invoice'!B:I,4)</f>
        <v>324005</v>
      </c>
      <c r="F169" s="6" t="str">
        <f>VLOOKUP(ci_custpin, 'X - Pincode Zones'!B:C, 2, FALSE)</f>
        <v>#N/A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">
        <v>2.00180982E9</v>
      </c>
      <c r="B170" s="2">
        <v>8.904223818706E12</v>
      </c>
      <c r="C170" s="2">
        <v>1.0</v>
      </c>
      <c r="D170" s="5">
        <f>C170 * VLOOKUP(B170,'X - SKU Master'!$A$1:$C$67,3,FALSE)</f>
        <v>0.127</v>
      </c>
      <c r="E170" s="2">
        <f>VLOOKUP(A170,'Courier - Invoice'!B:I,4)</f>
        <v>324005</v>
      </c>
      <c r="F170" s="6" t="str">
        <f>VLOOKUP(ci_custpin, 'X - Pincode Zones'!B:C, 2, FALSE)</f>
        <v>#N/A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">
        <v>2.00180982E9</v>
      </c>
      <c r="B171" s="2">
        <v>8.904223818942E12</v>
      </c>
      <c r="C171" s="2">
        <v>1.0</v>
      </c>
      <c r="D171" s="5">
        <f>C171 * VLOOKUP(B171,'X - SKU Master'!$A$1:$C$67,3,FALSE)</f>
        <v>0.133</v>
      </c>
      <c r="E171" s="2">
        <f>VLOOKUP(A171,'Courier - Invoice'!B:I,4)</f>
        <v>324005</v>
      </c>
      <c r="F171" s="6" t="str">
        <f>VLOOKUP(ci_custpin, 'X - Pincode Zones'!B:C, 2, FALSE)</f>
        <v>#N/A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">
        <v>2.00180982E9</v>
      </c>
      <c r="B172" s="2">
        <v>8.90422381885E12</v>
      </c>
      <c r="C172" s="2">
        <v>1.0</v>
      </c>
      <c r="D172" s="5">
        <f>C172 * VLOOKUP(B172,'X - SKU Master'!$A$1:$C$67,3,FALSE)</f>
        <v>0.24</v>
      </c>
      <c r="E172" s="2">
        <f>VLOOKUP(A172,'Courier - Invoice'!B:I,4)</f>
        <v>324005</v>
      </c>
      <c r="F172" s="6" t="str">
        <f>VLOOKUP(ci_custpin, 'X - Pincode Zones'!B:C, 2, FALSE)</f>
        <v>#N/A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">
        <v>2.00180982E9</v>
      </c>
      <c r="B173" s="2">
        <v>8.904223818454E12</v>
      </c>
      <c r="C173" s="2">
        <v>1.0</v>
      </c>
      <c r="D173" s="5">
        <f>C173 * VLOOKUP(B173,'X - SKU Master'!$A$1:$C$67,3,FALSE)</f>
        <v>0.232</v>
      </c>
      <c r="E173" s="2">
        <f>VLOOKUP(A173,'Courier - Invoice'!B:I,4)</f>
        <v>324005</v>
      </c>
      <c r="F173" s="6" t="str">
        <f>VLOOKUP(ci_custpin, 'X - Pincode Zones'!B:C, 2, FALSE)</f>
        <v>#N/A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">
        <v>2.001809794E9</v>
      </c>
      <c r="B174" s="2">
        <v>8.904223819284E12</v>
      </c>
      <c r="C174" s="2">
        <v>1.0</v>
      </c>
      <c r="D174" s="5">
        <f>C174 * VLOOKUP(B174,'X - SKU Master'!$A$1:$C$67,3,FALSE)</f>
        <v>0.35</v>
      </c>
      <c r="E174" s="2">
        <f>VLOOKUP(A174,'Courier - Invoice'!B:I,4)</f>
        <v>324005</v>
      </c>
      <c r="F174" s="6" t="str">
        <f>VLOOKUP(ci_custpin, 'X - Pincode Zones'!B:C, 2, FALSE)</f>
        <v>#N/A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">
        <v>2.001809794E9</v>
      </c>
      <c r="B175" s="2">
        <v>8.904223819352E12</v>
      </c>
      <c r="C175" s="2">
        <v>1.0</v>
      </c>
      <c r="D175" s="5">
        <f>C175 * VLOOKUP(B175,'X - SKU Master'!$A$1:$C$67,3,FALSE)</f>
        <v>0.165</v>
      </c>
      <c r="E175" s="2">
        <f>VLOOKUP(A175,'Courier - Invoice'!B:I,4)</f>
        <v>324005</v>
      </c>
      <c r="F175" s="6" t="str">
        <f>VLOOKUP(ci_custpin, 'X - Pincode Zones'!B:C, 2, FALSE)</f>
        <v>#N/A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">
        <v>2.001809794E9</v>
      </c>
      <c r="B176" s="2">
        <v>8.904223818935E12</v>
      </c>
      <c r="C176" s="2">
        <v>1.0</v>
      </c>
      <c r="D176" s="5">
        <f>C176 * VLOOKUP(B176,'X - SKU Master'!$A$1:$C$67,3,FALSE)</f>
        <v>0.12</v>
      </c>
      <c r="E176" s="2">
        <f>VLOOKUP(A176,'Courier - Invoice'!B:I,4)</f>
        <v>324005</v>
      </c>
      <c r="F176" s="6" t="str">
        <f>VLOOKUP(ci_custpin, 'X - Pincode Zones'!B:C, 2, FALSE)</f>
        <v>#N/A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">
        <v>2.001809794E9</v>
      </c>
      <c r="B177" s="2">
        <v>8.904223816214E12</v>
      </c>
      <c r="C177" s="2">
        <v>1.0</v>
      </c>
      <c r="D177" s="5">
        <f>C177 * VLOOKUP(B177,'X - SKU Master'!$A$1:$C$67,3,FALSE)</f>
        <v>0.12</v>
      </c>
      <c r="E177" s="2">
        <f>VLOOKUP(A177,'Courier - Invoice'!B:I,4)</f>
        <v>324005</v>
      </c>
      <c r="F177" s="6" t="str">
        <f>VLOOKUP(ci_custpin, 'X - Pincode Zones'!B:C, 2, FALSE)</f>
        <v>#N/A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">
        <v>2.001809794E9</v>
      </c>
      <c r="B178" s="2">
        <v>8.904223818454E12</v>
      </c>
      <c r="C178" s="2">
        <v>1.0</v>
      </c>
      <c r="D178" s="5">
        <f>C178 * VLOOKUP(B178,'X - SKU Master'!$A$1:$C$67,3,FALSE)</f>
        <v>0.232</v>
      </c>
      <c r="E178" s="2">
        <f>VLOOKUP(A178,'Courier - Invoice'!B:I,4)</f>
        <v>324005</v>
      </c>
      <c r="F178" s="6" t="str">
        <f>VLOOKUP(ci_custpin, 'X - Pincode Zones'!B:C, 2, FALSE)</f>
        <v>#N/A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">
        <v>2.001809794E9</v>
      </c>
      <c r="B179" s="2" t="s">
        <v>14</v>
      </c>
      <c r="C179" s="2">
        <v>1.0</v>
      </c>
      <c r="D179" s="5">
        <f>C179 * VLOOKUP(B179,'X - SKU Master'!$A$1:$C$67,3,FALSE)</f>
        <v>0.5</v>
      </c>
      <c r="E179" s="2">
        <f>VLOOKUP(A179,'Courier - Invoice'!B:I,4)</f>
        <v>324005</v>
      </c>
      <c r="F179" s="6" t="str">
        <f>VLOOKUP(ci_custpin, 'X - Pincode Zones'!B:C, 2, FALSE)</f>
        <v>#N/A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">
        <v>2.001809794E9</v>
      </c>
      <c r="B180" s="2">
        <v>8.904223819116E12</v>
      </c>
      <c r="C180" s="2">
        <v>1.0</v>
      </c>
      <c r="D180" s="5">
        <f>C180 * VLOOKUP(B180,'X - SKU Master'!$A$1:$C$67,3,FALSE)</f>
        <v>0.03</v>
      </c>
      <c r="E180" s="2">
        <f>VLOOKUP(A180,'Courier - Invoice'!B:I,4)</f>
        <v>324005</v>
      </c>
      <c r="F180" s="6" t="str">
        <f>VLOOKUP(ci_custpin, 'X - Pincode Zones'!B:C, 2, FALSE)</f>
        <v>#N/A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">
        <v>2.001809592E9</v>
      </c>
      <c r="B181" s="2">
        <v>8.904223818706E12</v>
      </c>
      <c r="C181" s="2">
        <v>1.0</v>
      </c>
      <c r="D181" s="5">
        <f>C181 * VLOOKUP(B181,'X - SKU Master'!$A$1:$C$67,3,FALSE)</f>
        <v>0.127</v>
      </c>
      <c r="E181" s="2">
        <f>VLOOKUP(A181,'Courier - Invoice'!B:I,4)</f>
        <v>324005</v>
      </c>
      <c r="F181" s="6" t="str">
        <f>VLOOKUP(ci_custpin, 'X - Pincode Zones'!B:C, 2, FALSE)</f>
        <v>#N/A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">
        <v>2.001809592E9</v>
      </c>
      <c r="B182" s="2">
        <v>8.904223819024E12</v>
      </c>
      <c r="C182" s="2">
        <v>8.0</v>
      </c>
      <c r="D182" s="5">
        <f>C182 * VLOOKUP(B182,'X - SKU Master'!$A$1:$C$67,3,FALSE)</f>
        <v>0.896</v>
      </c>
      <c r="E182" s="2">
        <f>VLOOKUP(A182,'Courier - Invoice'!B:I,4)</f>
        <v>324005</v>
      </c>
      <c r="F182" s="6" t="str">
        <f>VLOOKUP(ci_custpin, 'X - Pincode Zones'!B:C, 2, FALSE)</f>
        <v>#N/A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">
        <v>2.001809592E9</v>
      </c>
      <c r="B183" s="2">
        <v>8.904223818683E12</v>
      </c>
      <c r="C183" s="2">
        <v>2.0</v>
      </c>
      <c r="D183" s="5">
        <f>C183 * VLOOKUP(B183,'X - SKU Master'!$A$1:$C$67,3,FALSE)</f>
        <v>0.242</v>
      </c>
      <c r="E183" s="2">
        <f>VLOOKUP(A183,'Courier - Invoice'!B:I,4)</f>
        <v>324005</v>
      </c>
      <c r="F183" s="6" t="str">
        <f>VLOOKUP(ci_custpin, 'X - Pincode Zones'!B:C, 2, FALSE)</f>
        <v>#N/A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">
        <v>2.001809592E9</v>
      </c>
      <c r="B184" s="2">
        <v>8.90422381885E12</v>
      </c>
      <c r="C184" s="2">
        <v>1.0</v>
      </c>
      <c r="D184" s="5">
        <f>C184 * VLOOKUP(B184,'X - SKU Master'!$A$1:$C$67,3,FALSE)</f>
        <v>0.24</v>
      </c>
      <c r="E184" s="2">
        <f>VLOOKUP(A184,'Courier - Invoice'!B:I,4)</f>
        <v>324005</v>
      </c>
      <c r="F184" s="6" t="str">
        <f>VLOOKUP(ci_custpin, 'X - Pincode Zones'!B:C, 2, FALSE)</f>
        <v>#N/A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">
        <v>2.001809383E9</v>
      </c>
      <c r="B185" s="2">
        <v>8.904223818706E12</v>
      </c>
      <c r="C185" s="2">
        <v>1.0</v>
      </c>
      <c r="D185" s="5">
        <f>C185 * VLOOKUP(B185,'X - SKU Master'!$A$1:$C$67,3,FALSE)</f>
        <v>0.127</v>
      </c>
      <c r="E185" s="2">
        <f>VLOOKUP(A185,'Courier - Invoice'!B:I,4)</f>
        <v>324005</v>
      </c>
      <c r="F185" s="6" t="str">
        <f>VLOOKUP(ci_custpin, 'X - Pincode Zones'!B:C, 2, FALSE)</f>
        <v>#N/A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">
        <v>2.001809383E9</v>
      </c>
      <c r="B186" s="2">
        <v>8.90422381885E12</v>
      </c>
      <c r="C186" s="2">
        <v>1.0</v>
      </c>
      <c r="D186" s="5">
        <f>C186 * VLOOKUP(B186,'X - SKU Master'!$A$1:$C$67,3,FALSE)</f>
        <v>0.24</v>
      </c>
      <c r="E186" s="2">
        <f>VLOOKUP(A186,'Courier - Invoice'!B:I,4)</f>
        <v>324005</v>
      </c>
      <c r="F186" s="6" t="str">
        <f>VLOOKUP(ci_custpin, 'X - Pincode Zones'!B:C, 2, FALSE)</f>
        <v>#N/A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">
        <v>2.001809383E9</v>
      </c>
      <c r="B187" s="2">
        <v>8.904223819468E12</v>
      </c>
      <c r="C187" s="2">
        <v>1.0</v>
      </c>
      <c r="D187" s="5">
        <f>C187 * VLOOKUP(B187,'X - SKU Master'!$A$1:$C$67,3,FALSE)</f>
        <v>0.24</v>
      </c>
      <c r="E187" s="2">
        <f>VLOOKUP(A187,'Courier - Invoice'!B:I,4)</f>
        <v>324005</v>
      </c>
      <c r="F187" s="6" t="str">
        <f>VLOOKUP(ci_custpin, 'X - Pincode Zones'!B:C, 2, FALSE)</f>
        <v>#N/A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">
        <v>2.00180927E9</v>
      </c>
      <c r="B188" s="2">
        <v>8.904223818706E12</v>
      </c>
      <c r="C188" s="2">
        <v>1.0</v>
      </c>
      <c r="D188" s="5">
        <f>C188 * VLOOKUP(B188,'X - SKU Master'!$A$1:$C$67,3,FALSE)</f>
        <v>0.127</v>
      </c>
      <c r="E188" s="2">
        <f>VLOOKUP(A188,'Courier - Invoice'!B:I,4)</f>
        <v>324005</v>
      </c>
      <c r="F188" s="6" t="str">
        <f>VLOOKUP(ci_custpin, 'X - Pincode Zones'!B:C, 2, FALSE)</f>
        <v>#N/A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">
        <v>2.00180927E9</v>
      </c>
      <c r="B189" s="2">
        <v>8.904223818942E12</v>
      </c>
      <c r="C189" s="2">
        <v>1.0</v>
      </c>
      <c r="D189" s="5">
        <f>C189 * VLOOKUP(B189,'X - SKU Master'!$A$1:$C$67,3,FALSE)</f>
        <v>0.133</v>
      </c>
      <c r="E189" s="2">
        <f>VLOOKUP(A189,'Courier - Invoice'!B:I,4)</f>
        <v>324005</v>
      </c>
      <c r="F189" s="6" t="str">
        <f>VLOOKUP(ci_custpin, 'X - Pincode Zones'!B:C, 2, FALSE)</f>
        <v>#N/A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">
        <v>2.00180927E9</v>
      </c>
      <c r="B190" s="2">
        <v>8.90422381885E12</v>
      </c>
      <c r="C190" s="2">
        <v>1.0</v>
      </c>
      <c r="D190" s="5">
        <f>C190 * VLOOKUP(B190,'X - SKU Master'!$A$1:$C$67,3,FALSE)</f>
        <v>0.24</v>
      </c>
      <c r="E190" s="2">
        <f>VLOOKUP(A190,'Courier - Invoice'!B:I,4)</f>
        <v>324005</v>
      </c>
      <c r="F190" s="6" t="str">
        <f>VLOOKUP(ci_custpin, 'X - Pincode Zones'!B:C, 2, FALSE)</f>
        <v>#N/A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">
        <v>2.001808992E9</v>
      </c>
      <c r="B191" s="2">
        <v>8.904223818706E12</v>
      </c>
      <c r="C191" s="2">
        <v>1.0</v>
      </c>
      <c r="D191" s="5">
        <f>C191 * VLOOKUP(B191,'X - SKU Master'!$A$1:$C$67,3,FALSE)</f>
        <v>0.127</v>
      </c>
      <c r="E191" s="2">
        <f>VLOOKUP(A191,'Courier - Invoice'!B:I,4)</f>
        <v>342014</v>
      </c>
      <c r="F191" s="6" t="str">
        <f>VLOOKUP(ci_custpin, 'X - Pincode Zones'!B:C, 2, FALSE)</f>
        <v>#N/A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">
        <v>2.001808992E9</v>
      </c>
      <c r="B192" s="2">
        <v>8.904223818942E12</v>
      </c>
      <c r="C192" s="2">
        <v>1.0</v>
      </c>
      <c r="D192" s="5">
        <f>C192 * VLOOKUP(B192,'X - SKU Master'!$A$1:$C$67,3,FALSE)</f>
        <v>0.133</v>
      </c>
      <c r="E192" s="2">
        <f>VLOOKUP(A192,'Courier - Invoice'!B:I,4)</f>
        <v>342014</v>
      </c>
      <c r="F192" s="6" t="str">
        <f>VLOOKUP(ci_custpin, 'X - Pincode Zones'!B:C, 2, FALSE)</f>
        <v>#N/A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">
        <v>2.001808992E9</v>
      </c>
      <c r="B193" s="2">
        <v>8.90422381885E12</v>
      </c>
      <c r="C193" s="2">
        <v>1.0</v>
      </c>
      <c r="D193" s="5">
        <f>C193 * VLOOKUP(B193,'X - SKU Master'!$A$1:$C$67,3,FALSE)</f>
        <v>0.24</v>
      </c>
      <c r="E193" s="2">
        <f>VLOOKUP(A193,'Courier - Invoice'!B:I,4)</f>
        <v>342014</v>
      </c>
      <c r="F193" s="6" t="str">
        <f>VLOOKUP(ci_custpin, 'X - Pincode Zones'!B:C, 2, FALSE)</f>
        <v>#N/A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">
        <v>2.001808883E9</v>
      </c>
      <c r="B194" s="2">
        <v>8.904223818706E12</v>
      </c>
      <c r="C194" s="2">
        <v>1.0</v>
      </c>
      <c r="D194" s="5">
        <f>C194 * VLOOKUP(B194,'X - SKU Master'!$A$1:$C$67,3,FALSE)</f>
        <v>0.127</v>
      </c>
      <c r="E194" s="2">
        <f>VLOOKUP(A194,'Courier - Invoice'!B:I,4)</f>
        <v>302012</v>
      </c>
      <c r="F194" s="6" t="str">
        <f>VLOOKUP(ci_custpin, 'X - Pincode Zones'!B:C, 2, FALSE)</f>
        <v>#N/A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">
        <v>2.001808883E9</v>
      </c>
      <c r="B195" s="2">
        <v>8.904223818942E12</v>
      </c>
      <c r="C195" s="2">
        <v>1.0</v>
      </c>
      <c r="D195" s="5">
        <f>C195 * VLOOKUP(B195,'X - SKU Master'!$A$1:$C$67,3,FALSE)</f>
        <v>0.133</v>
      </c>
      <c r="E195" s="2">
        <f>VLOOKUP(A195,'Courier - Invoice'!B:I,4)</f>
        <v>302012</v>
      </c>
      <c r="F195" s="6" t="str">
        <f>VLOOKUP(ci_custpin, 'X - Pincode Zones'!B:C, 2, FALSE)</f>
        <v>#N/A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">
        <v>2.001808883E9</v>
      </c>
      <c r="B196" s="2">
        <v>8.90422381885E12</v>
      </c>
      <c r="C196" s="2">
        <v>1.0</v>
      </c>
      <c r="D196" s="5">
        <f>C196 * VLOOKUP(B196,'X - SKU Master'!$A$1:$C$67,3,FALSE)</f>
        <v>0.24</v>
      </c>
      <c r="E196" s="2">
        <f>VLOOKUP(A196,'Courier - Invoice'!B:I,4)</f>
        <v>302012</v>
      </c>
      <c r="F196" s="6" t="str">
        <f>VLOOKUP(ci_custpin, 'X - Pincode Zones'!B:C, 2, FALSE)</f>
        <v>#N/A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">
        <v>2.001808837E9</v>
      </c>
      <c r="B197" s="2">
        <v>8.904223818706E12</v>
      </c>
      <c r="C197" s="2">
        <v>1.0</v>
      </c>
      <c r="D197" s="5">
        <f>C197 * VLOOKUP(B197,'X - SKU Master'!$A$1:$C$67,3,FALSE)</f>
        <v>0.127</v>
      </c>
      <c r="E197" s="2">
        <f>VLOOKUP(A197,'Courier - Invoice'!B:I,4)</f>
        <v>302031</v>
      </c>
      <c r="F197" s="6" t="str">
        <f>VLOOKUP(ci_custpin, 'X - Pincode Zones'!B:C, 2, FALSE)</f>
        <v>#N/A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">
        <v>2.001808837E9</v>
      </c>
      <c r="B198" s="2">
        <v>8.904223818942E12</v>
      </c>
      <c r="C198" s="2">
        <v>1.0</v>
      </c>
      <c r="D198" s="5">
        <f>C198 * VLOOKUP(B198,'X - SKU Master'!$A$1:$C$67,3,FALSE)</f>
        <v>0.133</v>
      </c>
      <c r="E198" s="2">
        <f>VLOOKUP(A198,'Courier - Invoice'!B:I,4)</f>
        <v>302031</v>
      </c>
      <c r="F198" s="6" t="str">
        <f>VLOOKUP(ci_custpin, 'X - Pincode Zones'!B:C, 2, FALSE)</f>
        <v>#N/A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">
        <v>2.001808837E9</v>
      </c>
      <c r="B199" s="2">
        <v>8.90422381885E12</v>
      </c>
      <c r="C199" s="2">
        <v>1.0</v>
      </c>
      <c r="D199" s="5">
        <f>C199 * VLOOKUP(B199,'X - SKU Master'!$A$1:$C$67,3,FALSE)</f>
        <v>0.24</v>
      </c>
      <c r="E199" s="2">
        <f>VLOOKUP(A199,'Courier - Invoice'!B:I,4)</f>
        <v>302031</v>
      </c>
      <c r="F199" s="6" t="str">
        <f>VLOOKUP(ci_custpin, 'X - Pincode Zones'!B:C, 2, FALSE)</f>
        <v>#N/A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">
        <v>2.001808832E9</v>
      </c>
      <c r="B200" s="2">
        <v>8.904223819338E12</v>
      </c>
      <c r="C200" s="2">
        <v>1.0</v>
      </c>
      <c r="D200" s="5">
        <f>C200 * VLOOKUP(B200,'X - SKU Master'!$A$1:$C$67,3,FALSE)</f>
        <v>0.6</v>
      </c>
      <c r="E200" s="2">
        <f>VLOOKUP(A200,'Courier - Invoice'!B:I,4)</f>
        <v>334001</v>
      </c>
      <c r="F200" s="6" t="str">
        <f>VLOOKUP(ci_custpin, 'X - Pincode Zones'!B:C, 2, FALSE)</f>
        <v>#N/A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">
        <v>2.001808801E9</v>
      </c>
      <c r="B201" s="2">
        <v>8.904223817273E12</v>
      </c>
      <c r="C201" s="2">
        <v>2.0</v>
      </c>
      <c r="D201" s="5">
        <f>C201 * VLOOKUP(B201,'X - SKU Master'!$A$1:$C$67,3,FALSE)</f>
        <v>0.13</v>
      </c>
      <c r="E201" s="2">
        <f>VLOOKUP(A201,'Courier - Invoice'!B:I,4)</f>
        <v>342012</v>
      </c>
      <c r="F201" s="6" t="str">
        <f>VLOOKUP(ci_custpin, 'X - Pincode Zones'!B:C, 2, FALSE)</f>
        <v>#N/A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">
        <v>2.001808801E9</v>
      </c>
      <c r="B202" s="2">
        <v>8.904223815866E12</v>
      </c>
      <c r="C202" s="2">
        <v>2.0</v>
      </c>
      <c r="D202" s="5">
        <f>C202 * VLOOKUP(B202,'X - SKU Master'!$A$1:$C$67,3,FALSE)</f>
        <v>0.226</v>
      </c>
      <c r="E202" s="2">
        <f>VLOOKUP(A202,'Courier - Invoice'!B:I,4)</f>
        <v>342012</v>
      </c>
      <c r="F202" s="6" t="str">
        <f>VLOOKUP(ci_custpin, 'X - Pincode Zones'!B:C, 2, FALSE)</f>
        <v>#N/A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">
        <v>2.001808801E9</v>
      </c>
      <c r="B203" s="2">
        <v>8.904223815859E12</v>
      </c>
      <c r="C203" s="2">
        <v>1.0</v>
      </c>
      <c r="D203" s="5">
        <f>C203 * VLOOKUP(B203,'X - SKU Master'!$A$1:$C$67,3,FALSE)</f>
        <v>0.165</v>
      </c>
      <c r="E203" s="2">
        <f>VLOOKUP(A203,'Courier - Invoice'!B:I,4)</f>
        <v>342012</v>
      </c>
      <c r="F203" s="6" t="str">
        <f>VLOOKUP(ci_custpin, 'X - Pincode Zones'!B:C, 2, FALSE)</f>
        <v>#N/A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">
        <v>2.001808801E9</v>
      </c>
      <c r="B204" s="2">
        <v>8.904223815682E12</v>
      </c>
      <c r="C204" s="2">
        <v>1.0</v>
      </c>
      <c r="D204" s="5">
        <f>C204 * VLOOKUP(B204,'X - SKU Master'!$A$1:$C$67,3,FALSE)</f>
        <v>0.21</v>
      </c>
      <c r="E204" s="2">
        <f>VLOOKUP(A204,'Courier - Invoice'!B:I,4)</f>
        <v>342012</v>
      </c>
      <c r="F204" s="6" t="str">
        <f>VLOOKUP(ci_custpin, 'X - Pincode Zones'!B:C, 2, FALSE)</f>
        <v>#N/A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">
        <v>2.001808739E9</v>
      </c>
      <c r="B205" s="2">
        <v>8.904223816214E12</v>
      </c>
      <c r="C205" s="2">
        <v>1.0</v>
      </c>
      <c r="D205" s="5">
        <f>C205 * VLOOKUP(B205,'X - SKU Master'!$A$1:$C$67,3,FALSE)</f>
        <v>0.12</v>
      </c>
      <c r="E205" s="2">
        <f>VLOOKUP(A205,'Courier - Invoice'!B:I,4)</f>
        <v>342012</v>
      </c>
      <c r="F205" s="6" t="str">
        <f>VLOOKUP(ci_custpin, 'X - Pincode Zones'!B:C, 2, FALSE)</f>
        <v>#N/A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">
        <v>2.001808739E9</v>
      </c>
      <c r="B206" s="2">
        <v>8.904223818874E12</v>
      </c>
      <c r="C206" s="2">
        <v>1.0</v>
      </c>
      <c r="D206" s="5">
        <f>C206 * VLOOKUP(B206,'X - SKU Master'!$A$1:$C$67,3,FALSE)</f>
        <v>0.1</v>
      </c>
      <c r="E206" s="2">
        <f>VLOOKUP(A206,'Courier - Invoice'!B:I,4)</f>
        <v>342012</v>
      </c>
      <c r="F206" s="6" t="str">
        <f>VLOOKUP(ci_custpin, 'X - Pincode Zones'!B:C, 2, FALSE)</f>
        <v>#N/A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">
        <v>2.001808679E9</v>
      </c>
      <c r="B207" s="2">
        <v>8.904223818706E12</v>
      </c>
      <c r="C207" s="2">
        <v>1.0</v>
      </c>
      <c r="D207" s="5">
        <f>C207 * VLOOKUP(B207,'X - SKU Master'!$A$1:$C$67,3,FALSE)</f>
        <v>0.127</v>
      </c>
      <c r="E207" s="2">
        <f>VLOOKUP(A207,'Courier - Invoice'!B:I,4)</f>
        <v>303903</v>
      </c>
      <c r="F207" s="6" t="str">
        <f>VLOOKUP(ci_custpin, 'X - Pincode Zones'!B:C, 2, FALSE)</f>
        <v>#N/A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">
        <v>2.001808679E9</v>
      </c>
      <c r="B208" s="2">
        <v>8.904223818942E12</v>
      </c>
      <c r="C208" s="2">
        <v>1.0</v>
      </c>
      <c r="D208" s="5">
        <f>C208 * VLOOKUP(B208,'X - SKU Master'!$A$1:$C$67,3,FALSE)</f>
        <v>0.133</v>
      </c>
      <c r="E208" s="2">
        <f>VLOOKUP(A208,'Courier - Invoice'!B:I,4)</f>
        <v>303903</v>
      </c>
      <c r="F208" s="6" t="str">
        <f>VLOOKUP(ci_custpin, 'X - Pincode Zones'!B:C, 2, FALSE)</f>
        <v>#N/A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">
        <v>2.001808679E9</v>
      </c>
      <c r="B209" s="2">
        <v>8.90422381885E12</v>
      </c>
      <c r="C209" s="2">
        <v>1.0</v>
      </c>
      <c r="D209" s="5">
        <f>C209 * VLOOKUP(B209,'X - SKU Master'!$A$1:$C$67,3,FALSE)</f>
        <v>0.24</v>
      </c>
      <c r="E209" s="2">
        <f>VLOOKUP(A209,'Courier - Invoice'!B:I,4)</f>
        <v>303903</v>
      </c>
      <c r="F209" s="6" t="str">
        <f>VLOOKUP(ci_custpin, 'X - Pincode Zones'!B:C, 2, FALSE)</f>
        <v>#N/A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">
        <v>2.001808675E9</v>
      </c>
      <c r="B210" s="2">
        <v>8.904223818614E12</v>
      </c>
      <c r="C210" s="2">
        <v>1.0</v>
      </c>
      <c r="D210" s="5">
        <f>C210 * VLOOKUP(B210,'X - SKU Master'!$A$1:$C$67,3,FALSE)</f>
        <v>0.065</v>
      </c>
      <c r="E210" s="2">
        <f>VLOOKUP(A210,'Courier - Invoice'!B:I,4)</f>
        <v>175101</v>
      </c>
      <c r="F210" s="6" t="str">
        <f>VLOOKUP(ci_custpin, 'X - Pincode Zones'!B:C, 2, FALSE)</f>
        <v>#N/A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">
        <v>2.001808675E9</v>
      </c>
      <c r="B211" s="2">
        <v>8.904223815866E12</v>
      </c>
      <c r="C211" s="2">
        <v>1.0</v>
      </c>
      <c r="D211" s="5">
        <f>C211 * VLOOKUP(B211,'X - SKU Master'!$A$1:$C$67,3,FALSE)</f>
        <v>0.113</v>
      </c>
      <c r="E211" s="2">
        <f>VLOOKUP(A211,'Courier - Invoice'!B:I,4)</f>
        <v>175101</v>
      </c>
      <c r="F211" s="6" t="str">
        <f>VLOOKUP(ci_custpin, 'X - Pincode Zones'!B:C, 2, FALSE)</f>
        <v>#N/A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">
        <v>2.001808675E9</v>
      </c>
      <c r="B212" s="2">
        <v>8.904223815859E12</v>
      </c>
      <c r="C212" s="2">
        <v>1.0</v>
      </c>
      <c r="D212" s="5">
        <f>C212 * VLOOKUP(B212,'X - SKU Master'!$A$1:$C$67,3,FALSE)</f>
        <v>0.165</v>
      </c>
      <c r="E212" s="2">
        <f>VLOOKUP(A212,'Courier - Invoice'!B:I,4)</f>
        <v>175101</v>
      </c>
      <c r="F212" s="6" t="str">
        <f>VLOOKUP(ci_custpin, 'X - Pincode Zones'!B:C, 2, FALSE)</f>
        <v>#N/A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">
        <v>2.001808675E9</v>
      </c>
      <c r="B213" s="2">
        <v>8.904223817334E12</v>
      </c>
      <c r="C213" s="2">
        <v>1.0</v>
      </c>
      <c r="D213" s="5">
        <f>C213 * VLOOKUP(B213,'X - SKU Master'!$A$1:$C$67,3,FALSE)</f>
        <v>0.17</v>
      </c>
      <c r="E213" s="2">
        <f>VLOOKUP(A213,'Courier - Invoice'!B:I,4)</f>
        <v>175101</v>
      </c>
      <c r="F213" s="6" t="str">
        <f>VLOOKUP(ci_custpin, 'X - Pincode Zones'!B:C, 2, FALSE)</f>
        <v>#N/A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">
        <v>2.001808675E9</v>
      </c>
      <c r="B214" s="2" t="s">
        <v>15</v>
      </c>
      <c r="C214" s="2">
        <v>1.0</v>
      </c>
      <c r="D214" s="5">
        <f>C214 * VLOOKUP(B214,'X - SKU Master'!$A$1:$C$67,3,FALSE)</f>
        <v>0.5</v>
      </c>
      <c r="E214" s="2">
        <f>VLOOKUP(A214,'Courier - Invoice'!B:I,4)</f>
        <v>175101</v>
      </c>
      <c r="F214" s="6" t="str">
        <f>VLOOKUP(ci_custpin, 'X - Pincode Zones'!B:C, 2, FALSE)</f>
        <v>#N/A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">
        <v>2.001808675E9</v>
      </c>
      <c r="B215" s="2">
        <v>8.904223819369E12</v>
      </c>
      <c r="C215" s="2">
        <v>1.0</v>
      </c>
      <c r="D215" s="5">
        <f>C215 * VLOOKUP(B215,'X - SKU Master'!$A$1:$C$67,3,FALSE)</f>
        <v>0.17</v>
      </c>
      <c r="E215" s="2">
        <f>VLOOKUP(A215,'Courier - Invoice'!B:I,4)</f>
        <v>175101</v>
      </c>
      <c r="F215" s="6" t="str">
        <f>VLOOKUP(ci_custpin, 'X - Pincode Zones'!B:C, 2, FALSE)</f>
        <v>#N/A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">
        <v>2.001808585E9</v>
      </c>
      <c r="B216" s="2">
        <v>8.904223818706E12</v>
      </c>
      <c r="C216" s="2">
        <v>1.0</v>
      </c>
      <c r="D216" s="5">
        <f>C216 * VLOOKUP(B216,'X - SKU Master'!$A$1:$C$67,3,FALSE)</f>
        <v>0.127</v>
      </c>
      <c r="E216" s="2">
        <f>VLOOKUP(A216,'Courier - Invoice'!B:I,4)</f>
        <v>175101</v>
      </c>
      <c r="F216" s="6" t="str">
        <f>VLOOKUP(ci_custpin, 'X - Pincode Zones'!B:C, 2, FALSE)</f>
        <v>#N/A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">
        <v>2.001808585E9</v>
      </c>
      <c r="B217" s="2">
        <v>8.904223818942E12</v>
      </c>
      <c r="C217" s="2">
        <v>1.0</v>
      </c>
      <c r="D217" s="5">
        <f>C217 * VLOOKUP(B217,'X - SKU Master'!$A$1:$C$67,3,FALSE)</f>
        <v>0.133</v>
      </c>
      <c r="E217" s="2">
        <f>VLOOKUP(A217,'Courier - Invoice'!B:I,4)</f>
        <v>175101</v>
      </c>
      <c r="F217" s="6" t="str">
        <f>VLOOKUP(ci_custpin, 'X - Pincode Zones'!B:C, 2, FALSE)</f>
        <v>#N/A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">
        <v>2.001808585E9</v>
      </c>
      <c r="B218" s="2">
        <v>8.90422381885E12</v>
      </c>
      <c r="C218" s="2">
        <v>1.0</v>
      </c>
      <c r="D218" s="5">
        <f>C218 * VLOOKUP(B218,'X - SKU Master'!$A$1:$C$67,3,FALSE)</f>
        <v>0.24</v>
      </c>
      <c r="E218" s="2">
        <f>VLOOKUP(A218,'Courier - Invoice'!B:I,4)</f>
        <v>175101</v>
      </c>
      <c r="F218" s="6" t="str">
        <f>VLOOKUP(ci_custpin, 'X - Pincode Zones'!B:C, 2, FALSE)</f>
        <v>#N/A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">
        <v>2.001808542E9</v>
      </c>
      <c r="B219" s="2">
        <v>8.904223819468E12</v>
      </c>
      <c r="C219" s="2">
        <v>2.0</v>
      </c>
      <c r="D219" s="5">
        <f>C219 * VLOOKUP(B219,'X - SKU Master'!$A$1:$C$67,3,FALSE)</f>
        <v>0.48</v>
      </c>
      <c r="E219" s="2">
        <f>VLOOKUP(A219,'Courier - Invoice'!B:I,4)</f>
        <v>335001</v>
      </c>
      <c r="F219" s="6" t="str">
        <f>VLOOKUP(ci_custpin, 'X - Pincode Zones'!B:C, 2, FALSE)</f>
        <v>#N/A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">
        <v>2.001808542E9</v>
      </c>
      <c r="B220" s="2">
        <v>8.904223818706E12</v>
      </c>
      <c r="C220" s="2">
        <v>2.0</v>
      </c>
      <c r="D220" s="5">
        <f>C220 * VLOOKUP(B220,'X - SKU Master'!$A$1:$C$67,3,FALSE)</f>
        <v>0.254</v>
      </c>
      <c r="E220" s="2">
        <f>VLOOKUP(A220,'Courier - Invoice'!B:I,4)</f>
        <v>335001</v>
      </c>
      <c r="F220" s="6" t="str">
        <f>VLOOKUP(ci_custpin, 'X - Pincode Zones'!B:C, 2, FALSE)</f>
        <v>#N/A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">
        <v>2.001808507E9</v>
      </c>
      <c r="B221" s="2">
        <v>8.904223818706E12</v>
      </c>
      <c r="C221" s="2">
        <v>1.0</v>
      </c>
      <c r="D221" s="5">
        <f>C221 * VLOOKUP(B221,'X - SKU Master'!$A$1:$C$67,3,FALSE)</f>
        <v>0.127</v>
      </c>
      <c r="E221" s="2">
        <f>VLOOKUP(A221,'Courier - Invoice'!B:I,4)</f>
        <v>335001</v>
      </c>
      <c r="F221" s="6" t="str">
        <f>VLOOKUP(ci_custpin, 'X - Pincode Zones'!B:C, 2, FALSE)</f>
        <v>#N/A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">
        <v>2.001808507E9</v>
      </c>
      <c r="B222" s="2">
        <v>8.90422381885E12</v>
      </c>
      <c r="C222" s="2">
        <v>1.0</v>
      </c>
      <c r="D222" s="5">
        <f>C222 * VLOOKUP(B222,'X - SKU Master'!$A$1:$C$67,3,FALSE)</f>
        <v>0.24</v>
      </c>
      <c r="E222" s="2">
        <f>VLOOKUP(A222,'Courier - Invoice'!B:I,4)</f>
        <v>335001</v>
      </c>
      <c r="F222" s="6" t="str">
        <f>VLOOKUP(ci_custpin, 'X - Pincode Zones'!B:C, 2, FALSE)</f>
        <v>#N/A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">
        <v>2.001808507E9</v>
      </c>
      <c r="B223" s="2">
        <v>8.904223819468E12</v>
      </c>
      <c r="C223" s="2">
        <v>1.0</v>
      </c>
      <c r="D223" s="5">
        <f>C223 * VLOOKUP(B223,'X - SKU Master'!$A$1:$C$67,3,FALSE)</f>
        <v>0.24</v>
      </c>
      <c r="E223" s="2">
        <f>VLOOKUP(A223,'Courier - Invoice'!B:I,4)</f>
        <v>335001</v>
      </c>
      <c r="F223" s="6" t="str">
        <f>VLOOKUP(ci_custpin, 'X - Pincode Zones'!B:C, 2, FALSE)</f>
        <v>#N/A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">
        <v>2.001808475E9</v>
      </c>
      <c r="B224" s="2">
        <v>8.904223818706E12</v>
      </c>
      <c r="C224" s="2">
        <v>1.0</v>
      </c>
      <c r="D224" s="5">
        <f>C224 * VLOOKUP(B224,'X - SKU Master'!$A$1:$C$67,3,FALSE)</f>
        <v>0.127</v>
      </c>
      <c r="E224" s="2">
        <f>VLOOKUP(A224,'Courier - Invoice'!B:I,4)</f>
        <v>335001</v>
      </c>
      <c r="F224" s="6" t="str">
        <f>VLOOKUP(ci_custpin, 'X - Pincode Zones'!B:C, 2, FALSE)</f>
        <v>#N/A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">
        <v>2.001808475E9</v>
      </c>
      <c r="B225" s="2">
        <v>8.904223818942E12</v>
      </c>
      <c r="C225" s="2">
        <v>1.0</v>
      </c>
      <c r="D225" s="5">
        <f>C225 * VLOOKUP(B225,'X - SKU Master'!$A$1:$C$67,3,FALSE)</f>
        <v>0.133</v>
      </c>
      <c r="E225" s="2">
        <f>VLOOKUP(A225,'Courier - Invoice'!B:I,4)</f>
        <v>335001</v>
      </c>
      <c r="F225" s="6" t="str">
        <f>VLOOKUP(ci_custpin, 'X - Pincode Zones'!B:C, 2, FALSE)</f>
        <v>#N/A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">
        <v>2.001808475E9</v>
      </c>
      <c r="B226" s="2">
        <v>8.90422381885E12</v>
      </c>
      <c r="C226" s="2">
        <v>1.0</v>
      </c>
      <c r="D226" s="5">
        <f>C226 * VLOOKUP(B226,'X - SKU Master'!$A$1:$C$67,3,FALSE)</f>
        <v>0.24</v>
      </c>
      <c r="E226" s="2">
        <f>VLOOKUP(A226,'Courier - Invoice'!B:I,4)</f>
        <v>335001</v>
      </c>
      <c r="F226" s="6" t="str">
        <f>VLOOKUP(ci_custpin, 'X - Pincode Zones'!B:C, 2, FALSE)</f>
        <v>#N/A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">
        <v>2.001808295E9</v>
      </c>
      <c r="B227" s="2">
        <v>8.904223819161E12</v>
      </c>
      <c r="C227" s="2">
        <v>1.0</v>
      </c>
      <c r="D227" s="5">
        <f>C227 * VLOOKUP(B227,'X - SKU Master'!$A$1:$C$67,3,FALSE)</f>
        <v>0.115</v>
      </c>
      <c r="E227" s="2">
        <f>VLOOKUP(A227,'Courier - Invoice'!B:I,4)</f>
        <v>335803</v>
      </c>
      <c r="F227" s="6" t="str">
        <f>VLOOKUP(ci_custpin, 'X - Pincode Zones'!B:C, 2, FALSE)</f>
        <v>#N/A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">
        <v>2.001808295E9</v>
      </c>
      <c r="B228" s="2">
        <v>8.90422381926E12</v>
      </c>
      <c r="C228" s="2">
        <v>1.0</v>
      </c>
      <c r="D228" s="5">
        <f>C228 * VLOOKUP(B228,'X - SKU Master'!$A$1:$C$67,3,FALSE)</f>
        <v>0.13</v>
      </c>
      <c r="E228" s="2">
        <f>VLOOKUP(A228,'Courier - Invoice'!B:I,4)</f>
        <v>335803</v>
      </c>
      <c r="F228" s="6" t="str">
        <f>VLOOKUP(ci_custpin, 'X - Pincode Zones'!B:C, 2, FALSE)</f>
        <v>#N/A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">
        <v>2.001808286E9</v>
      </c>
      <c r="B229" s="2">
        <v>8.904223818683E12</v>
      </c>
      <c r="C229" s="2">
        <v>1.0</v>
      </c>
      <c r="D229" s="5">
        <f>C229 * VLOOKUP(B229,'X - SKU Master'!$A$1:$C$67,3,FALSE)</f>
        <v>0.121</v>
      </c>
      <c r="E229" s="2">
        <f>VLOOKUP(A229,'Courier - Invoice'!B:I,4)</f>
        <v>335803</v>
      </c>
      <c r="F229" s="6" t="str">
        <f>VLOOKUP(ci_custpin, 'X - Pincode Zones'!B:C, 2, FALSE)</f>
        <v>#N/A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">
        <v>2.001808286E9</v>
      </c>
      <c r="B230" s="2">
        <v>8.904223819468E12</v>
      </c>
      <c r="C230" s="2">
        <v>1.0</v>
      </c>
      <c r="D230" s="5">
        <f>C230 * VLOOKUP(B230,'X - SKU Master'!$A$1:$C$67,3,FALSE)</f>
        <v>0.24</v>
      </c>
      <c r="E230" s="2">
        <f>VLOOKUP(A230,'Courier - Invoice'!B:I,4)</f>
        <v>335803</v>
      </c>
      <c r="F230" s="6" t="str">
        <f>VLOOKUP(ci_custpin, 'X - Pincode Zones'!B:C, 2, FALSE)</f>
        <v>#N/A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">
        <v>2.001808286E9</v>
      </c>
      <c r="B231" s="2">
        <v>8.90422381885E12</v>
      </c>
      <c r="C231" s="2">
        <v>1.0</v>
      </c>
      <c r="D231" s="5">
        <f>C231 * VLOOKUP(B231,'X - SKU Master'!$A$1:$C$67,3,FALSE)</f>
        <v>0.24</v>
      </c>
      <c r="E231" s="2">
        <f>VLOOKUP(A231,'Courier - Invoice'!B:I,4)</f>
        <v>335803</v>
      </c>
      <c r="F231" s="6" t="str">
        <f>VLOOKUP(ci_custpin, 'X - Pincode Zones'!B:C, 2, FALSE)</f>
        <v>#N/A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">
        <v>2.001808207E9</v>
      </c>
      <c r="B232" s="2">
        <v>8.904223818706E12</v>
      </c>
      <c r="C232" s="2">
        <v>1.0</v>
      </c>
      <c r="D232" s="5">
        <f>C232 * VLOOKUP(B232,'X - SKU Master'!$A$1:$C$67,3,FALSE)</f>
        <v>0.127</v>
      </c>
      <c r="E232" s="2">
        <f>VLOOKUP(A232,'Courier - Invoice'!B:I,4)</f>
        <v>335803</v>
      </c>
      <c r="F232" s="6" t="str">
        <f>VLOOKUP(ci_custpin, 'X - Pincode Zones'!B:C, 2, FALSE)</f>
        <v>#N/A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">
        <v>2.001808207E9</v>
      </c>
      <c r="B233" s="2">
        <v>8.90422381885E12</v>
      </c>
      <c r="C233" s="2">
        <v>1.0</v>
      </c>
      <c r="D233" s="5">
        <f>C233 * VLOOKUP(B233,'X - SKU Master'!$A$1:$C$67,3,FALSE)</f>
        <v>0.24</v>
      </c>
      <c r="E233" s="2">
        <f>VLOOKUP(A233,'Courier - Invoice'!B:I,4)</f>
        <v>335803</v>
      </c>
      <c r="F233" s="6" t="str">
        <f>VLOOKUP(ci_custpin, 'X - Pincode Zones'!B:C, 2, FALSE)</f>
        <v>#N/A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">
        <v>2.001808207E9</v>
      </c>
      <c r="B234" s="2">
        <v>8.904223819468E12</v>
      </c>
      <c r="C234" s="2">
        <v>1.0</v>
      </c>
      <c r="D234" s="5">
        <f>C234 * VLOOKUP(B234,'X - SKU Master'!$A$1:$C$67,3,FALSE)</f>
        <v>0.24</v>
      </c>
      <c r="E234" s="2">
        <f>VLOOKUP(A234,'Courier - Invoice'!B:I,4)</f>
        <v>335803</v>
      </c>
      <c r="F234" s="6" t="str">
        <f>VLOOKUP(ci_custpin, 'X - Pincode Zones'!B:C, 2, FALSE)</f>
        <v>#N/A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">
        <v>2.001808118E9</v>
      </c>
      <c r="B235" s="2">
        <v>8.904223815859E12</v>
      </c>
      <c r="C235" s="2">
        <v>1.0</v>
      </c>
      <c r="D235" s="5">
        <f>C235 * VLOOKUP(B235,'X - SKU Master'!$A$1:$C$67,3,FALSE)</f>
        <v>0.165</v>
      </c>
      <c r="E235" s="2">
        <f>VLOOKUP(A235,'Courier - Invoice'!B:I,4)</f>
        <v>335803</v>
      </c>
      <c r="F235" s="6" t="str">
        <f>VLOOKUP(ci_custpin, 'X - Pincode Zones'!B:C, 2, FALSE)</f>
        <v>#N/A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">
        <v>2.001808118E9</v>
      </c>
      <c r="B236" s="2">
        <v>8.904223817273E12</v>
      </c>
      <c r="C236" s="2">
        <v>1.0</v>
      </c>
      <c r="D236" s="5">
        <f>C236 * VLOOKUP(B236,'X - SKU Master'!$A$1:$C$67,3,FALSE)</f>
        <v>0.065</v>
      </c>
      <c r="E236" s="2">
        <f>VLOOKUP(A236,'Courier - Invoice'!B:I,4)</f>
        <v>335803</v>
      </c>
      <c r="F236" s="6" t="str">
        <f>VLOOKUP(ci_custpin, 'X - Pincode Zones'!B:C, 2, FALSE)</f>
        <v>#N/A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">
        <v>2.001808118E9</v>
      </c>
      <c r="B237" s="2">
        <v>8.904223818751E12</v>
      </c>
      <c r="C237" s="2">
        <v>1.0</v>
      </c>
      <c r="D237" s="5">
        <f>C237 * VLOOKUP(B237,'X - SKU Master'!$A$1:$C$67,3,FALSE)</f>
        <v>0.113</v>
      </c>
      <c r="E237" s="2">
        <f>VLOOKUP(A237,'Courier - Invoice'!B:I,4)</f>
        <v>335803</v>
      </c>
      <c r="F237" s="6" t="str">
        <f>VLOOKUP(ci_custpin, 'X - Pincode Zones'!B:C, 2, FALSE)</f>
        <v>#N/A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">
        <v>2.001808102E9</v>
      </c>
      <c r="B238" s="2">
        <v>8.904223819291E12</v>
      </c>
      <c r="C238" s="2">
        <v>2.0</v>
      </c>
      <c r="D238" s="5">
        <f>C238 * VLOOKUP(B238,'X - SKU Master'!$A$1:$C$67,3,FALSE)</f>
        <v>0.224</v>
      </c>
      <c r="E238" s="2">
        <f>VLOOKUP(A238,'Courier - Invoice'!B:I,4)</f>
        <v>335803</v>
      </c>
      <c r="F238" s="6" t="str">
        <f>VLOOKUP(ci_custpin, 'X - Pincode Zones'!B:C, 2, FALSE)</f>
        <v>#N/A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">
        <v>2.001808102E9</v>
      </c>
      <c r="B239" s="2">
        <v>8.904223819031E12</v>
      </c>
      <c r="C239" s="2">
        <v>2.0</v>
      </c>
      <c r="D239" s="5">
        <f>C239 * VLOOKUP(B239,'X - SKU Master'!$A$1:$C$67,3,FALSE)</f>
        <v>0.224</v>
      </c>
      <c r="E239" s="2">
        <f>VLOOKUP(A239,'Courier - Invoice'!B:I,4)</f>
        <v>335803</v>
      </c>
      <c r="F239" s="6" t="str">
        <f>VLOOKUP(ci_custpin, 'X - Pincode Zones'!B:C, 2, FALSE)</f>
        <v>#N/A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">
        <v>2.001808102E9</v>
      </c>
      <c r="B240" s="2">
        <v>8.904223819024E12</v>
      </c>
      <c r="C240" s="2">
        <v>2.0</v>
      </c>
      <c r="D240" s="5">
        <f>C240 * VLOOKUP(B240,'X - SKU Master'!$A$1:$C$67,3,FALSE)</f>
        <v>0.224</v>
      </c>
      <c r="E240" s="2">
        <f>VLOOKUP(A240,'Courier - Invoice'!B:I,4)</f>
        <v>335803</v>
      </c>
      <c r="F240" s="6" t="str">
        <f>VLOOKUP(ci_custpin, 'X - Pincode Zones'!B:C, 2, FALSE)</f>
        <v>#N/A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">
        <v>2.001808102E9</v>
      </c>
      <c r="B241" s="2">
        <v>8.904223819161E12</v>
      </c>
      <c r="C241" s="2">
        <v>1.0</v>
      </c>
      <c r="D241" s="5">
        <f>C241 * VLOOKUP(B241,'X - SKU Master'!$A$1:$C$67,3,FALSE)</f>
        <v>0.115</v>
      </c>
      <c r="E241" s="2">
        <f>VLOOKUP(A241,'Courier - Invoice'!B:I,4)</f>
        <v>335803</v>
      </c>
      <c r="F241" s="6" t="str">
        <f>VLOOKUP(ci_custpin, 'X - Pincode Zones'!B:C, 2, FALSE)</f>
        <v>#N/A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">
        <v>2.001808102E9</v>
      </c>
      <c r="B242" s="2">
        <v>8.90422381926E12</v>
      </c>
      <c r="C242" s="2">
        <v>1.0</v>
      </c>
      <c r="D242" s="5">
        <f>C242 * VLOOKUP(B242,'X - SKU Master'!$A$1:$C$67,3,FALSE)</f>
        <v>0.13</v>
      </c>
      <c r="E242" s="2">
        <f>VLOOKUP(A242,'Courier - Invoice'!B:I,4)</f>
        <v>335803</v>
      </c>
      <c r="F242" s="6" t="str">
        <f>VLOOKUP(ci_custpin, 'X - Pincode Zones'!B:C, 2, FALSE)</f>
        <v>#N/A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">
        <v>2.001808102E9</v>
      </c>
      <c r="B243" s="2">
        <v>8.904223819468E12</v>
      </c>
      <c r="C243" s="2">
        <v>1.0</v>
      </c>
      <c r="D243" s="5">
        <f>C243 * VLOOKUP(B243,'X - SKU Master'!$A$1:$C$67,3,FALSE)</f>
        <v>0.24</v>
      </c>
      <c r="E243" s="2">
        <f>VLOOKUP(A243,'Courier - Invoice'!B:I,4)</f>
        <v>335803</v>
      </c>
      <c r="F243" s="6" t="str">
        <f>VLOOKUP(ci_custpin, 'X - Pincode Zones'!B:C, 2, FALSE)</f>
        <v>#N/A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">
        <v>2.001807981E9</v>
      </c>
      <c r="B244" s="2">
        <v>8.904223818706E12</v>
      </c>
      <c r="C244" s="2">
        <v>1.0</v>
      </c>
      <c r="D244" s="5">
        <f>C244 * VLOOKUP(B244,'X - SKU Master'!$A$1:$C$67,3,FALSE)</f>
        <v>0.127</v>
      </c>
      <c r="E244" s="2">
        <f>VLOOKUP(A244,'Courier - Invoice'!B:I,4)</f>
        <v>335803</v>
      </c>
      <c r="F244" s="6" t="str">
        <f>VLOOKUP(ci_custpin, 'X - Pincode Zones'!B:C, 2, FALSE)</f>
        <v>#N/A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">
        <v>2.001807981E9</v>
      </c>
      <c r="B245" s="2">
        <v>8.904223818942E12</v>
      </c>
      <c r="C245" s="2">
        <v>1.0</v>
      </c>
      <c r="D245" s="5">
        <f>C245 * VLOOKUP(B245,'X - SKU Master'!$A$1:$C$67,3,FALSE)</f>
        <v>0.133</v>
      </c>
      <c r="E245" s="2">
        <f>VLOOKUP(A245,'Courier - Invoice'!B:I,4)</f>
        <v>335803</v>
      </c>
      <c r="F245" s="6" t="str">
        <f>VLOOKUP(ci_custpin, 'X - Pincode Zones'!B:C, 2, FALSE)</f>
        <v>#N/A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">
        <v>2.001807981E9</v>
      </c>
      <c r="B246" s="2">
        <v>8.90422381885E12</v>
      </c>
      <c r="C246" s="2">
        <v>1.0</v>
      </c>
      <c r="D246" s="5">
        <f>C246 * VLOOKUP(B246,'X - SKU Master'!$A$1:$C$67,3,FALSE)</f>
        <v>0.24</v>
      </c>
      <c r="E246" s="2">
        <f>VLOOKUP(A246,'Courier - Invoice'!B:I,4)</f>
        <v>335803</v>
      </c>
      <c r="F246" s="6" t="str">
        <f>VLOOKUP(ci_custpin, 'X - Pincode Zones'!B:C, 2, FALSE)</f>
        <v>#N/A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">
        <v>2.001807976E9</v>
      </c>
      <c r="B247" s="2">
        <v>8.904223819468E12</v>
      </c>
      <c r="C247" s="2">
        <v>1.0</v>
      </c>
      <c r="D247" s="5">
        <f>C247 * VLOOKUP(B247,'X - SKU Master'!$A$1:$C$67,3,FALSE)</f>
        <v>0.24</v>
      </c>
      <c r="E247" s="2">
        <f>VLOOKUP(A247,'Courier - Invoice'!B:I,4)</f>
        <v>400705</v>
      </c>
      <c r="F247" s="6" t="str">
        <f>VLOOKUP(ci_custpin, 'X - Pincode Zones'!B:C, 2, FALSE)</f>
        <v>#N/A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">
        <v>2.001807976E9</v>
      </c>
      <c r="B248" s="2">
        <v>8.904223818669E12</v>
      </c>
      <c r="C248" s="2">
        <v>1.0</v>
      </c>
      <c r="D248" s="5">
        <f>C248 * VLOOKUP(B248,'X - SKU Master'!$A$1:$C$67,3,FALSE)</f>
        <v>0.24</v>
      </c>
      <c r="E248" s="2">
        <f>VLOOKUP(A248,'Courier - Invoice'!B:I,4)</f>
        <v>400705</v>
      </c>
      <c r="F248" s="6" t="str">
        <f>VLOOKUP(ci_custpin, 'X - Pincode Zones'!B:C, 2, FALSE)</f>
        <v>#N/A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">
        <v>2.001807976E9</v>
      </c>
      <c r="B249" s="2">
        <v>8.904223818683E12</v>
      </c>
      <c r="C249" s="2">
        <v>1.0</v>
      </c>
      <c r="D249" s="5">
        <f>C249 * VLOOKUP(B249,'X - SKU Master'!$A$1:$C$67,3,FALSE)</f>
        <v>0.121</v>
      </c>
      <c r="E249" s="2">
        <f>VLOOKUP(A249,'Courier - Invoice'!B:I,4)</f>
        <v>400705</v>
      </c>
      <c r="F249" s="6" t="str">
        <f>VLOOKUP(ci_custpin, 'X - Pincode Zones'!B:C, 2, FALSE)</f>
        <v>#N/A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">
        <v>2.001807976E9</v>
      </c>
      <c r="B250" s="2">
        <v>8.904223818713E12</v>
      </c>
      <c r="C250" s="2">
        <v>1.0</v>
      </c>
      <c r="D250" s="5">
        <f>C250 * VLOOKUP(B250,'X - SKU Master'!$A$1:$C$67,3,FALSE)</f>
        <v>0.12</v>
      </c>
      <c r="E250" s="2">
        <f>VLOOKUP(A250,'Courier - Invoice'!B:I,4)</f>
        <v>400705</v>
      </c>
      <c r="F250" s="6" t="str">
        <f>VLOOKUP(ci_custpin, 'X - Pincode Zones'!B:C, 2, FALSE)</f>
        <v>#N/A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">
        <v>2.00180797E9</v>
      </c>
      <c r="B251" s="2">
        <v>8.904223819321E12</v>
      </c>
      <c r="C251" s="2">
        <v>1.0</v>
      </c>
      <c r="D251" s="5">
        <f>C251 * VLOOKUP(B251,'X - SKU Master'!$A$1:$C$67,3,FALSE)</f>
        <v>0.6</v>
      </c>
      <c r="E251" s="2">
        <f>VLOOKUP(A251,'Courier - Invoice'!B:I,4)</f>
        <v>845438</v>
      </c>
      <c r="F251" s="6" t="str">
        <f>VLOOKUP(ci_custpin, 'X - Pincode Zones'!B:C, 2, FALSE)</f>
        <v>#N/A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">
        <v>2.00180797E9</v>
      </c>
      <c r="B252" s="2">
        <v>8.90422381843E12</v>
      </c>
      <c r="C252" s="2">
        <v>1.0</v>
      </c>
      <c r="D252" s="5">
        <f>C252 * VLOOKUP(B252,'X - SKU Master'!$A$1:$C$67,3,FALSE)</f>
        <v>0.165</v>
      </c>
      <c r="E252" s="2">
        <f>VLOOKUP(A252,'Courier - Invoice'!B:I,4)</f>
        <v>845438</v>
      </c>
      <c r="F252" s="6" t="str">
        <f>VLOOKUP(ci_custpin, 'X - Pincode Zones'!B:C, 2, FALSE)</f>
        <v>#N/A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">
        <v>2.00180796E9</v>
      </c>
      <c r="B253" s="2">
        <v>8.904223818669E12</v>
      </c>
      <c r="C253" s="2">
        <v>1.0</v>
      </c>
      <c r="D253" s="5">
        <f>C253 * VLOOKUP(B253,'X - SKU Master'!$A$1:$C$67,3,FALSE)</f>
        <v>0.24</v>
      </c>
      <c r="E253" s="2">
        <f>VLOOKUP(A253,'Courier - Invoice'!B:I,4)</f>
        <v>845438</v>
      </c>
      <c r="F253" s="6" t="str">
        <f>VLOOKUP(ci_custpin, 'X - Pincode Zones'!B:C, 2, FALSE)</f>
        <v>#N/A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">
        <v>2.00180796E9</v>
      </c>
      <c r="B254" s="2">
        <v>8.904223819147E12</v>
      </c>
      <c r="C254" s="2">
        <v>1.0</v>
      </c>
      <c r="D254" s="5">
        <f>C254 * VLOOKUP(B254,'X - SKU Master'!$A$1:$C$67,3,FALSE)</f>
        <v>0.24</v>
      </c>
      <c r="E254" s="2">
        <f>VLOOKUP(A254,'Courier - Invoice'!B:I,4)</f>
        <v>845438</v>
      </c>
      <c r="F254" s="6" t="str">
        <f>VLOOKUP(ci_custpin, 'X - Pincode Zones'!B:C, 2, FALSE)</f>
        <v>#N/A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">
        <v>2.00180796E9</v>
      </c>
      <c r="B255" s="2">
        <v>8.90422381885E12</v>
      </c>
      <c r="C255" s="2">
        <v>1.0</v>
      </c>
      <c r="D255" s="5">
        <f>C255 * VLOOKUP(B255,'X - SKU Master'!$A$1:$C$67,3,FALSE)</f>
        <v>0.24</v>
      </c>
      <c r="E255" s="2">
        <f>VLOOKUP(A255,'Courier - Invoice'!B:I,4)</f>
        <v>845438</v>
      </c>
      <c r="F255" s="6" t="str">
        <f>VLOOKUP(ci_custpin, 'X - Pincode Zones'!B:C, 2, FALSE)</f>
        <v>#N/A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">
        <v>2.00180796E9</v>
      </c>
      <c r="B256" s="2">
        <v>8.904223819505E12</v>
      </c>
      <c r="C256" s="2">
        <v>1.0</v>
      </c>
      <c r="D256" s="5">
        <f>C256 * VLOOKUP(B256,'X - SKU Master'!$A$1:$C$67,3,FALSE)</f>
        <v>0.21</v>
      </c>
      <c r="E256" s="2">
        <f>VLOOKUP(A256,'Courier - Invoice'!B:I,4)</f>
        <v>845438</v>
      </c>
      <c r="F256" s="6" t="str">
        <f>VLOOKUP(ci_custpin, 'X - Pincode Zones'!B:C, 2, FALSE)</f>
        <v>#N/A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">
        <v>2.001807956E9</v>
      </c>
      <c r="B257" s="2">
        <v>8.904223818706E12</v>
      </c>
      <c r="C257" s="2">
        <v>1.0</v>
      </c>
      <c r="D257" s="5">
        <f>C257 * VLOOKUP(B257,'X - SKU Master'!$A$1:$C$67,3,FALSE)</f>
        <v>0.127</v>
      </c>
      <c r="E257" s="2">
        <f>VLOOKUP(A257,'Courier - Invoice'!B:I,4)</f>
        <v>845438</v>
      </c>
      <c r="F257" s="6" t="str">
        <f>VLOOKUP(ci_custpin, 'X - Pincode Zones'!B:C, 2, FALSE)</f>
        <v>#N/A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">
        <v>2.001807956E9</v>
      </c>
      <c r="B258" s="2">
        <v>8.904223818942E12</v>
      </c>
      <c r="C258" s="2">
        <v>1.0</v>
      </c>
      <c r="D258" s="5">
        <f>C258 * VLOOKUP(B258,'X - SKU Master'!$A$1:$C$67,3,FALSE)</f>
        <v>0.133</v>
      </c>
      <c r="E258" s="2">
        <f>VLOOKUP(A258,'Courier - Invoice'!B:I,4)</f>
        <v>845438</v>
      </c>
      <c r="F258" s="6" t="str">
        <f>VLOOKUP(ci_custpin, 'X - Pincode Zones'!B:C, 2, FALSE)</f>
        <v>#N/A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">
        <v>2.001807956E9</v>
      </c>
      <c r="B259" s="2">
        <v>8.90422381885E12</v>
      </c>
      <c r="C259" s="2">
        <v>1.0</v>
      </c>
      <c r="D259" s="5">
        <f>C259 * VLOOKUP(B259,'X - SKU Master'!$A$1:$C$67,3,FALSE)</f>
        <v>0.24</v>
      </c>
      <c r="E259" s="2">
        <f>VLOOKUP(A259,'Courier - Invoice'!B:I,4)</f>
        <v>845438</v>
      </c>
      <c r="F259" s="6" t="str">
        <f>VLOOKUP(ci_custpin, 'X - Pincode Zones'!B:C, 2, FALSE)</f>
        <v>#N/A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">
        <v>2.001807956E9</v>
      </c>
      <c r="B260" s="2">
        <v>8.904223819246E12</v>
      </c>
      <c r="C260" s="2">
        <v>2.0</v>
      </c>
      <c r="D260" s="5">
        <f>C260 * VLOOKUP(B260,'X - SKU Master'!$A$1:$C$67,3,FALSE)</f>
        <v>0.58</v>
      </c>
      <c r="E260" s="2">
        <f>VLOOKUP(A260,'Courier - Invoice'!B:I,4)</f>
        <v>845438</v>
      </c>
      <c r="F260" s="6" t="str">
        <f>VLOOKUP(ci_custpin, 'X - Pincode Zones'!B:C, 2, FALSE)</f>
        <v>#N/A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">
        <v>2.001807931E9</v>
      </c>
      <c r="B261" s="2">
        <v>8.904223818706E12</v>
      </c>
      <c r="C261" s="2">
        <v>1.0</v>
      </c>
      <c r="D261" s="5">
        <f>C261 * VLOOKUP(B261,'X - SKU Master'!$A$1:$C$67,3,FALSE)</f>
        <v>0.127</v>
      </c>
      <c r="E261" s="2">
        <f>VLOOKUP(A261,'Courier - Invoice'!B:I,4)</f>
        <v>845438</v>
      </c>
      <c r="F261" s="6" t="str">
        <f>VLOOKUP(ci_custpin, 'X - Pincode Zones'!B:C, 2, FALSE)</f>
        <v>#N/A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">
        <v>2.001807931E9</v>
      </c>
      <c r="B262" s="2">
        <v>8.90422381885E12</v>
      </c>
      <c r="C262" s="2">
        <v>1.0</v>
      </c>
      <c r="D262" s="5">
        <f>C262 * VLOOKUP(B262,'X - SKU Master'!$A$1:$C$67,3,FALSE)</f>
        <v>0.24</v>
      </c>
      <c r="E262" s="2">
        <f>VLOOKUP(A262,'Courier - Invoice'!B:I,4)</f>
        <v>845438</v>
      </c>
      <c r="F262" s="6" t="str">
        <f>VLOOKUP(ci_custpin, 'X - Pincode Zones'!B:C, 2, FALSE)</f>
        <v>#N/A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">
        <v>2.001807931E9</v>
      </c>
      <c r="B263" s="2">
        <v>8.904223819468E12</v>
      </c>
      <c r="C263" s="2">
        <v>1.0</v>
      </c>
      <c r="D263" s="5">
        <f>C263 * VLOOKUP(B263,'X - SKU Master'!$A$1:$C$67,3,FALSE)</f>
        <v>0.24</v>
      </c>
      <c r="E263" s="2">
        <f>VLOOKUP(A263,'Courier - Invoice'!B:I,4)</f>
        <v>845438</v>
      </c>
      <c r="F263" s="6" t="str">
        <f>VLOOKUP(ci_custpin, 'X - Pincode Zones'!B:C, 2, FALSE)</f>
        <v>#N/A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">
        <v>2.00180793E9</v>
      </c>
      <c r="B264" s="2">
        <v>8.904223819468E12</v>
      </c>
      <c r="C264" s="2">
        <v>1.0</v>
      </c>
      <c r="D264" s="5">
        <f>C264 * VLOOKUP(B264,'X - SKU Master'!$A$1:$C$67,3,FALSE)</f>
        <v>0.24</v>
      </c>
      <c r="E264" s="2">
        <f>VLOOKUP(A264,'Courier - Invoice'!B:I,4)</f>
        <v>845438</v>
      </c>
      <c r="F264" s="6" t="str">
        <f>VLOOKUP(ci_custpin, 'X - Pincode Zones'!B:C, 2, FALSE)</f>
        <v>#N/A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">
        <v>2.001807852E9</v>
      </c>
      <c r="B265" s="2">
        <v>8.904223818706E12</v>
      </c>
      <c r="C265" s="2">
        <v>1.0</v>
      </c>
      <c r="D265" s="5">
        <f>C265 * VLOOKUP(B265,'X - SKU Master'!$A$1:$C$67,3,FALSE)</f>
        <v>0.127</v>
      </c>
      <c r="E265" s="2">
        <f>VLOOKUP(A265,'Courier - Invoice'!B:I,4)</f>
        <v>284001</v>
      </c>
      <c r="F265" s="6" t="str">
        <f>VLOOKUP(ci_custpin, 'X - Pincode Zones'!B:C, 2, FALSE)</f>
        <v>#N/A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">
        <v>2.001807852E9</v>
      </c>
      <c r="B266" s="2">
        <v>8.904223818942E12</v>
      </c>
      <c r="C266" s="2">
        <v>1.0</v>
      </c>
      <c r="D266" s="5">
        <f>C266 * VLOOKUP(B266,'X - SKU Master'!$A$1:$C$67,3,FALSE)</f>
        <v>0.133</v>
      </c>
      <c r="E266" s="2">
        <f>VLOOKUP(A266,'Courier - Invoice'!B:I,4)</f>
        <v>284001</v>
      </c>
      <c r="F266" s="6" t="str">
        <f>VLOOKUP(ci_custpin, 'X - Pincode Zones'!B:C, 2, FALSE)</f>
        <v>#N/A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">
        <v>2.001807852E9</v>
      </c>
      <c r="B267" s="2">
        <v>8.90422381885E12</v>
      </c>
      <c r="C267" s="2">
        <v>1.0</v>
      </c>
      <c r="D267" s="5">
        <f>C267 * VLOOKUP(B267,'X - SKU Master'!$A$1:$C$67,3,FALSE)</f>
        <v>0.24</v>
      </c>
      <c r="E267" s="2">
        <f>VLOOKUP(A267,'Courier - Invoice'!B:I,4)</f>
        <v>284001</v>
      </c>
      <c r="F267" s="6" t="str">
        <f>VLOOKUP(ci_custpin, 'X - Pincode Zones'!B:C, 2, FALSE)</f>
        <v>#N/A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">
        <v>2.001807814E9</v>
      </c>
      <c r="B268" s="2">
        <v>8.904223818706E12</v>
      </c>
      <c r="C268" s="2">
        <v>1.0</v>
      </c>
      <c r="D268" s="5">
        <f>C268 * VLOOKUP(B268,'X - SKU Master'!$A$1:$C$67,3,FALSE)</f>
        <v>0.127</v>
      </c>
      <c r="E268" s="2">
        <f>VLOOKUP(A268,'Courier - Invoice'!B:I,4)</f>
        <v>284001</v>
      </c>
      <c r="F268" s="6" t="str">
        <f>VLOOKUP(ci_custpin, 'X - Pincode Zones'!B:C, 2, FALSE)</f>
        <v>#N/A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">
        <v>2.001807814E9</v>
      </c>
      <c r="B269" s="2">
        <v>8.90422381885E12</v>
      </c>
      <c r="C269" s="2">
        <v>1.0</v>
      </c>
      <c r="D269" s="5">
        <f>C269 * VLOOKUP(B269,'X - SKU Master'!$A$1:$C$67,3,FALSE)</f>
        <v>0.24</v>
      </c>
      <c r="E269" s="2">
        <f>VLOOKUP(A269,'Courier - Invoice'!B:I,4)</f>
        <v>284001</v>
      </c>
      <c r="F269" s="6" t="str">
        <f>VLOOKUP(ci_custpin, 'X - Pincode Zones'!B:C, 2, FALSE)</f>
        <v>#N/A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">
        <v>2.001807814E9</v>
      </c>
      <c r="B270" s="2">
        <v>8.904223819468E12</v>
      </c>
      <c r="C270" s="2">
        <v>1.0</v>
      </c>
      <c r="D270" s="5">
        <f>C270 * VLOOKUP(B270,'X - SKU Master'!$A$1:$C$67,3,FALSE)</f>
        <v>0.24</v>
      </c>
      <c r="E270" s="2">
        <f>VLOOKUP(A270,'Courier - Invoice'!B:I,4)</f>
        <v>284001</v>
      </c>
      <c r="F270" s="6" t="str">
        <f>VLOOKUP(ci_custpin, 'X - Pincode Zones'!B:C, 2, FALSE)</f>
        <v>#N/A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">
        <v>2.001807785E9</v>
      </c>
      <c r="B271" s="2">
        <v>8.904223818706E12</v>
      </c>
      <c r="C271" s="2">
        <v>1.0</v>
      </c>
      <c r="D271" s="5">
        <f>C271 * VLOOKUP(B271,'X - SKU Master'!$A$1:$C$67,3,FALSE)</f>
        <v>0.127</v>
      </c>
      <c r="E271" s="2">
        <f>VLOOKUP(A271,'Courier - Invoice'!B:I,4)</f>
        <v>711106</v>
      </c>
      <c r="F271" s="6" t="str">
        <f>VLOOKUP(ci_custpin, 'X - Pincode Zones'!B:C, 2, FALSE)</f>
        <v>#N/A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">
        <v>2.001807785E9</v>
      </c>
      <c r="B272" s="2">
        <v>8.904223818942E12</v>
      </c>
      <c r="C272" s="2">
        <v>1.0</v>
      </c>
      <c r="D272" s="5">
        <f>C272 * VLOOKUP(B272,'X - SKU Master'!$A$1:$C$67,3,FALSE)</f>
        <v>0.133</v>
      </c>
      <c r="E272" s="2">
        <f>VLOOKUP(A272,'Courier - Invoice'!B:I,4)</f>
        <v>711106</v>
      </c>
      <c r="F272" s="6" t="str">
        <f>VLOOKUP(ci_custpin, 'X - Pincode Zones'!B:C, 2, FALSE)</f>
        <v>#N/A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">
        <v>2.001807785E9</v>
      </c>
      <c r="B273" s="2">
        <v>8.90422381885E12</v>
      </c>
      <c r="C273" s="2">
        <v>1.0</v>
      </c>
      <c r="D273" s="5">
        <f>C273 * VLOOKUP(B273,'X - SKU Master'!$A$1:$C$67,3,FALSE)</f>
        <v>0.24</v>
      </c>
      <c r="E273" s="2">
        <f>VLOOKUP(A273,'Courier - Invoice'!B:I,4)</f>
        <v>711106</v>
      </c>
      <c r="F273" s="6" t="str">
        <f>VLOOKUP(ci_custpin, 'X - Pincode Zones'!B:C, 2, FALSE)</f>
        <v>#N/A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">
        <v>2.001807613E9</v>
      </c>
      <c r="B274" s="2">
        <v>8.904223819147E12</v>
      </c>
      <c r="C274" s="2">
        <v>1.0</v>
      </c>
      <c r="D274" s="5">
        <f>C274 * VLOOKUP(B274,'X - SKU Master'!$A$1:$C$67,3,FALSE)</f>
        <v>0.24</v>
      </c>
      <c r="E274" s="2">
        <f>VLOOKUP(A274,'Courier - Invoice'!B:I,4)</f>
        <v>711106</v>
      </c>
      <c r="F274" s="6" t="str">
        <f>VLOOKUP(ci_custpin, 'X - Pincode Zones'!B:C, 2, FALSE)</f>
        <v>#N/A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">
        <v>2.001807613E9</v>
      </c>
      <c r="B275" s="2">
        <v>8.904223819468E12</v>
      </c>
      <c r="C275" s="2">
        <v>1.0</v>
      </c>
      <c r="D275" s="5">
        <f>C275 * VLOOKUP(B275,'X - SKU Master'!$A$1:$C$67,3,FALSE)</f>
        <v>0.24</v>
      </c>
      <c r="E275" s="2">
        <f>VLOOKUP(A275,'Courier - Invoice'!B:I,4)</f>
        <v>711106</v>
      </c>
      <c r="F275" s="6" t="str">
        <f>VLOOKUP(ci_custpin, 'X - Pincode Zones'!B:C, 2, FALSE)</f>
        <v>#N/A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">
        <v>2.001807613E9</v>
      </c>
      <c r="B276" s="2">
        <v>8.904223819277E12</v>
      </c>
      <c r="C276" s="2">
        <v>1.0</v>
      </c>
      <c r="D276" s="5">
        <f>C276 * VLOOKUP(B276,'X - SKU Master'!$A$1:$C$67,3,FALSE)</f>
        <v>0.35</v>
      </c>
      <c r="E276" s="2">
        <f>VLOOKUP(A276,'Courier - Invoice'!B:I,4)</f>
        <v>711106</v>
      </c>
      <c r="F276" s="6" t="str">
        <f>VLOOKUP(ci_custpin, 'X - Pincode Zones'!B:C, 2, FALSE)</f>
        <v>#N/A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">
        <v>2.001807415E9</v>
      </c>
      <c r="B277" s="2">
        <v>8.90422381885E12</v>
      </c>
      <c r="C277" s="2">
        <v>2.0</v>
      </c>
      <c r="D277" s="5">
        <f>C277 * VLOOKUP(B277,'X - SKU Master'!$A$1:$C$67,3,FALSE)</f>
        <v>0.48</v>
      </c>
      <c r="E277" s="2">
        <f>VLOOKUP(A277,'Courier - Invoice'!B:I,4)</f>
        <v>711106</v>
      </c>
      <c r="F277" s="6" t="str">
        <f>VLOOKUP(ci_custpin, 'X - Pincode Zones'!B:C, 2, FALSE)</f>
        <v>#N/A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">
        <v>2.001807415E9</v>
      </c>
      <c r="B278" s="2">
        <v>8.904223818713E12</v>
      </c>
      <c r="C278" s="2">
        <v>1.0</v>
      </c>
      <c r="D278" s="5">
        <f>C278 * VLOOKUP(B278,'X - SKU Master'!$A$1:$C$67,3,FALSE)</f>
        <v>0.12</v>
      </c>
      <c r="E278" s="2">
        <f>VLOOKUP(A278,'Courier - Invoice'!B:I,4)</f>
        <v>711106</v>
      </c>
      <c r="F278" s="6" t="str">
        <f>VLOOKUP(ci_custpin, 'X - Pincode Zones'!B:C, 2, FALSE)</f>
        <v>#N/A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">
        <v>2.001807415E9</v>
      </c>
      <c r="B279" s="2">
        <v>8.904223819024E12</v>
      </c>
      <c r="C279" s="2">
        <v>4.0</v>
      </c>
      <c r="D279" s="5">
        <f>C279 * VLOOKUP(B279,'X - SKU Master'!$A$1:$C$67,3,FALSE)</f>
        <v>0.448</v>
      </c>
      <c r="E279" s="2">
        <f>VLOOKUP(A279,'Courier - Invoice'!B:I,4)</f>
        <v>711106</v>
      </c>
      <c r="F279" s="6" t="str">
        <f>VLOOKUP(ci_custpin, 'X - Pincode Zones'!B:C, 2, FALSE)</f>
        <v>#N/A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">
        <v>2.001807362E9</v>
      </c>
      <c r="B280" s="2">
        <v>8.904223819031E12</v>
      </c>
      <c r="C280" s="2">
        <v>6.0</v>
      </c>
      <c r="D280" s="5">
        <f>C280 * VLOOKUP(B280,'X - SKU Master'!$A$1:$C$67,3,FALSE)</f>
        <v>0.672</v>
      </c>
      <c r="E280" s="2">
        <f>VLOOKUP(A280,'Courier - Invoice'!B:I,4)</f>
        <v>711106</v>
      </c>
      <c r="F280" s="6" t="str">
        <f>VLOOKUP(ci_custpin, 'X - Pincode Zones'!B:C, 2, FALSE)</f>
        <v>#N/A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">
        <v>2.001807362E9</v>
      </c>
      <c r="B281" s="2">
        <v>8.904223819024E12</v>
      </c>
      <c r="C281" s="2">
        <v>6.0</v>
      </c>
      <c r="D281" s="5">
        <f>C281 * VLOOKUP(B281,'X - SKU Master'!$A$1:$C$67,3,FALSE)</f>
        <v>0.672</v>
      </c>
      <c r="E281" s="2">
        <f>VLOOKUP(A281,'Courier - Invoice'!B:I,4)</f>
        <v>711106</v>
      </c>
      <c r="F281" s="6" t="str">
        <f>VLOOKUP(ci_custpin, 'X - Pincode Zones'!B:C, 2, FALSE)</f>
        <v>#N/A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">
        <v>2.001807362E9</v>
      </c>
      <c r="B282" s="2">
        <v>8.904223819291E12</v>
      </c>
      <c r="C282" s="2">
        <v>2.0</v>
      </c>
      <c r="D282" s="5">
        <f>C282 * VLOOKUP(B282,'X - SKU Master'!$A$1:$C$67,3,FALSE)</f>
        <v>0.224</v>
      </c>
      <c r="E282" s="2">
        <f>VLOOKUP(A282,'Courier - Invoice'!B:I,4)</f>
        <v>711106</v>
      </c>
      <c r="F282" s="6" t="str">
        <f>VLOOKUP(ci_custpin, 'X - Pincode Zones'!B:C, 2, FALSE)</f>
        <v>#N/A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">
        <v>2.001807362E9</v>
      </c>
      <c r="B283" s="2">
        <v>8.904223819031E12</v>
      </c>
      <c r="C283" s="2">
        <v>2.0</v>
      </c>
      <c r="D283" s="5">
        <f>C283 * VLOOKUP(B283,'X - SKU Master'!$A$1:$C$67,3,FALSE)</f>
        <v>0.224</v>
      </c>
      <c r="E283" s="2">
        <f>VLOOKUP(A283,'Courier - Invoice'!B:I,4)</f>
        <v>711106</v>
      </c>
      <c r="F283" s="6" t="str">
        <f>VLOOKUP(ci_custpin, 'X - Pincode Zones'!B:C, 2, FALSE)</f>
        <v>#N/A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">
        <v>2.001807362E9</v>
      </c>
      <c r="B284" s="2">
        <v>8.904223819024E12</v>
      </c>
      <c r="C284" s="2">
        <v>2.0</v>
      </c>
      <c r="D284" s="5">
        <f>C284 * VLOOKUP(B284,'X - SKU Master'!$A$1:$C$67,3,FALSE)</f>
        <v>0.224</v>
      </c>
      <c r="E284" s="2">
        <f>VLOOKUP(A284,'Courier - Invoice'!B:I,4)</f>
        <v>711106</v>
      </c>
      <c r="F284" s="6" t="str">
        <f>VLOOKUP(ci_custpin, 'X - Pincode Zones'!B:C, 2, FALSE)</f>
        <v>#N/A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">
        <v>2.001807329E9</v>
      </c>
      <c r="B285" s="2">
        <v>8.904223818706E12</v>
      </c>
      <c r="C285" s="2">
        <v>1.0</v>
      </c>
      <c r="D285" s="5">
        <f>C285 * VLOOKUP(B285,'X - SKU Master'!$A$1:$C$67,3,FALSE)</f>
        <v>0.127</v>
      </c>
      <c r="E285" s="2">
        <f>VLOOKUP(A285,'Courier - Invoice'!B:I,4)</f>
        <v>711106</v>
      </c>
      <c r="F285" s="6" t="str">
        <f>VLOOKUP(ci_custpin, 'X - Pincode Zones'!B:C, 2, FALSE)</f>
        <v>#N/A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">
        <v>2.001807329E9</v>
      </c>
      <c r="B286" s="2">
        <v>8.904223818942E12</v>
      </c>
      <c r="C286" s="2">
        <v>1.0</v>
      </c>
      <c r="D286" s="5">
        <f>C286 * VLOOKUP(B286,'X - SKU Master'!$A$1:$C$67,3,FALSE)</f>
        <v>0.133</v>
      </c>
      <c r="E286" s="2">
        <f>VLOOKUP(A286,'Courier - Invoice'!B:I,4)</f>
        <v>711106</v>
      </c>
      <c r="F286" s="6" t="str">
        <f>VLOOKUP(ci_custpin, 'X - Pincode Zones'!B:C, 2, FALSE)</f>
        <v>#N/A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">
        <v>2.001807329E9</v>
      </c>
      <c r="B287" s="2">
        <v>8.90422381885E12</v>
      </c>
      <c r="C287" s="2">
        <v>1.0</v>
      </c>
      <c r="D287" s="5">
        <f>C287 * VLOOKUP(B287,'X - SKU Master'!$A$1:$C$67,3,FALSE)</f>
        <v>0.24</v>
      </c>
      <c r="E287" s="2">
        <f>VLOOKUP(A287,'Courier - Invoice'!B:I,4)</f>
        <v>711106</v>
      </c>
      <c r="F287" s="6" t="str">
        <f>VLOOKUP(ci_custpin, 'X - Pincode Zones'!B:C, 2, FALSE)</f>
        <v>#N/A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">
        <v>2.001807328E9</v>
      </c>
      <c r="B288" s="2">
        <v>8.904223818997E12</v>
      </c>
      <c r="C288" s="2">
        <v>1.0</v>
      </c>
      <c r="D288" s="5">
        <f>C288 * VLOOKUP(B288,'X - SKU Master'!$A$1:$C$67,3,FALSE)</f>
        <v>0.49</v>
      </c>
      <c r="E288" s="2">
        <f>VLOOKUP(A288,'Courier - Invoice'!B:I,4)</f>
        <v>711106</v>
      </c>
      <c r="F288" s="6" t="str">
        <f>VLOOKUP(ci_custpin, 'X - Pincode Zones'!B:C, 2, FALSE)</f>
        <v>#N/A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">
        <v>2.00180729E9</v>
      </c>
      <c r="B289" s="2">
        <v>8.904223818706E12</v>
      </c>
      <c r="C289" s="2">
        <v>1.0</v>
      </c>
      <c r="D289" s="5">
        <f>C289 * VLOOKUP(B289,'X - SKU Master'!$A$1:$C$67,3,FALSE)</f>
        <v>0.127</v>
      </c>
      <c r="E289" s="2">
        <f>VLOOKUP(A289,'Courier - Invoice'!B:I,4)</f>
        <v>711106</v>
      </c>
      <c r="F289" s="6" t="str">
        <f>VLOOKUP(ci_custpin, 'X - Pincode Zones'!B:C, 2, FALSE)</f>
        <v>#N/A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">
        <v>2.00180729E9</v>
      </c>
      <c r="B290" s="2">
        <v>8.904223818942E12</v>
      </c>
      <c r="C290" s="2">
        <v>1.0</v>
      </c>
      <c r="D290" s="5">
        <f>C290 * VLOOKUP(B290,'X - SKU Master'!$A$1:$C$67,3,FALSE)</f>
        <v>0.133</v>
      </c>
      <c r="E290" s="2">
        <f>VLOOKUP(A290,'Courier - Invoice'!B:I,4)</f>
        <v>711106</v>
      </c>
      <c r="F290" s="6" t="str">
        <f>VLOOKUP(ci_custpin, 'X - Pincode Zones'!B:C, 2, FALSE)</f>
        <v>#N/A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">
        <v>2.00180729E9</v>
      </c>
      <c r="B291" s="2">
        <v>8.90422381885E12</v>
      </c>
      <c r="C291" s="2">
        <v>1.0</v>
      </c>
      <c r="D291" s="5">
        <f>C291 * VLOOKUP(B291,'X - SKU Master'!$A$1:$C$67,3,FALSE)</f>
        <v>0.24</v>
      </c>
      <c r="E291" s="2">
        <f>VLOOKUP(A291,'Courier - Invoice'!B:I,4)</f>
        <v>711106</v>
      </c>
      <c r="F291" s="6" t="str">
        <f>VLOOKUP(ci_custpin, 'X - Pincode Zones'!B:C, 2, FALSE)</f>
        <v>#N/A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">
        <v>2.001807241E9</v>
      </c>
      <c r="B292" s="2">
        <v>8.904223818706E12</v>
      </c>
      <c r="C292" s="2">
        <v>1.0</v>
      </c>
      <c r="D292" s="5">
        <f>C292 * VLOOKUP(B292,'X - SKU Master'!$A$1:$C$67,3,FALSE)</f>
        <v>0.127</v>
      </c>
      <c r="E292" s="2">
        <f>VLOOKUP(A292,'Courier - Invoice'!B:I,4)</f>
        <v>396001</v>
      </c>
      <c r="F292" s="6" t="str">
        <f>VLOOKUP(ci_custpin, 'X - Pincode Zones'!B:C, 2, FALSE)</f>
        <v>#N/A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">
        <v>2.001807241E9</v>
      </c>
      <c r="B293" s="2">
        <v>8.90422381885E12</v>
      </c>
      <c r="C293" s="2">
        <v>1.0</v>
      </c>
      <c r="D293" s="5">
        <f>C293 * VLOOKUP(B293,'X - SKU Master'!$A$1:$C$67,3,FALSE)</f>
        <v>0.24</v>
      </c>
      <c r="E293" s="2">
        <f>VLOOKUP(A293,'Courier - Invoice'!B:I,4)</f>
        <v>396001</v>
      </c>
      <c r="F293" s="6" t="str">
        <f>VLOOKUP(ci_custpin, 'X - Pincode Zones'!B:C, 2, FALSE)</f>
        <v>#N/A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">
        <v>2.001807241E9</v>
      </c>
      <c r="B294" s="2">
        <v>8.904223819468E12</v>
      </c>
      <c r="C294" s="2">
        <v>1.0</v>
      </c>
      <c r="D294" s="5">
        <f>C294 * VLOOKUP(B294,'X - SKU Master'!$A$1:$C$67,3,FALSE)</f>
        <v>0.24</v>
      </c>
      <c r="E294" s="2">
        <f>VLOOKUP(A294,'Courier - Invoice'!B:I,4)</f>
        <v>396001</v>
      </c>
      <c r="F294" s="6" t="str">
        <f>VLOOKUP(ci_custpin, 'X - Pincode Zones'!B:C, 2, FALSE)</f>
        <v>#N/A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">
        <v>2.001807186E9</v>
      </c>
      <c r="B295" s="2">
        <v>8.904223818706E12</v>
      </c>
      <c r="C295" s="2">
        <v>1.0</v>
      </c>
      <c r="D295" s="5">
        <f>C295 * VLOOKUP(B295,'X - SKU Master'!$A$1:$C$67,3,FALSE)</f>
        <v>0.127</v>
      </c>
      <c r="E295" s="2">
        <f>VLOOKUP(A295,'Courier - Invoice'!B:I,4)</f>
        <v>396001</v>
      </c>
      <c r="F295" s="6" t="str">
        <f>VLOOKUP(ci_custpin, 'X - Pincode Zones'!B:C, 2, FALSE)</f>
        <v>#N/A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">
        <v>2.001807186E9</v>
      </c>
      <c r="B296" s="2">
        <v>8.904223818942E12</v>
      </c>
      <c r="C296" s="2">
        <v>1.0</v>
      </c>
      <c r="D296" s="5">
        <f>C296 * VLOOKUP(B296,'X - SKU Master'!$A$1:$C$67,3,FALSE)</f>
        <v>0.133</v>
      </c>
      <c r="E296" s="2">
        <f>VLOOKUP(A296,'Courier - Invoice'!B:I,4)</f>
        <v>396001</v>
      </c>
      <c r="F296" s="6" t="str">
        <f>VLOOKUP(ci_custpin, 'X - Pincode Zones'!B:C, 2, FALSE)</f>
        <v>#N/A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">
        <v>2.001807186E9</v>
      </c>
      <c r="B297" s="2">
        <v>8.90422381885E12</v>
      </c>
      <c r="C297" s="2">
        <v>1.0</v>
      </c>
      <c r="D297" s="5">
        <f>C297 * VLOOKUP(B297,'X - SKU Master'!$A$1:$C$67,3,FALSE)</f>
        <v>0.24</v>
      </c>
      <c r="E297" s="2">
        <f>VLOOKUP(A297,'Courier - Invoice'!B:I,4)</f>
        <v>396001</v>
      </c>
      <c r="F297" s="6" t="str">
        <f>VLOOKUP(ci_custpin, 'X - Pincode Zones'!B:C, 2, FALSE)</f>
        <v>#N/A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">
        <v>2.001807084E9</v>
      </c>
      <c r="B298" s="2">
        <v>8.904223818706E12</v>
      </c>
      <c r="C298" s="2">
        <v>1.0</v>
      </c>
      <c r="D298" s="5">
        <f>C298 * VLOOKUP(B298,'X - SKU Master'!$A$1:$C$67,3,FALSE)</f>
        <v>0.127</v>
      </c>
      <c r="E298" s="2">
        <f>VLOOKUP(A298,'Courier - Invoice'!B:I,4)</f>
        <v>140301</v>
      </c>
      <c r="F298" s="6" t="str">
        <f>VLOOKUP(ci_custpin, 'X - Pincode Zones'!B:C, 2, FALSE)</f>
        <v>#N/A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">
        <v>2.001807084E9</v>
      </c>
      <c r="B299" s="2">
        <v>8.904223818942E12</v>
      </c>
      <c r="C299" s="2">
        <v>1.0</v>
      </c>
      <c r="D299" s="5">
        <f>C299 * VLOOKUP(B299,'X - SKU Master'!$A$1:$C$67,3,FALSE)</f>
        <v>0.133</v>
      </c>
      <c r="E299" s="2">
        <f>VLOOKUP(A299,'Courier - Invoice'!B:I,4)</f>
        <v>140301</v>
      </c>
      <c r="F299" s="6" t="str">
        <f>VLOOKUP(ci_custpin, 'X - Pincode Zones'!B:C, 2, FALSE)</f>
        <v>#N/A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">
        <v>2.001807084E9</v>
      </c>
      <c r="B300" s="2">
        <v>8.90422381885E12</v>
      </c>
      <c r="C300" s="2">
        <v>1.0</v>
      </c>
      <c r="D300" s="5">
        <f>C300 * VLOOKUP(B300,'X - SKU Master'!$A$1:$C$67,3,FALSE)</f>
        <v>0.24</v>
      </c>
      <c r="E300" s="2">
        <f>VLOOKUP(A300,'Courier - Invoice'!B:I,4)</f>
        <v>140301</v>
      </c>
      <c r="F300" s="6" t="str">
        <f>VLOOKUP(ci_custpin, 'X - Pincode Zones'!B:C, 2, FALSE)</f>
        <v>#N/A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">
        <v>2.001807058E9</v>
      </c>
      <c r="B301" s="2">
        <v>8.904223819239E12</v>
      </c>
      <c r="C301" s="2">
        <v>1.0</v>
      </c>
      <c r="D301" s="5">
        <f>C301 * VLOOKUP(B301,'X - SKU Master'!$A$1:$C$67,3,FALSE)</f>
        <v>0.29</v>
      </c>
      <c r="E301" s="2">
        <f>VLOOKUP(A301,'Courier - Invoice'!B:I,4)</f>
        <v>140301</v>
      </c>
      <c r="F301" s="6" t="str">
        <f>VLOOKUP(ci_custpin, 'X - Pincode Zones'!B:C, 2, FALSE)</f>
        <v>#N/A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">
        <v>2.001807058E9</v>
      </c>
      <c r="B302" s="2">
        <v>8.904223819246E12</v>
      </c>
      <c r="C302" s="2">
        <v>1.0</v>
      </c>
      <c r="D302" s="5">
        <f>C302 * VLOOKUP(B302,'X - SKU Master'!$A$1:$C$67,3,FALSE)</f>
        <v>0.29</v>
      </c>
      <c r="E302" s="2">
        <f>VLOOKUP(A302,'Courier - Invoice'!B:I,4)</f>
        <v>140301</v>
      </c>
      <c r="F302" s="6" t="str">
        <f>VLOOKUP(ci_custpin, 'X - Pincode Zones'!B:C, 2, FALSE)</f>
        <v>#N/A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">
        <v>2.001807058E9</v>
      </c>
      <c r="B303" s="2">
        <v>8.904223819253E12</v>
      </c>
      <c r="C303" s="2">
        <v>1.0</v>
      </c>
      <c r="D303" s="5">
        <f>C303 * VLOOKUP(B303,'X - SKU Master'!$A$1:$C$67,3,FALSE)</f>
        <v>0.29</v>
      </c>
      <c r="E303" s="2">
        <f>VLOOKUP(A303,'Courier - Invoice'!B:I,4)</f>
        <v>140301</v>
      </c>
      <c r="F303" s="6" t="str">
        <f>VLOOKUP(ci_custpin, 'X - Pincode Zones'!B:C, 2, FALSE)</f>
        <v>#N/A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">
        <v>2.001807058E9</v>
      </c>
      <c r="B304" s="2">
        <v>8.904223818713E12</v>
      </c>
      <c r="C304" s="2">
        <v>1.0</v>
      </c>
      <c r="D304" s="5">
        <f>C304 * VLOOKUP(B304,'X - SKU Master'!$A$1:$C$67,3,FALSE)</f>
        <v>0.12</v>
      </c>
      <c r="E304" s="2">
        <f>VLOOKUP(A304,'Courier - Invoice'!B:I,4)</f>
        <v>140301</v>
      </c>
      <c r="F304" s="6" t="str">
        <f>VLOOKUP(ci_custpin, 'X - Pincode Zones'!B:C, 2, FALSE)</f>
        <v>#N/A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">
        <v>2.001807058E9</v>
      </c>
      <c r="B305" s="2">
        <v>8.904223817273E12</v>
      </c>
      <c r="C305" s="2">
        <v>1.0</v>
      </c>
      <c r="D305" s="5">
        <f>C305 * VLOOKUP(B305,'X - SKU Master'!$A$1:$C$67,3,FALSE)</f>
        <v>0.065</v>
      </c>
      <c r="E305" s="2">
        <f>VLOOKUP(A305,'Courier - Invoice'!B:I,4)</f>
        <v>140301</v>
      </c>
      <c r="F305" s="6" t="str">
        <f>VLOOKUP(ci_custpin, 'X - Pincode Zones'!B:C, 2, FALSE)</f>
        <v>#N/A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">
        <v>2.001807058E9</v>
      </c>
      <c r="B306" s="2">
        <v>8.904223818751E12</v>
      </c>
      <c r="C306" s="2">
        <v>1.0</v>
      </c>
      <c r="D306" s="5">
        <f>C306 * VLOOKUP(B306,'X - SKU Master'!$A$1:$C$67,3,FALSE)</f>
        <v>0.113</v>
      </c>
      <c r="E306" s="2">
        <f>VLOOKUP(A306,'Courier - Invoice'!B:I,4)</f>
        <v>140301</v>
      </c>
      <c r="F306" s="6" t="str">
        <f>VLOOKUP(ci_custpin, 'X - Pincode Zones'!B:C, 2, FALSE)</f>
        <v>#N/A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">
        <v>2.001807036E9</v>
      </c>
      <c r="B307" s="2">
        <v>8.904223819291E12</v>
      </c>
      <c r="C307" s="2">
        <v>4.0</v>
      </c>
      <c r="D307" s="5">
        <f>C307 * VLOOKUP(B307,'X - SKU Master'!$A$1:$C$67,3,FALSE)</f>
        <v>0.448</v>
      </c>
      <c r="E307" s="2">
        <f>VLOOKUP(A307,'Courier - Invoice'!B:I,4)</f>
        <v>208019</v>
      </c>
      <c r="F307" s="6" t="str">
        <f>VLOOKUP(ci_custpin, 'X - Pincode Zones'!B:C, 2, FALSE)</f>
        <v>#N/A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">
        <v>2.001807036E9</v>
      </c>
      <c r="B308" s="2">
        <v>8.904223819031E12</v>
      </c>
      <c r="C308" s="2">
        <v>4.0</v>
      </c>
      <c r="D308" s="5">
        <f>C308 * VLOOKUP(B308,'X - SKU Master'!$A$1:$C$67,3,FALSE)</f>
        <v>0.448</v>
      </c>
      <c r="E308" s="2">
        <f>VLOOKUP(A308,'Courier - Invoice'!B:I,4)</f>
        <v>208019</v>
      </c>
      <c r="F308" s="6" t="str">
        <f>VLOOKUP(ci_custpin, 'X - Pincode Zones'!B:C, 2, FALSE)</f>
        <v>#N/A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">
        <v>2.001807036E9</v>
      </c>
      <c r="B309" s="2">
        <v>8.904223819024E12</v>
      </c>
      <c r="C309" s="2">
        <v>4.0</v>
      </c>
      <c r="D309" s="5">
        <f>C309 * VLOOKUP(B309,'X - SKU Master'!$A$1:$C$67,3,FALSE)</f>
        <v>0.448</v>
      </c>
      <c r="E309" s="2">
        <f>VLOOKUP(A309,'Courier - Invoice'!B:I,4)</f>
        <v>208019</v>
      </c>
      <c r="F309" s="6" t="str">
        <f>VLOOKUP(ci_custpin, 'X - Pincode Zones'!B:C, 2, FALSE)</f>
        <v>#N/A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">
        <v>2.001807036E9</v>
      </c>
      <c r="B310" s="2">
        <v>8.904223819017E12</v>
      </c>
      <c r="C310" s="2">
        <v>1.0</v>
      </c>
      <c r="D310" s="5">
        <f>C310 * VLOOKUP(B310,'X - SKU Master'!$A$1:$C$67,3,FALSE)</f>
        <v>0.115</v>
      </c>
      <c r="E310" s="2">
        <f>VLOOKUP(A310,'Courier - Invoice'!B:I,4)</f>
        <v>208019</v>
      </c>
      <c r="F310" s="6" t="str">
        <f>VLOOKUP(ci_custpin, 'X - Pincode Zones'!B:C, 2, FALSE)</f>
        <v>#N/A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">
        <v>2.001807012E9</v>
      </c>
      <c r="B311" s="2">
        <v>8.904223819468E12</v>
      </c>
      <c r="C311" s="2">
        <v>1.0</v>
      </c>
      <c r="D311" s="5">
        <f>C311 * VLOOKUP(B311,'X - SKU Master'!$A$1:$C$67,3,FALSE)</f>
        <v>0.24</v>
      </c>
      <c r="E311" s="2">
        <f>VLOOKUP(A311,'Courier - Invoice'!B:I,4)</f>
        <v>208019</v>
      </c>
      <c r="F311" s="6" t="str">
        <f>VLOOKUP(ci_custpin, 'X - Pincode Zones'!B:C, 2, FALSE)</f>
        <v>#N/A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">
        <v>2.001807004E9</v>
      </c>
      <c r="B312" s="2">
        <v>8.904223818706E12</v>
      </c>
      <c r="C312" s="2">
        <v>1.0</v>
      </c>
      <c r="D312" s="5">
        <f>C312 * VLOOKUP(B312,'X - SKU Master'!$A$1:$C$67,3,FALSE)</f>
        <v>0.127</v>
      </c>
      <c r="E312" s="2">
        <f>VLOOKUP(A312,'Courier - Invoice'!B:I,4)</f>
        <v>208019</v>
      </c>
      <c r="F312" s="6" t="str">
        <f>VLOOKUP(ci_custpin, 'X - Pincode Zones'!B:C, 2, FALSE)</f>
        <v>#N/A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">
        <v>2.001807004E9</v>
      </c>
      <c r="B313" s="2">
        <v>8.904223818942E12</v>
      </c>
      <c r="C313" s="2">
        <v>1.0</v>
      </c>
      <c r="D313" s="5">
        <f>C313 * VLOOKUP(B313,'X - SKU Master'!$A$1:$C$67,3,FALSE)</f>
        <v>0.133</v>
      </c>
      <c r="E313" s="2">
        <f>VLOOKUP(A313,'Courier - Invoice'!B:I,4)</f>
        <v>208019</v>
      </c>
      <c r="F313" s="6" t="str">
        <f>VLOOKUP(ci_custpin, 'X - Pincode Zones'!B:C, 2, FALSE)</f>
        <v>#N/A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">
        <v>2.001807004E9</v>
      </c>
      <c r="B314" s="2">
        <v>8.90422381885E12</v>
      </c>
      <c r="C314" s="2">
        <v>1.0</v>
      </c>
      <c r="D314" s="5">
        <f>C314 * VLOOKUP(B314,'X - SKU Master'!$A$1:$C$67,3,FALSE)</f>
        <v>0.24</v>
      </c>
      <c r="E314" s="2">
        <f>VLOOKUP(A314,'Courier - Invoice'!B:I,4)</f>
        <v>208019</v>
      </c>
      <c r="F314" s="6" t="str">
        <f>VLOOKUP(ci_custpin, 'X - Pincode Zones'!B:C, 2, FALSE)</f>
        <v>#N/A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">
        <v>2.001806968E9</v>
      </c>
      <c r="B315" s="2">
        <v>8.904223818706E12</v>
      </c>
      <c r="C315" s="2">
        <v>1.0</v>
      </c>
      <c r="D315" s="5">
        <f>C315 * VLOOKUP(B315,'X - SKU Master'!$A$1:$C$67,3,FALSE)</f>
        <v>0.127</v>
      </c>
      <c r="E315" s="2">
        <f>VLOOKUP(A315,'Courier - Invoice'!B:I,4)</f>
        <v>208019</v>
      </c>
      <c r="F315" s="6" t="str">
        <f>VLOOKUP(ci_custpin, 'X - Pincode Zones'!B:C, 2, FALSE)</f>
        <v>#N/A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">
        <v>2.001806968E9</v>
      </c>
      <c r="B316" s="2">
        <v>8.904223818942E12</v>
      </c>
      <c r="C316" s="2">
        <v>1.0</v>
      </c>
      <c r="D316" s="5">
        <f>C316 * VLOOKUP(B316,'X - SKU Master'!$A$1:$C$67,3,FALSE)</f>
        <v>0.133</v>
      </c>
      <c r="E316" s="2">
        <f>VLOOKUP(A316,'Courier - Invoice'!B:I,4)</f>
        <v>208019</v>
      </c>
      <c r="F316" s="6" t="str">
        <f>VLOOKUP(ci_custpin, 'X - Pincode Zones'!B:C, 2, FALSE)</f>
        <v>#N/A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">
        <v>2.001806968E9</v>
      </c>
      <c r="B317" s="2">
        <v>8.90422381885E12</v>
      </c>
      <c r="C317" s="2">
        <v>1.0</v>
      </c>
      <c r="D317" s="5">
        <f>C317 * VLOOKUP(B317,'X - SKU Master'!$A$1:$C$67,3,FALSE)</f>
        <v>0.24</v>
      </c>
      <c r="E317" s="2">
        <f>VLOOKUP(A317,'Courier - Invoice'!B:I,4)</f>
        <v>208019</v>
      </c>
      <c r="F317" s="6" t="str">
        <f>VLOOKUP(ci_custpin, 'X - Pincode Zones'!B:C, 2, FALSE)</f>
        <v>#N/A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">
        <v>2.001806885E9</v>
      </c>
      <c r="B318" s="2">
        <v>8.904223819499E12</v>
      </c>
      <c r="C318" s="2">
        <v>2.0</v>
      </c>
      <c r="D318" s="5">
        <f>C318 * VLOOKUP(B318,'X - SKU Master'!$A$1:$C$67,3,FALSE)</f>
        <v>0.42</v>
      </c>
      <c r="E318" s="2">
        <f>VLOOKUP(A318,'Courier - Invoice'!B:I,4)</f>
        <v>208019</v>
      </c>
      <c r="F318" s="6" t="str">
        <f>VLOOKUP(ci_custpin, 'X - Pincode Zones'!B:C, 2, FALSE)</f>
        <v>#N/A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">
        <v>2.001806885E9</v>
      </c>
      <c r="B319" s="2">
        <v>8.904223819499E12</v>
      </c>
      <c r="C319" s="2">
        <v>2.0</v>
      </c>
      <c r="D319" s="5">
        <f>C319 * VLOOKUP(B319,'X - SKU Master'!$A$1:$C$67,3,FALSE)</f>
        <v>0.42</v>
      </c>
      <c r="E319" s="2">
        <f>VLOOKUP(A319,'Courier - Invoice'!B:I,4)</f>
        <v>208019</v>
      </c>
      <c r="F319" s="6" t="str">
        <f>VLOOKUP(ci_custpin, 'X - Pincode Zones'!B:C, 2, FALSE)</f>
        <v>#N/A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">
        <v>2.001806828E9</v>
      </c>
      <c r="B320" s="2">
        <v>8.904223818706E12</v>
      </c>
      <c r="C320" s="2">
        <v>1.0</v>
      </c>
      <c r="D320" s="5">
        <f>C320 * VLOOKUP(B320,'X - SKU Master'!$A$1:$C$67,3,FALSE)</f>
        <v>0.127</v>
      </c>
      <c r="E320" s="2">
        <f>VLOOKUP(A320,'Courier - Invoice'!B:I,4)</f>
        <v>143001</v>
      </c>
      <c r="F320" s="6" t="str">
        <f>VLOOKUP(ci_custpin, 'X - Pincode Zones'!B:C, 2, FALSE)</f>
        <v>#N/A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">
        <v>2.001806828E9</v>
      </c>
      <c r="B321" s="2">
        <v>8.904223818942E12</v>
      </c>
      <c r="C321" s="2">
        <v>1.0</v>
      </c>
      <c r="D321" s="5">
        <f>C321 * VLOOKUP(B321,'X - SKU Master'!$A$1:$C$67,3,FALSE)</f>
        <v>0.133</v>
      </c>
      <c r="E321" s="2">
        <f>VLOOKUP(A321,'Courier - Invoice'!B:I,4)</f>
        <v>143001</v>
      </c>
      <c r="F321" s="6" t="str">
        <f>VLOOKUP(ci_custpin, 'X - Pincode Zones'!B:C, 2, FALSE)</f>
        <v>#N/A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">
        <v>2.001806828E9</v>
      </c>
      <c r="B322" s="2">
        <v>8.90422381885E12</v>
      </c>
      <c r="C322" s="2">
        <v>1.0</v>
      </c>
      <c r="D322" s="5">
        <f>C322 * VLOOKUP(B322,'X - SKU Master'!$A$1:$C$67,3,FALSE)</f>
        <v>0.24</v>
      </c>
      <c r="E322" s="2">
        <f>VLOOKUP(A322,'Courier - Invoice'!B:I,4)</f>
        <v>143001</v>
      </c>
      <c r="F322" s="6" t="str">
        <f>VLOOKUP(ci_custpin, 'X - Pincode Zones'!B:C, 2, FALSE)</f>
        <v>#N/A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">
        <v>2.001806823E9</v>
      </c>
      <c r="B323" s="2">
        <v>8.904223818706E12</v>
      </c>
      <c r="C323" s="2">
        <v>1.0</v>
      </c>
      <c r="D323" s="5">
        <f>C323 * VLOOKUP(B323,'X - SKU Master'!$A$1:$C$67,3,FALSE)</f>
        <v>0.127</v>
      </c>
      <c r="E323" s="2">
        <f>VLOOKUP(A323,'Courier - Invoice'!B:I,4)</f>
        <v>143001</v>
      </c>
      <c r="F323" s="6" t="str">
        <f>VLOOKUP(ci_custpin, 'X - Pincode Zones'!B:C, 2, FALSE)</f>
        <v>#N/A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">
        <v>2.001806801E9</v>
      </c>
      <c r="B324" s="2">
        <v>8.90422381885E12</v>
      </c>
      <c r="C324" s="2">
        <v>1.0</v>
      </c>
      <c r="D324" s="5">
        <f>C324 * VLOOKUP(B324,'X - SKU Master'!$A$1:$C$67,3,FALSE)</f>
        <v>0.24</v>
      </c>
      <c r="E324" s="2">
        <f>VLOOKUP(A324,'Courier - Invoice'!B:I,4)</f>
        <v>143001</v>
      </c>
      <c r="F324" s="6" t="str">
        <f>VLOOKUP(ci_custpin, 'X - Pincode Zones'!B:C, 2, FALSE)</f>
        <v>#N/A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">
        <v>2.001806801E9</v>
      </c>
      <c r="B325" s="2">
        <v>8.904223818683E12</v>
      </c>
      <c r="C325" s="2">
        <v>1.0</v>
      </c>
      <c r="D325" s="5">
        <f>C325 * VLOOKUP(B325,'X - SKU Master'!$A$1:$C$67,3,FALSE)</f>
        <v>0.121</v>
      </c>
      <c r="E325" s="2">
        <f>VLOOKUP(A325,'Courier - Invoice'!B:I,4)</f>
        <v>143001</v>
      </c>
      <c r="F325" s="6" t="str">
        <f>VLOOKUP(ci_custpin, 'X - Pincode Zones'!B:C, 2, FALSE)</f>
        <v>#N/A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">
        <v>2.001806776E9</v>
      </c>
      <c r="B326" s="2">
        <v>8.904223818706E12</v>
      </c>
      <c r="C326" s="2">
        <v>1.0</v>
      </c>
      <c r="D326" s="5">
        <f>C326 * VLOOKUP(B326,'X - SKU Master'!$A$1:$C$67,3,FALSE)</f>
        <v>0.127</v>
      </c>
      <c r="E326" s="2">
        <f>VLOOKUP(A326,'Courier - Invoice'!B:I,4)</f>
        <v>143001</v>
      </c>
      <c r="F326" s="6" t="str">
        <f>VLOOKUP(ci_custpin, 'X - Pincode Zones'!B:C, 2, FALSE)</f>
        <v>#N/A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">
        <v>2.001806776E9</v>
      </c>
      <c r="B327" s="2">
        <v>8.904223818638E12</v>
      </c>
      <c r="C327" s="2">
        <v>2.0</v>
      </c>
      <c r="D327" s="5">
        <f>C327 * VLOOKUP(B327,'X - SKU Master'!$A$1:$C$67,3,FALSE)</f>
        <v>0.274</v>
      </c>
      <c r="E327" s="2">
        <f>VLOOKUP(A327,'Courier - Invoice'!B:I,4)</f>
        <v>143001</v>
      </c>
      <c r="F327" s="6" t="str">
        <f>VLOOKUP(ci_custpin, 'X - Pincode Zones'!B:C, 2, FALSE)</f>
        <v>#N/A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">
        <v>2.001806776E9</v>
      </c>
      <c r="B328" s="2">
        <v>8.904223819505E12</v>
      </c>
      <c r="C328" s="2">
        <v>1.0</v>
      </c>
      <c r="D328" s="5">
        <f>C328 * VLOOKUP(B328,'X - SKU Master'!$A$1:$C$67,3,FALSE)</f>
        <v>0.21</v>
      </c>
      <c r="E328" s="2">
        <f>VLOOKUP(A328,'Courier - Invoice'!B:I,4)</f>
        <v>143001</v>
      </c>
      <c r="F328" s="6" t="str">
        <f>VLOOKUP(ci_custpin, 'X - Pincode Zones'!B:C, 2, FALSE)</f>
        <v>#N/A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">
        <v>2.001806768E9</v>
      </c>
      <c r="B329" s="2">
        <v>8.904223819512E12</v>
      </c>
      <c r="C329" s="2">
        <v>4.0</v>
      </c>
      <c r="D329" s="5">
        <f>C329 * VLOOKUP(B329,'X - SKU Master'!$A$1:$C$67,3,FALSE)</f>
        <v>0.84</v>
      </c>
      <c r="E329" s="2">
        <f>VLOOKUP(A329,'Courier - Invoice'!B:I,4)</f>
        <v>143001</v>
      </c>
      <c r="F329" s="6" t="str">
        <f>VLOOKUP(ci_custpin, 'X - Pincode Zones'!B:C, 2, FALSE)</f>
        <v>#N/A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">
        <v>2.001806735E9</v>
      </c>
      <c r="B330" s="2">
        <v>8.904223818706E12</v>
      </c>
      <c r="C330" s="2">
        <v>1.0</v>
      </c>
      <c r="D330" s="5">
        <f>C330 * VLOOKUP(B330,'X - SKU Master'!$A$1:$C$67,3,FALSE)</f>
        <v>0.127</v>
      </c>
      <c r="E330" s="2">
        <f>VLOOKUP(A330,'Courier - Invoice'!B:I,4)</f>
        <v>143001</v>
      </c>
      <c r="F330" s="6" t="str">
        <f>VLOOKUP(ci_custpin, 'X - Pincode Zones'!B:C, 2, FALSE)</f>
        <v>#N/A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">
        <v>2.001806735E9</v>
      </c>
      <c r="B331" s="2">
        <v>8.904223818942E12</v>
      </c>
      <c r="C331" s="2">
        <v>1.0</v>
      </c>
      <c r="D331" s="5">
        <f>C331 * VLOOKUP(B331,'X - SKU Master'!$A$1:$C$67,3,FALSE)</f>
        <v>0.133</v>
      </c>
      <c r="E331" s="2">
        <f>VLOOKUP(A331,'Courier - Invoice'!B:I,4)</f>
        <v>143001</v>
      </c>
      <c r="F331" s="6" t="str">
        <f>VLOOKUP(ci_custpin, 'X - Pincode Zones'!B:C, 2, FALSE)</f>
        <v>#N/A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">
        <v>2.001806735E9</v>
      </c>
      <c r="B332" s="2">
        <v>8.90422381885E12</v>
      </c>
      <c r="C332" s="2">
        <v>1.0</v>
      </c>
      <c r="D332" s="5">
        <f>C332 * VLOOKUP(B332,'X - SKU Master'!$A$1:$C$67,3,FALSE)</f>
        <v>0.24</v>
      </c>
      <c r="E332" s="2">
        <f>VLOOKUP(A332,'Courier - Invoice'!B:I,4)</f>
        <v>143001</v>
      </c>
      <c r="F332" s="6" t="str">
        <f>VLOOKUP(ci_custpin, 'X - Pincode Zones'!B:C, 2, FALSE)</f>
        <v>#N/A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">
        <v>2.001806733E9</v>
      </c>
      <c r="B333" s="2">
        <v>8.904223819031E12</v>
      </c>
      <c r="C333" s="2">
        <v>1.0</v>
      </c>
      <c r="D333" s="5">
        <f>C333 * VLOOKUP(B333,'X - SKU Master'!$A$1:$C$67,3,FALSE)</f>
        <v>0.112</v>
      </c>
      <c r="E333" s="2">
        <f>VLOOKUP(A333,'Courier - Invoice'!B:I,4)</f>
        <v>143001</v>
      </c>
      <c r="F333" s="6" t="str">
        <f>VLOOKUP(ci_custpin, 'X - Pincode Zones'!B:C, 2, FALSE)</f>
        <v>#N/A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">
        <v>2.001806733E9</v>
      </c>
      <c r="B334" s="2">
        <v>8.90422381843E12</v>
      </c>
      <c r="C334" s="2">
        <v>1.0</v>
      </c>
      <c r="D334" s="5">
        <f>C334 * VLOOKUP(B334,'X - SKU Master'!$A$1:$C$67,3,FALSE)</f>
        <v>0.165</v>
      </c>
      <c r="E334" s="2">
        <f>VLOOKUP(A334,'Courier - Invoice'!B:I,4)</f>
        <v>143001</v>
      </c>
      <c r="F334" s="6" t="str">
        <f>VLOOKUP(ci_custpin, 'X - Pincode Zones'!B:C, 2, FALSE)</f>
        <v>#N/A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">
        <v>2.001806733E9</v>
      </c>
      <c r="B335" s="2">
        <v>8.90422381885E12</v>
      </c>
      <c r="C335" s="2">
        <v>1.0</v>
      </c>
      <c r="D335" s="5">
        <f>C335 * VLOOKUP(B335,'X - SKU Master'!$A$1:$C$67,3,FALSE)</f>
        <v>0.24</v>
      </c>
      <c r="E335" s="2">
        <f>VLOOKUP(A335,'Courier - Invoice'!B:I,4)</f>
        <v>143001</v>
      </c>
      <c r="F335" s="6" t="str">
        <f>VLOOKUP(ci_custpin, 'X - Pincode Zones'!B:C, 2, FALSE)</f>
        <v>#N/A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">
        <v>2.001806733E9</v>
      </c>
      <c r="B336" s="2">
        <v>8.904223819512E12</v>
      </c>
      <c r="C336" s="2">
        <v>1.0</v>
      </c>
      <c r="D336" s="5">
        <f>C336 * VLOOKUP(B336,'X - SKU Master'!$A$1:$C$67,3,FALSE)</f>
        <v>0.21</v>
      </c>
      <c r="E336" s="2">
        <f>VLOOKUP(A336,'Courier - Invoice'!B:I,4)</f>
        <v>143001</v>
      </c>
      <c r="F336" s="6" t="str">
        <f>VLOOKUP(ci_custpin, 'X - Pincode Zones'!B:C, 2, FALSE)</f>
        <v>#N/A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">
        <v>2.001806733E9</v>
      </c>
      <c r="B337" s="2">
        <v>8.904223819468E12</v>
      </c>
      <c r="C337" s="2">
        <v>1.0</v>
      </c>
      <c r="D337" s="5">
        <f>C337 * VLOOKUP(B337,'X - SKU Master'!$A$1:$C$67,3,FALSE)</f>
        <v>0.24</v>
      </c>
      <c r="E337" s="2">
        <f>VLOOKUP(A337,'Courier - Invoice'!B:I,4)</f>
        <v>143001</v>
      </c>
      <c r="F337" s="6" t="str">
        <f>VLOOKUP(ci_custpin, 'X - Pincode Zones'!B:C, 2, FALSE)</f>
        <v>#N/A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">
        <v>2.001806726E9</v>
      </c>
      <c r="B338" s="2">
        <v>8.904223818706E12</v>
      </c>
      <c r="C338" s="2">
        <v>1.0</v>
      </c>
      <c r="D338" s="5">
        <f>C338 * VLOOKUP(B338,'X - SKU Master'!$A$1:$C$67,3,FALSE)</f>
        <v>0.127</v>
      </c>
      <c r="E338" s="2">
        <f>VLOOKUP(A338,'Courier - Invoice'!B:I,4)</f>
        <v>143001</v>
      </c>
      <c r="F338" s="6" t="str">
        <f>VLOOKUP(ci_custpin, 'X - Pincode Zones'!B:C, 2, FALSE)</f>
        <v>#N/A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">
        <v>2.001806726E9</v>
      </c>
      <c r="B339" s="2">
        <v>8.904223818942E12</v>
      </c>
      <c r="C339" s="2">
        <v>1.0</v>
      </c>
      <c r="D339" s="5">
        <f>C339 * VLOOKUP(B339,'X - SKU Master'!$A$1:$C$67,3,FALSE)</f>
        <v>0.133</v>
      </c>
      <c r="E339" s="2">
        <f>VLOOKUP(A339,'Courier - Invoice'!B:I,4)</f>
        <v>143001</v>
      </c>
      <c r="F339" s="6" t="str">
        <f>VLOOKUP(ci_custpin, 'X - Pincode Zones'!B:C, 2, FALSE)</f>
        <v>#N/A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">
        <v>2.001806726E9</v>
      </c>
      <c r="B340" s="2">
        <v>8.90422381885E12</v>
      </c>
      <c r="C340" s="2">
        <v>1.0</v>
      </c>
      <c r="D340" s="5">
        <f>C340 * VLOOKUP(B340,'X - SKU Master'!$A$1:$C$67,3,FALSE)</f>
        <v>0.24</v>
      </c>
      <c r="E340" s="2">
        <f>VLOOKUP(A340,'Courier - Invoice'!B:I,4)</f>
        <v>143001</v>
      </c>
      <c r="F340" s="6" t="str">
        <f>VLOOKUP(ci_custpin, 'X - Pincode Zones'!B:C, 2, FALSE)</f>
        <v>#N/A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">
        <v>2.001806686E9</v>
      </c>
      <c r="B341" s="2">
        <v>8.904223819468E12</v>
      </c>
      <c r="C341" s="2">
        <v>1.0</v>
      </c>
      <c r="D341" s="5">
        <f>C341 * VLOOKUP(B341,'X - SKU Master'!$A$1:$C$67,3,FALSE)</f>
        <v>0.24</v>
      </c>
      <c r="E341" s="2">
        <f>VLOOKUP(A341,'Courier - Invoice'!B:I,4)</f>
        <v>143001</v>
      </c>
      <c r="F341" s="6" t="str">
        <f>VLOOKUP(ci_custpin, 'X - Pincode Zones'!B:C, 2, FALSE)</f>
        <v>#N/A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">
        <v>2.001806652E9</v>
      </c>
      <c r="B342" s="2">
        <v>8.904223818706E12</v>
      </c>
      <c r="C342" s="2">
        <v>1.0</v>
      </c>
      <c r="D342" s="5">
        <f>C342 * VLOOKUP(B342,'X - SKU Master'!$A$1:$C$67,3,FALSE)</f>
        <v>0.127</v>
      </c>
      <c r="E342" s="2">
        <f>VLOOKUP(A342,'Courier - Invoice'!B:I,4)</f>
        <v>143001</v>
      </c>
      <c r="F342" s="6" t="str">
        <f>VLOOKUP(ci_custpin, 'X - Pincode Zones'!B:C, 2, FALSE)</f>
        <v>#N/A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">
        <v>2.001806652E9</v>
      </c>
      <c r="B343" s="2">
        <v>8.904223818942E12</v>
      </c>
      <c r="C343" s="2">
        <v>1.0</v>
      </c>
      <c r="D343" s="5">
        <f>C343 * VLOOKUP(B343,'X - SKU Master'!$A$1:$C$67,3,FALSE)</f>
        <v>0.133</v>
      </c>
      <c r="E343" s="2">
        <f>VLOOKUP(A343,'Courier - Invoice'!B:I,4)</f>
        <v>143001</v>
      </c>
      <c r="F343" s="6" t="str">
        <f>VLOOKUP(ci_custpin, 'X - Pincode Zones'!B:C, 2, FALSE)</f>
        <v>#N/A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">
        <v>2.001806652E9</v>
      </c>
      <c r="B344" s="2">
        <v>8.90422381885E12</v>
      </c>
      <c r="C344" s="2">
        <v>1.0</v>
      </c>
      <c r="D344" s="5">
        <f>C344 * VLOOKUP(B344,'X - SKU Master'!$A$1:$C$67,3,FALSE)</f>
        <v>0.24</v>
      </c>
      <c r="E344" s="2">
        <f>VLOOKUP(A344,'Courier - Invoice'!B:I,4)</f>
        <v>143001</v>
      </c>
      <c r="F344" s="6" t="str">
        <f>VLOOKUP(ci_custpin, 'X - Pincode Zones'!B:C, 2, FALSE)</f>
        <v>#N/A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">
        <v>2.001806616E9</v>
      </c>
      <c r="B345" s="2">
        <v>8.904223818669E12</v>
      </c>
      <c r="C345" s="2">
        <v>1.0</v>
      </c>
      <c r="D345" s="5">
        <f>C345 * VLOOKUP(B345,'X - SKU Master'!$A$1:$C$67,3,FALSE)</f>
        <v>0.24</v>
      </c>
      <c r="E345" s="2">
        <f>VLOOKUP(A345,'Courier - Invoice'!B:I,4)</f>
        <v>143001</v>
      </c>
      <c r="F345" s="6" t="str">
        <f>VLOOKUP(ci_custpin, 'X - Pincode Zones'!B:C, 2, FALSE)</f>
        <v>#N/A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">
        <v>2.001806616E9</v>
      </c>
      <c r="B346" s="2">
        <v>8.904223818683E12</v>
      </c>
      <c r="C346" s="2">
        <v>1.0</v>
      </c>
      <c r="D346" s="5">
        <f>C346 * VLOOKUP(B346,'X - SKU Master'!$A$1:$C$67,3,FALSE)</f>
        <v>0.121</v>
      </c>
      <c r="E346" s="2">
        <f>VLOOKUP(A346,'Courier - Invoice'!B:I,4)</f>
        <v>143001</v>
      </c>
      <c r="F346" s="6" t="str">
        <f>VLOOKUP(ci_custpin, 'X - Pincode Zones'!B:C, 2, FALSE)</f>
        <v>#N/A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">
        <v>2.001806616E9</v>
      </c>
      <c r="B347" s="2">
        <v>8.904223818935E12</v>
      </c>
      <c r="C347" s="2">
        <v>1.0</v>
      </c>
      <c r="D347" s="5">
        <f>C347 * VLOOKUP(B347,'X - SKU Master'!$A$1:$C$67,3,FALSE)</f>
        <v>0.12</v>
      </c>
      <c r="E347" s="2">
        <f>VLOOKUP(A347,'Courier - Invoice'!B:I,4)</f>
        <v>143001</v>
      </c>
      <c r="F347" s="6" t="str">
        <f>VLOOKUP(ci_custpin, 'X - Pincode Zones'!B:C, 2, FALSE)</f>
        <v>#N/A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">
        <v>2.001806616E9</v>
      </c>
      <c r="B348" s="2">
        <v>8.904223818713E12</v>
      </c>
      <c r="C348" s="2">
        <v>1.0</v>
      </c>
      <c r="D348" s="5">
        <f>C348 * VLOOKUP(B348,'X - SKU Master'!$A$1:$C$67,3,FALSE)</f>
        <v>0.12</v>
      </c>
      <c r="E348" s="2">
        <f>VLOOKUP(A348,'Courier - Invoice'!B:I,4)</f>
        <v>143001</v>
      </c>
      <c r="F348" s="6" t="str">
        <f>VLOOKUP(ci_custpin, 'X - Pincode Zones'!B:C, 2, FALSE)</f>
        <v>#N/A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">
        <v>2.001806616E9</v>
      </c>
      <c r="B349" s="2">
        <v>8.904223819024E12</v>
      </c>
      <c r="C349" s="2">
        <v>1.0</v>
      </c>
      <c r="D349" s="5">
        <f>C349 * VLOOKUP(B349,'X - SKU Master'!$A$1:$C$67,3,FALSE)</f>
        <v>0.112</v>
      </c>
      <c r="E349" s="2">
        <f>VLOOKUP(A349,'Courier - Invoice'!B:I,4)</f>
        <v>143001</v>
      </c>
      <c r="F349" s="6" t="str">
        <f>VLOOKUP(ci_custpin, 'X - Pincode Zones'!B:C, 2, FALSE)</f>
        <v>#N/A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">
        <v>2.001806616E9</v>
      </c>
      <c r="B350" s="2">
        <v>8.904223819123E12</v>
      </c>
      <c r="C350" s="2">
        <v>1.0</v>
      </c>
      <c r="D350" s="5">
        <f>C350 * VLOOKUP(B350,'X - SKU Master'!$A$1:$C$67,3,FALSE)</f>
        <v>0.25</v>
      </c>
      <c r="E350" s="2">
        <f>VLOOKUP(A350,'Courier - Invoice'!B:I,4)</f>
        <v>143001</v>
      </c>
      <c r="F350" s="6" t="str">
        <f>VLOOKUP(ci_custpin, 'X - Pincode Zones'!B:C, 2, FALSE)</f>
        <v>#N/A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">
        <v>2.001806575E9</v>
      </c>
      <c r="B351" s="2">
        <v>8.904223818706E12</v>
      </c>
      <c r="C351" s="2">
        <v>1.0</v>
      </c>
      <c r="D351" s="5">
        <f>C351 * VLOOKUP(B351,'X - SKU Master'!$A$1:$C$67,3,FALSE)</f>
        <v>0.127</v>
      </c>
      <c r="E351" s="2">
        <f>VLOOKUP(A351,'Courier - Invoice'!B:I,4)</f>
        <v>143001</v>
      </c>
      <c r="F351" s="6" t="str">
        <f>VLOOKUP(ci_custpin, 'X - Pincode Zones'!B:C, 2, FALSE)</f>
        <v>#N/A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">
        <v>2.001806575E9</v>
      </c>
      <c r="B352" s="2">
        <v>8.904223818942E12</v>
      </c>
      <c r="C352" s="2">
        <v>1.0</v>
      </c>
      <c r="D352" s="5">
        <f>C352 * VLOOKUP(B352,'X - SKU Master'!$A$1:$C$67,3,FALSE)</f>
        <v>0.133</v>
      </c>
      <c r="E352" s="2">
        <f>VLOOKUP(A352,'Courier - Invoice'!B:I,4)</f>
        <v>143001</v>
      </c>
      <c r="F352" s="6" t="str">
        <f>VLOOKUP(ci_custpin, 'X - Pincode Zones'!B:C, 2, FALSE)</f>
        <v>#N/A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">
        <v>2.001806575E9</v>
      </c>
      <c r="B353" s="2">
        <v>8.90422381885E12</v>
      </c>
      <c r="C353" s="2">
        <v>1.0</v>
      </c>
      <c r="D353" s="5">
        <f>C353 * VLOOKUP(B353,'X - SKU Master'!$A$1:$C$67,3,FALSE)</f>
        <v>0.24</v>
      </c>
      <c r="E353" s="2">
        <f>VLOOKUP(A353,'Courier - Invoice'!B:I,4)</f>
        <v>143001</v>
      </c>
      <c r="F353" s="6" t="str">
        <f>VLOOKUP(ci_custpin, 'X - Pincode Zones'!B:C, 2, FALSE)</f>
        <v>#N/A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">
        <v>2.001806567E9</v>
      </c>
      <c r="B354" s="2">
        <v>8.904223818591E12</v>
      </c>
      <c r="C354" s="2">
        <v>1.0</v>
      </c>
      <c r="D354" s="5">
        <f>C354 * VLOOKUP(B354,'X - SKU Master'!$A$1:$C$67,3,FALSE)</f>
        <v>0.12</v>
      </c>
      <c r="E354" s="2">
        <f>VLOOKUP(A354,'Courier - Invoice'!B:I,4)</f>
        <v>143001</v>
      </c>
      <c r="F354" s="6" t="str">
        <f>VLOOKUP(ci_custpin, 'X - Pincode Zones'!B:C, 2, FALSE)</f>
        <v>#N/A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">
        <v>2.001806567E9</v>
      </c>
      <c r="B355" s="2">
        <v>8.904223816214E12</v>
      </c>
      <c r="C355" s="2">
        <v>1.0</v>
      </c>
      <c r="D355" s="5">
        <f>C355 * VLOOKUP(B355,'X - SKU Master'!$A$1:$C$67,3,FALSE)</f>
        <v>0.12</v>
      </c>
      <c r="E355" s="2">
        <f>VLOOKUP(A355,'Courier - Invoice'!B:I,4)</f>
        <v>143001</v>
      </c>
      <c r="F355" s="6" t="str">
        <f>VLOOKUP(ci_custpin, 'X - Pincode Zones'!B:C, 2, FALSE)</f>
        <v>#N/A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">
        <v>2.001806567E9</v>
      </c>
      <c r="B356" s="2">
        <v>8.904223819024E12</v>
      </c>
      <c r="C356" s="2">
        <v>1.0</v>
      </c>
      <c r="D356" s="5">
        <f>C356 * VLOOKUP(B356,'X - SKU Master'!$A$1:$C$67,3,FALSE)</f>
        <v>0.112</v>
      </c>
      <c r="E356" s="2">
        <f>VLOOKUP(A356,'Courier - Invoice'!B:I,4)</f>
        <v>143001</v>
      </c>
      <c r="F356" s="6" t="str">
        <f>VLOOKUP(ci_custpin, 'X - Pincode Zones'!B:C, 2, FALSE)</f>
        <v>#N/A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">
        <v>2.001806567E9</v>
      </c>
      <c r="B357" s="2">
        <v>8.904223819253E12</v>
      </c>
      <c r="C357" s="2">
        <v>1.0</v>
      </c>
      <c r="D357" s="5">
        <f>C357 * VLOOKUP(B357,'X - SKU Master'!$A$1:$C$67,3,FALSE)</f>
        <v>0.29</v>
      </c>
      <c r="E357" s="2">
        <f>VLOOKUP(A357,'Courier - Invoice'!B:I,4)</f>
        <v>143001</v>
      </c>
      <c r="F357" s="6" t="str">
        <f>VLOOKUP(ci_custpin, 'X - Pincode Zones'!B:C, 2, FALSE)</f>
        <v>#N/A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">
        <v>2.001806567E9</v>
      </c>
      <c r="B358" s="2">
        <v>8.904223815804E12</v>
      </c>
      <c r="C358" s="2">
        <v>1.0</v>
      </c>
      <c r="D358" s="5">
        <f>C358 * VLOOKUP(B358,'X - SKU Master'!$A$1:$C$67,3,FALSE)</f>
        <v>0.16</v>
      </c>
      <c r="E358" s="2">
        <f>VLOOKUP(A358,'Courier - Invoice'!B:I,4)</f>
        <v>143001</v>
      </c>
      <c r="F358" s="6" t="str">
        <f>VLOOKUP(ci_custpin, 'X - Pincode Zones'!B:C, 2, FALSE)</f>
        <v>#N/A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">
        <v>2.001806567E9</v>
      </c>
      <c r="B359" s="2">
        <v>8.904223818577E12</v>
      </c>
      <c r="C359" s="2">
        <v>1.0</v>
      </c>
      <c r="D359" s="5">
        <f>C359 * VLOOKUP(B359,'X - SKU Master'!$A$1:$C$67,3,FALSE)</f>
        <v>0.15</v>
      </c>
      <c r="E359" s="2">
        <f>VLOOKUP(A359,'Courier - Invoice'!B:I,4)</f>
        <v>143001</v>
      </c>
      <c r="F359" s="6" t="str">
        <f>VLOOKUP(ci_custpin, 'X - Pincode Zones'!B:C, 2, FALSE)</f>
        <v>#N/A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">
        <v>2.001806547E9</v>
      </c>
      <c r="B360" s="2">
        <v>8.904223818706E12</v>
      </c>
      <c r="C360" s="2">
        <v>1.0</v>
      </c>
      <c r="D360" s="5">
        <f>C360 * VLOOKUP(B360,'X - SKU Master'!$A$1:$C$67,3,FALSE)</f>
        <v>0.127</v>
      </c>
      <c r="E360" s="2">
        <f>VLOOKUP(A360,'Courier - Invoice'!B:I,4)</f>
        <v>143001</v>
      </c>
      <c r="F360" s="6" t="str">
        <f>VLOOKUP(ci_custpin, 'X - Pincode Zones'!B:C, 2, FALSE)</f>
        <v>#N/A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">
        <v>2.001806533E9</v>
      </c>
      <c r="B361" s="2">
        <v>8.904223818706E12</v>
      </c>
      <c r="C361" s="2">
        <v>1.0</v>
      </c>
      <c r="D361" s="5">
        <f>C361 * VLOOKUP(B361,'X - SKU Master'!$A$1:$C$67,3,FALSE)</f>
        <v>0.127</v>
      </c>
      <c r="E361" s="2">
        <f>VLOOKUP(A361,'Courier - Invoice'!B:I,4)</f>
        <v>143001</v>
      </c>
      <c r="F361" s="6" t="str">
        <f>VLOOKUP(ci_custpin, 'X - Pincode Zones'!B:C, 2, FALSE)</f>
        <v>#N/A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">
        <v>2.001806533E9</v>
      </c>
      <c r="B362" s="2">
        <v>8.904223818942E12</v>
      </c>
      <c r="C362" s="2">
        <v>1.0</v>
      </c>
      <c r="D362" s="5">
        <f>C362 * VLOOKUP(B362,'X - SKU Master'!$A$1:$C$67,3,FALSE)</f>
        <v>0.133</v>
      </c>
      <c r="E362" s="2">
        <f>VLOOKUP(A362,'Courier - Invoice'!B:I,4)</f>
        <v>143001</v>
      </c>
      <c r="F362" s="6" t="str">
        <f>VLOOKUP(ci_custpin, 'X - Pincode Zones'!B:C, 2, FALSE)</f>
        <v>#N/A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">
        <v>2.001806533E9</v>
      </c>
      <c r="B363" s="2">
        <v>8.90422381885E12</v>
      </c>
      <c r="C363" s="2">
        <v>1.0</v>
      </c>
      <c r="D363" s="5">
        <f>C363 * VLOOKUP(B363,'X - SKU Master'!$A$1:$C$67,3,FALSE)</f>
        <v>0.24</v>
      </c>
      <c r="E363" s="2">
        <f>VLOOKUP(A363,'Courier - Invoice'!B:I,4)</f>
        <v>143001</v>
      </c>
      <c r="F363" s="6" t="str">
        <f>VLOOKUP(ci_custpin, 'X - Pincode Zones'!B:C, 2, FALSE)</f>
        <v>#N/A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">
        <v>2.001806471E9</v>
      </c>
      <c r="B364" s="2">
        <v>8.904223818706E12</v>
      </c>
      <c r="C364" s="2">
        <v>2.0</v>
      </c>
      <c r="D364" s="5">
        <f>C364 * VLOOKUP(B364,'X - SKU Master'!$A$1:$C$67,3,FALSE)</f>
        <v>0.254</v>
      </c>
      <c r="E364" s="2">
        <f>VLOOKUP(A364,'Courier - Invoice'!B:I,4)</f>
        <v>143001</v>
      </c>
      <c r="F364" s="6" t="str">
        <f>VLOOKUP(ci_custpin, 'X - Pincode Zones'!B:C, 2, FALSE)</f>
        <v>#N/A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">
        <v>2.001806471E9</v>
      </c>
      <c r="B365" s="2">
        <v>8.904223818942E12</v>
      </c>
      <c r="C365" s="2">
        <v>2.0</v>
      </c>
      <c r="D365" s="5">
        <f>C365 * VLOOKUP(B365,'X - SKU Master'!$A$1:$C$67,3,FALSE)</f>
        <v>0.266</v>
      </c>
      <c r="E365" s="2">
        <f>VLOOKUP(A365,'Courier - Invoice'!B:I,4)</f>
        <v>143001</v>
      </c>
      <c r="F365" s="6" t="str">
        <f>VLOOKUP(ci_custpin, 'X - Pincode Zones'!B:C, 2, FALSE)</f>
        <v>#N/A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">
        <v>2.001806471E9</v>
      </c>
      <c r="B366" s="2">
        <v>8.90422381885E12</v>
      </c>
      <c r="C366" s="2">
        <v>2.0</v>
      </c>
      <c r="D366" s="5">
        <f>C366 * VLOOKUP(B366,'X - SKU Master'!$A$1:$C$67,3,FALSE)</f>
        <v>0.48</v>
      </c>
      <c r="E366" s="2">
        <f>VLOOKUP(A366,'Courier - Invoice'!B:I,4)</f>
        <v>143001</v>
      </c>
      <c r="F366" s="6" t="str">
        <f>VLOOKUP(ci_custpin, 'X - Pincode Zones'!B:C, 2, FALSE)</f>
        <v>#N/A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">
        <v>2.001806471E9</v>
      </c>
      <c r="B367" s="2">
        <v>8.904223818706E12</v>
      </c>
      <c r="C367" s="2">
        <v>1.0</v>
      </c>
      <c r="D367" s="5">
        <f>C367 * VLOOKUP(B367,'X - SKU Master'!$A$1:$C$67,3,FALSE)</f>
        <v>0.127</v>
      </c>
      <c r="E367" s="2">
        <f>VLOOKUP(A367,'Courier - Invoice'!B:I,4)</f>
        <v>143001</v>
      </c>
      <c r="F367" s="6" t="str">
        <f>VLOOKUP(ci_custpin, 'X - Pincode Zones'!B:C, 2, FALSE)</f>
        <v>#N/A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">
        <v>2.001806471E9</v>
      </c>
      <c r="B368" s="2">
        <v>8.904223818942E12</v>
      </c>
      <c r="C368" s="2">
        <v>1.0</v>
      </c>
      <c r="D368" s="5">
        <f>C368 * VLOOKUP(B368,'X - SKU Master'!$A$1:$C$67,3,FALSE)</f>
        <v>0.133</v>
      </c>
      <c r="E368" s="2">
        <f>VLOOKUP(A368,'Courier - Invoice'!B:I,4)</f>
        <v>143001</v>
      </c>
      <c r="F368" s="6" t="str">
        <f>VLOOKUP(ci_custpin, 'X - Pincode Zones'!B:C, 2, FALSE)</f>
        <v>#N/A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">
        <v>2.001806471E9</v>
      </c>
      <c r="B369" s="2">
        <v>8.90422381885E12</v>
      </c>
      <c r="C369" s="2">
        <v>1.0</v>
      </c>
      <c r="D369" s="5">
        <f>C369 * VLOOKUP(B369,'X - SKU Master'!$A$1:$C$67,3,FALSE)</f>
        <v>0.24</v>
      </c>
      <c r="E369" s="2">
        <f>VLOOKUP(A369,'Courier - Invoice'!B:I,4)</f>
        <v>143001</v>
      </c>
      <c r="F369" s="6" t="str">
        <f>VLOOKUP(ci_custpin, 'X - Pincode Zones'!B:C, 2, FALSE)</f>
        <v>#N/A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">
        <v>2.001806471E9</v>
      </c>
      <c r="B370" s="2">
        <v>8.904223818683E12</v>
      </c>
      <c r="C370" s="2">
        <v>1.0</v>
      </c>
      <c r="D370" s="5">
        <f>C370 * VLOOKUP(B370,'X - SKU Master'!$A$1:$C$67,3,FALSE)</f>
        <v>0.121</v>
      </c>
      <c r="E370" s="2">
        <f>VLOOKUP(A370,'Courier - Invoice'!B:I,4)</f>
        <v>143001</v>
      </c>
      <c r="F370" s="6" t="str">
        <f>VLOOKUP(ci_custpin, 'X - Pincode Zones'!B:C, 2, FALSE)</f>
        <v>#N/A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">
        <v>2.001806458E9</v>
      </c>
      <c r="B371" s="2">
        <v>8.904223819284E12</v>
      </c>
      <c r="C371" s="2">
        <v>1.0</v>
      </c>
      <c r="D371" s="5">
        <f>C371 * VLOOKUP(B371,'X - SKU Master'!$A$1:$C$67,3,FALSE)</f>
        <v>0.35</v>
      </c>
      <c r="E371" s="2">
        <f>VLOOKUP(A371,'Courier - Invoice'!B:I,4)</f>
        <v>143001</v>
      </c>
      <c r="F371" s="6" t="str">
        <f>VLOOKUP(ci_custpin, 'X - Pincode Zones'!B:C, 2, FALSE)</f>
        <v>#N/A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">
        <v>2.001806458E9</v>
      </c>
      <c r="B372" s="2">
        <v>8.904223818478E12</v>
      </c>
      <c r="C372" s="2">
        <v>1.0</v>
      </c>
      <c r="D372" s="5">
        <f>C372 * VLOOKUP(B372,'X - SKU Master'!$A$1:$C$67,3,FALSE)</f>
        <v>0.35</v>
      </c>
      <c r="E372" s="2">
        <f>VLOOKUP(A372,'Courier - Invoice'!B:I,4)</f>
        <v>143001</v>
      </c>
      <c r="F372" s="6" t="str">
        <f>VLOOKUP(ci_custpin, 'X - Pincode Zones'!B:C, 2, FALSE)</f>
        <v>#N/A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">
        <v>2.001806446E9</v>
      </c>
      <c r="B373" s="2">
        <v>8.904223818706E12</v>
      </c>
      <c r="C373" s="2">
        <v>1.0</v>
      </c>
      <c r="D373" s="5">
        <f>C373 * VLOOKUP(B373,'X - SKU Master'!$A$1:$C$67,3,FALSE)</f>
        <v>0.127</v>
      </c>
      <c r="E373" s="2">
        <f>VLOOKUP(A373,'Courier - Invoice'!B:I,4)</f>
        <v>532484</v>
      </c>
      <c r="F373" s="6" t="str">
        <f>VLOOKUP(ci_custpin, 'X - Pincode Zones'!B:C, 2, FALSE)</f>
        <v>#N/A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">
        <v>2.001806446E9</v>
      </c>
      <c r="B374" s="2">
        <v>8.904223818942E12</v>
      </c>
      <c r="C374" s="2">
        <v>1.0</v>
      </c>
      <c r="D374" s="5">
        <f>C374 * VLOOKUP(B374,'X - SKU Master'!$A$1:$C$67,3,FALSE)</f>
        <v>0.133</v>
      </c>
      <c r="E374" s="2">
        <f>VLOOKUP(A374,'Courier - Invoice'!B:I,4)</f>
        <v>532484</v>
      </c>
      <c r="F374" s="6" t="str">
        <f>VLOOKUP(ci_custpin, 'X - Pincode Zones'!B:C, 2, FALSE)</f>
        <v>#N/A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">
        <v>2.001806446E9</v>
      </c>
      <c r="B375" s="2">
        <v>8.90422381885E12</v>
      </c>
      <c r="C375" s="2">
        <v>1.0</v>
      </c>
      <c r="D375" s="5">
        <f>C375 * VLOOKUP(B375,'X - SKU Master'!$A$1:$C$67,3,FALSE)</f>
        <v>0.24</v>
      </c>
      <c r="E375" s="2">
        <f>VLOOKUP(A375,'Courier - Invoice'!B:I,4)</f>
        <v>532484</v>
      </c>
      <c r="F375" s="6" t="str">
        <f>VLOOKUP(ci_custpin, 'X - Pincode Zones'!B:C, 2, FALSE)</f>
        <v>#N/A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">
        <v>2.001806408E9</v>
      </c>
      <c r="B376" s="2">
        <v>8.904223819437E12</v>
      </c>
      <c r="C376" s="2">
        <v>2.0</v>
      </c>
      <c r="D376" s="5">
        <f>C376 * VLOOKUP(B376,'X - SKU Master'!$A$1:$C$67,3,FALSE)</f>
        <v>1.104</v>
      </c>
      <c r="E376" s="2">
        <f>VLOOKUP(A376,'Courier - Invoice'!B:I,4)</f>
        <v>532484</v>
      </c>
      <c r="F376" s="6" t="str">
        <f>VLOOKUP(ci_custpin, 'X - Pincode Zones'!B:C, 2, FALSE)</f>
        <v>#N/A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">
        <v>2.001806408E9</v>
      </c>
      <c r="B377" s="2">
        <v>8.904223819352E12</v>
      </c>
      <c r="C377" s="2">
        <v>1.0</v>
      </c>
      <c r="D377" s="5">
        <f>C377 * VLOOKUP(B377,'X - SKU Master'!$A$1:$C$67,3,FALSE)</f>
        <v>0.165</v>
      </c>
      <c r="E377" s="2">
        <f>VLOOKUP(A377,'Courier - Invoice'!B:I,4)</f>
        <v>532484</v>
      </c>
      <c r="F377" s="6" t="str">
        <f>VLOOKUP(ci_custpin, 'X - Pincode Zones'!B:C, 2, FALSE)</f>
        <v>#N/A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">
        <v>2.001806408E9</v>
      </c>
      <c r="B378" s="2">
        <v>8.904223819024E12</v>
      </c>
      <c r="C378" s="2">
        <v>8.0</v>
      </c>
      <c r="D378" s="5">
        <f>C378 * VLOOKUP(B378,'X - SKU Master'!$A$1:$C$67,3,FALSE)</f>
        <v>0.896</v>
      </c>
      <c r="E378" s="2">
        <f>VLOOKUP(A378,'Courier - Invoice'!B:I,4)</f>
        <v>532484</v>
      </c>
      <c r="F378" s="6" t="str">
        <f>VLOOKUP(ci_custpin, 'X - Pincode Zones'!B:C, 2, FALSE)</f>
        <v>#N/A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">
        <v>2.001806408E9</v>
      </c>
      <c r="B379" s="2">
        <v>8.904223818874E12</v>
      </c>
      <c r="C379" s="2">
        <v>1.0</v>
      </c>
      <c r="D379" s="5">
        <f>C379 * VLOOKUP(B379,'X - SKU Master'!$A$1:$C$67,3,FALSE)</f>
        <v>0.1</v>
      </c>
      <c r="E379" s="2">
        <f>VLOOKUP(A379,'Courier - Invoice'!B:I,4)</f>
        <v>532484</v>
      </c>
      <c r="F379" s="6" t="str">
        <f>VLOOKUP(ci_custpin, 'X - Pincode Zones'!B:C, 2, FALSE)</f>
        <v>#N/A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">
        <v>2.001806338E9</v>
      </c>
      <c r="B380" s="2">
        <v>8.904223818706E12</v>
      </c>
      <c r="C380" s="2">
        <v>1.0</v>
      </c>
      <c r="D380" s="5">
        <f>C380 * VLOOKUP(B380,'X - SKU Master'!$A$1:$C$67,3,FALSE)</f>
        <v>0.127</v>
      </c>
      <c r="E380" s="2">
        <f>VLOOKUP(A380,'Courier - Invoice'!B:I,4)</f>
        <v>486886</v>
      </c>
      <c r="F380" s="6" t="str">
        <f>VLOOKUP(ci_custpin, 'X - Pincode Zones'!B:C, 2, FALSE)</f>
        <v>#N/A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">
        <v>2.001806338E9</v>
      </c>
      <c r="B381" s="2">
        <v>8.904223818942E12</v>
      </c>
      <c r="C381" s="2">
        <v>1.0</v>
      </c>
      <c r="D381" s="5">
        <f>C381 * VLOOKUP(B381,'X - SKU Master'!$A$1:$C$67,3,FALSE)</f>
        <v>0.133</v>
      </c>
      <c r="E381" s="2">
        <f>VLOOKUP(A381,'Courier - Invoice'!B:I,4)</f>
        <v>486886</v>
      </c>
      <c r="F381" s="6" t="str">
        <f>VLOOKUP(ci_custpin, 'X - Pincode Zones'!B:C, 2, FALSE)</f>
        <v>#N/A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">
        <v>2.001806338E9</v>
      </c>
      <c r="B382" s="2">
        <v>8.90422381885E12</v>
      </c>
      <c r="C382" s="2">
        <v>1.0</v>
      </c>
      <c r="D382" s="5">
        <f>C382 * VLOOKUP(B382,'X - SKU Master'!$A$1:$C$67,3,FALSE)</f>
        <v>0.24</v>
      </c>
      <c r="E382" s="2">
        <f>VLOOKUP(A382,'Courier - Invoice'!B:I,4)</f>
        <v>486886</v>
      </c>
      <c r="F382" s="6" t="str">
        <f>VLOOKUP(ci_custpin, 'X - Pincode Zones'!B:C, 2, FALSE)</f>
        <v>#N/A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">
        <v>2.001806304E9</v>
      </c>
      <c r="B383" s="2">
        <v>8.904223818706E12</v>
      </c>
      <c r="C383" s="2">
        <v>1.0</v>
      </c>
      <c r="D383" s="5">
        <f>C383 * VLOOKUP(B383,'X - SKU Master'!$A$1:$C$67,3,FALSE)</f>
        <v>0.127</v>
      </c>
      <c r="E383" s="2">
        <f>VLOOKUP(A383,'Courier - Invoice'!B:I,4)</f>
        <v>486886</v>
      </c>
      <c r="F383" s="6" t="str">
        <f>VLOOKUP(ci_custpin, 'X - Pincode Zones'!B:C, 2, FALSE)</f>
        <v>#N/A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">
        <v>2.001806304E9</v>
      </c>
      <c r="B384" s="2">
        <v>8.904223818942E12</v>
      </c>
      <c r="C384" s="2">
        <v>1.0</v>
      </c>
      <c r="D384" s="5">
        <f>C384 * VLOOKUP(B384,'X - SKU Master'!$A$1:$C$67,3,FALSE)</f>
        <v>0.133</v>
      </c>
      <c r="E384" s="2">
        <f>VLOOKUP(A384,'Courier - Invoice'!B:I,4)</f>
        <v>486886</v>
      </c>
      <c r="F384" s="6" t="str">
        <f>VLOOKUP(ci_custpin, 'X - Pincode Zones'!B:C, 2, FALSE)</f>
        <v>#N/A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">
        <v>2.001806304E9</v>
      </c>
      <c r="B385" s="2">
        <v>8.90422381885E12</v>
      </c>
      <c r="C385" s="2">
        <v>1.0</v>
      </c>
      <c r="D385" s="5">
        <f>C385 * VLOOKUP(B385,'X - SKU Master'!$A$1:$C$67,3,FALSE)</f>
        <v>0.24</v>
      </c>
      <c r="E385" s="2">
        <f>VLOOKUP(A385,'Courier - Invoice'!B:I,4)</f>
        <v>486886</v>
      </c>
      <c r="F385" s="6" t="str">
        <f>VLOOKUP(ci_custpin, 'X - Pincode Zones'!B:C, 2, FALSE)</f>
        <v>#N/A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">
        <v>2.001806273E9</v>
      </c>
      <c r="B386" s="2">
        <v>8.904223819017E12</v>
      </c>
      <c r="C386" s="2">
        <v>1.0</v>
      </c>
      <c r="D386" s="5">
        <f>C386 * VLOOKUP(B386,'X - SKU Master'!$A$1:$C$67,3,FALSE)</f>
        <v>0.115</v>
      </c>
      <c r="E386" s="2">
        <f>VLOOKUP(A386,'Courier - Invoice'!B:I,4)</f>
        <v>486886</v>
      </c>
      <c r="F386" s="6" t="str">
        <f>VLOOKUP(ci_custpin, 'X - Pincode Zones'!B:C, 2, FALSE)</f>
        <v>#N/A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">
        <v>2.001806273E9</v>
      </c>
      <c r="B387" s="2">
        <v>8.904223818706E12</v>
      </c>
      <c r="C387" s="2">
        <v>1.0</v>
      </c>
      <c r="D387" s="5">
        <f>C387 * VLOOKUP(B387,'X - SKU Master'!$A$1:$C$67,3,FALSE)</f>
        <v>0.127</v>
      </c>
      <c r="E387" s="2">
        <f>VLOOKUP(A387,'Courier - Invoice'!B:I,4)</f>
        <v>486886</v>
      </c>
      <c r="F387" s="6" t="str">
        <f>VLOOKUP(ci_custpin, 'X - Pincode Zones'!B:C, 2, FALSE)</f>
        <v>#N/A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">
        <v>2.001806273E9</v>
      </c>
      <c r="B388" s="2">
        <v>8.904223818942E12</v>
      </c>
      <c r="C388" s="2">
        <v>1.0</v>
      </c>
      <c r="D388" s="5">
        <f>C388 * VLOOKUP(B388,'X - SKU Master'!$A$1:$C$67,3,FALSE)</f>
        <v>0.133</v>
      </c>
      <c r="E388" s="2">
        <f>VLOOKUP(A388,'Courier - Invoice'!B:I,4)</f>
        <v>486886</v>
      </c>
      <c r="F388" s="6" t="str">
        <f>VLOOKUP(ci_custpin, 'X - Pincode Zones'!B:C, 2, FALSE)</f>
        <v>#N/A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">
        <v>2.001806273E9</v>
      </c>
      <c r="B389" s="2">
        <v>8.90422381885E12</v>
      </c>
      <c r="C389" s="2">
        <v>1.0</v>
      </c>
      <c r="D389" s="5">
        <f>C389 * VLOOKUP(B389,'X - SKU Master'!$A$1:$C$67,3,FALSE)</f>
        <v>0.24</v>
      </c>
      <c r="E389" s="2">
        <f>VLOOKUP(A389,'Courier - Invoice'!B:I,4)</f>
        <v>486886</v>
      </c>
      <c r="F389" s="6" t="str">
        <f>VLOOKUP(ci_custpin, 'X - Pincode Zones'!B:C, 2, FALSE)</f>
        <v>#N/A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">
        <v>2.001806251E9</v>
      </c>
      <c r="B390" s="2">
        <v>8.904223819161E12</v>
      </c>
      <c r="C390" s="2">
        <v>1.0</v>
      </c>
      <c r="D390" s="5">
        <f>C390 * VLOOKUP(B390,'X - SKU Master'!$A$1:$C$67,3,FALSE)</f>
        <v>0.115</v>
      </c>
      <c r="E390" s="2">
        <f>VLOOKUP(A390,'Courier - Invoice'!B:I,4)</f>
        <v>507101</v>
      </c>
      <c r="F390" s="6" t="str">
        <f>VLOOKUP(ci_custpin, 'X - Pincode Zones'!B:C, 2, FALSE)</f>
        <v>#N/A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">
        <v>2.001806251E9</v>
      </c>
      <c r="B391" s="2">
        <v>8.90422381926E12</v>
      </c>
      <c r="C391" s="2">
        <v>1.0</v>
      </c>
      <c r="D391" s="5">
        <f>C391 * VLOOKUP(B391,'X - SKU Master'!$A$1:$C$67,3,FALSE)</f>
        <v>0.13</v>
      </c>
      <c r="E391" s="2">
        <f>VLOOKUP(A391,'Courier - Invoice'!B:I,4)</f>
        <v>507101</v>
      </c>
      <c r="F391" s="6" t="str">
        <f>VLOOKUP(ci_custpin, 'X - Pincode Zones'!B:C, 2, FALSE)</f>
        <v>#N/A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">
        <v>2.001806233E9</v>
      </c>
      <c r="B392" s="2">
        <v>8.904223819161E12</v>
      </c>
      <c r="C392" s="2">
        <v>1.0</v>
      </c>
      <c r="D392" s="5">
        <f>C392 * VLOOKUP(B392,'X - SKU Master'!$A$1:$C$67,3,FALSE)</f>
        <v>0.115</v>
      </c>
      <c r="E392" s="2">
        <f>VLOOKUP(A392,'Courier - Invoice'!B:I,4)</f>
        <v>507101</v>
      </c>
      <c r="F392" s="6" t="str">
        <f>VLOOKUP(ci_custpin, 'X - Pincode Zones'!B:C, 2, FALSE)</f>
        <v>#N/A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">
        <v>2.001806233E9</v>
      </c>
      <c r="B393" s="2">
        <v>8.90422381926E12</v>
      </c>
      <c r="C393" s="2">
        <v>1.0</v>
      </c>
      <c r="D393" s="5">
        <f>C393 * VLOOKUP(B393,'X - SKU Master'!$A$1:$C$67,3,FALSE)</f>
        <v>0.13</v>
      </c>
      <c r="E393" s="2">
        <f>VLOOKUP(A393,'Courier - Invoice'!B:I,4)</f>
        <v>507101</v>
      </c>
      <c r="F393" s="6" t="str">
        <f>VLOOKUP(ci_custpin, 'X - Pincode Zones'!B:C, 2, FALSE)</f>
        <v>#N/A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">
        <v>2.001806232E9</v>
      </c>
      <c r="B394" s="2">
        <v>8.904223818645E12</v>
      </c>
      <c r="C394" s="2">
        <v>6.0</v>
      </c>
      <c r="D394" s="5">
        <f>C394 * VLOOKUP(B394,'X - SKU Master'!$A$1:$C$67,3,FALSE)</f>
        <v>0.822</v>
      </c>
      <c r="E394" s="2">
        <f>VLOOKUP(A394,'Courier - Invoice'!B:I,4)</f>
        <v>507101</v>
      </c>
      <c r="F394" s="6" t="str">
        <f>VLOOKUP(ci_custpin, 'X - Pincode Zones'!B:C, 2, FALSE)</f>
        <v>#N/A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">
        <v>2.001806232E9</v>
      </c>
      <c r="B395" s="2">
        <v>8.904223819147E12</v>
      </c>
      <c r="C395" s="2">
        <v>2.0</v>
      </c>
      <c r="D395" s="5">
        <f>C395 * VLOOKUP(B395,'X - SKU Master'!$A$1:$C$67,3,FALSE)</f>
        <v>0.48</v>
      </c>
      <c r="E395" s="2">
        <f>VLOOKUP(A395,'Courier - Invoice'!B:I,4)</f>
        <v>507101</v>
      </c>
      <c r="F395" s="6" t="str">
        <f>VLOOKUP(ci_custpin, 'X - Pincode Zones'!B:C, 2, FALSE)</f>
        <v>#N/A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">
        <v>2.001806229E9</v>
      </c>
      <c r="B396" s="2">
        <v>8.904223818706E12</v>
      </c>
      <c r="C396" s="2">
        <v>1.0</v>
      </c>
      <c r="D396" s="5">
        <f>C396 * VLOOKUP(B396,'X - SKU Master'!$A$1:$C$67,3,FALSE)</f>
        <v>0.127</v>
      </c>
      <c r="E396" s="2" t="str">
        <f>VLOOKUP(A396,'Courier - Invoice'!B:I,4)</f>
        <v>#N/A</v>
      </c>
      <c r="F396" s="6" t="str">
        <f>VLOOKUP(ci_custpin, 'X - Pincode Zones'!B:C, 2, FALSE)</f>
        <v>#N/A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">
        <v>2.001806229E9</v>
      </c>
      <c r="B397" s="2">
        <v>8.904223818942E12</v>
      </c>
      <c r="C397" s="2">
        <v>1.0</v>
      </c>
      <c r="D397" s="5">
        <f>C397 * VLOOKUP(B397,'X - SKU Master'!$A$1:$C$67,3,FALSE)</f>
        <v>0.133</v>
      </c>
      <c r="E397" s="2" t="str">
        <f>VLOOKUP(A397,'Courier - Invoice'!B:I,4)</f>
        <v>#N/A</v>
      </c>
      <c r="F397" s="6" t="str">
        <f>VLOOKUP(ci_custpin, 'X - Pincode Zones'!B:C, 2, FALSE)</f>
        <v>#N/A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">
        <v>2.001806229E9</v>
      </c>
      <c r="B398" s="2">
        <v>8.90422381885E12</v>
      </c>
      <c r="C398" s="2">
        <v>1.0</v>
      </c>
      <c r="D398" s="5">
        <f>C398 * VLOOKUP(B398,'X - SKU Master'!$A$1:$C$67,3,FALSE)</f>
        <v>0.24</v>
      </c>
      <c r="E398" s="2" t="str">
        <f>VLOOKUP(A398,'Courier - Invoice'!B:I,4)</f>
        <v>#N/A</v>
      </c>
      <c r="F398" s="6" t="str">
        <f>VLOOKUP(ci_custpin, 'X - Pincode Zones'!B:C, 2, FALSE)</f>
        <v>#N/A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">
        <v>2.001806226E9</v>
      </c>
      <c r="B399" s="2">
        <v>8.90422381885E12</v>
      </c>
      <c r="C399" s="2">
        <v>2.0</v>
      </c>
      <c r="D399" s="5">
        <f>C399 * VLOOKUP(B399,'X - SKU Master'!$A$1:$C$67,3,FALSE)</f>
        <v>0.48</v>
      </c>
      <c r="E399" s="2" t="str">
        <f>VLOOKUP(A399,'Courier - Invoice'!B:I,4)</f>
        <v>#N/A</v>
      </c>
      <c r="F399" s="6" t="str">
        <f>VLOOKUP(ci_custpin, 'X - Pincode Zones'!B:C, 2, FALSE)</f>
        <v>#N/A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">
        <v>2.00180621E9</v>
      </c>
      <c r="B400" s="2">
        <v>8.904223816214E12</v>
      </c>
      <c r="C400" s="2">
        <v>1.0</v>
      </c>
      <c r="D400" s="5">
        <f>C400 * VLOOKUP(B400,'X - SKU Master'!$A$1:$C$67,3,FALSE)</f>
        <v>0.12</v>
      </c>
      <c r="E400" s="2" t="str">
        <f>VLOOKUP(A400,'Courier - Invoice'!B:I,4)</f>
        <v>#N/A</v>
      </c>
      <c r="F400" s="6" t="str">
        <f>VLOOKUP(ci_custpin, 'X - Pincode Zones'!B:C, 2, FALSE)</f>
        <v>#N/A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">
        <v>2.00180621E9</v>
      </c>
      <c r="B401" s="2">
        <v>8.904223818874E12</v>
      </c>
      <c r="C401" s="2">
        <v>1.0</v>
      </c>
      <c r="D401" s="5">
        <f>C401 * VLOOKUP(B401,'X - SKU Master'!$A$1:$C$67,3,FALSE)</f>
        <v>0.1</v>
      </c>
      <c r="E401" s="2" t="str">
        <f>VLOOKUP(A401,'Courier - Invoice'!B:I,4)</f>
        <v>#N/A</v>
      </c>
      <c r="F401" s="6" t="str">
        <f>VLOOKUP(ci_custpin, 'X - Pincode Zones'!B:C, 2, FALSE)</f>
        <v>#N/A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6.57"/>
    <col customWidth="1" min="3" max="26" width="8.71"/>
  </cols>
  <sheetData>
    <row r="1">
      <c r="A1" s="6" t="s">
        <v>16</v>
      </c>
      <c r="B1" s="6" t="s">
        <v>17</v>
      </c>
      <c r="C1" s="6" t="s">
        <v>18</v>
      </c>
    </row>
    <row r="2">
      <c r="A2" s="6">
        <v>121003.0</v>
      </c>
      <c r="B2" s="6">
        <v>507101.0</v>
      </c>
      <c r="C2" s="6" t="s">
        <v>19</v>
      </c>
    </row>
    <row r="3">
      <c r="A3" s="6">
        <v>121003.0</v>
      </c>
      <c r="B3" s="6">
        <v>486886.0</v>
      </c>
      <c r="C3" s="6" t="s">
        <v>19</v>
      </c>
    </row>
    <row r="4">
      <c r="A4" s="6">
        <v>121003.0</v>
      </c>
      <c r="B4" s="6">
        <v>532484.0</v>
      </c>
      <c r="C4" s="6" t="s">
        <v>19</v>
      </c>
    </row>
    <row r="5">
      <c r="A5" s="6">
        <v>121003.0</v>
      </c>
      <c r="B5" s="6">
        <v>143001.0</v>
      </c>
      <c r="C5" s="6" t="s">
        <v>20</v>
      </c>
    </row>
    <row r="6">
      <c r="A6" s="6">
        <v>121003.0</v>
      </c>
      <c r="B6" s="6">
        <v>515591.0</v>
      </c>
      <c r="C6" s="6" t="s">
        <v>19</v>
      </c>
    </row>
    <row r="7">
      <c r="A7" s="6">
        <v>121003.0</v>
      </c>
      <c r="B7" s="6">
        <v>326502.0</v>
      </c>
      <c r="C7" s="6" t="s">
        <v>19</v>
      </c>
    </row>
    <row r="8">
      <c r="A8" s="6">
        <v>121003.0</v>
      </c>
      <c r="B8" s="6">
        <v>208019.0</v>
      </c>
      <c r="C8" s="6" t="s">
        <v>20</v>
      </c>
    </row>
    <row r="9">
      <c r="A9" s="6">
        <v>121003.0</v>
      </c>
      <c r="B9" s="6">
        <v>140301.0</v>
      </c>
      <c r="C9" s="6" t="s">
        <v>20</v>
      </c>
    </row>
    <row r="10">
      <c r="A10" s="6">
        <v>121003.0</v>
      </c>
      <c r="B10" s="6">
        <v>396001.0</v>
      </c>
      <c r="C10" s="6" t="s">
        <v>19</v>
      </c>
    </row>
    <row r="11">
      <c r="A11" s="6">
        <v>121003.0</v>
      </c>
      <c r="B11" s="6">
        <v>711106.0</v>
      </c>
      <c r="C11" s="6" t="s">
        <v>19</v>
      </c>
    </row>
    <row r="12">
      <c r="A12" s="6">
        <v>121003.0</v>
      </c>
      <c r="B12" s="6">
        <v>284001.0</v>
      </c>
      <c r="C12" s="6" t="s">
        <v>20</v>
      </c>
    </row>
    <row r="13">
      <c r="A13" s="6">
        <v>121003.0</v>
      </c>
      <c r="B13" s="6">
        <v>441601.0</v>
      </c>
      <c r="C13" s="6" t="s">
        <v>19</v>
      </c>
    </row>
    <row r="14">
      <c r="A14" s="6">
        <v>121003.0</v>
      </c>
      <c r="B14" s="6">
        <v>248006.0</v>
      </c>
      <c r="C14" s="6" t="s">
        <v>20</v>
      </c>
    </row>
    <row r="15">
      <c r="A15" s="6">
        <v>121003.0</v>
      </c>
      <c r="B15" s="6">
        <v>485001.0</v>
      </c>
      <c r="C15" s="6" t="s">
        <v>19</v>
      </c>
    </row>
    <row r="16">
      <c r="A16" s="6">
        <v>121003.0</v>
      </c>
      <c r="B16" s="6">
        <v>845438.0</v>
      </c>
      <c r="C16" s="6" t="s">
        <v>19</v>
      </c>
    </row>
    <row r="17">
      <c r="A17" s="6">
        <v>121003.0</v>
      </c>
      <c r="B17" s="6">
        <v>463106.0</v>
      </c>
      <c r="C17" s="6" t="s">
        <v>19</v>
      </c>
    </row>
    <row r="18">
      <c r="A18" s="6">
        <v>121003.0</v>
      </c>
      <c r="B18" s="6">
        <v>140301.0</v>
      </c>
      <c r="C18" s="6" t="s">
        <v>20</v>
      </c>
    </row>
    <row r="19">
      <c r="A19" s="6">
        <v>121003.0</v>
      </c>
      <c r="B19" s="6">
        <v>495671.0</v>
      </c>
      <c r="C19" s="6" t="s">
        <v>19</v>
      </c>
    </row>
    <row r="20">
      <c r="A20" s="6">
        <v>121003.0</v>
      </c>
      <c r="B20" s="6">
        <v>673002.0</v>
      </c>
      <c r="C20" s="6" t="s">
        <v>21</v>
      </c>
    </row>
    <row r="21" ht="15.75" customHeight="1">
      <c r="A21" s="6">
        <v>121003.0</v>
      </c>
      <c r="B21" s="6">
        <v>208002.0</v>
      </c>
      <c r="C21" s="6" t="s">
        <v>20</v>
      </c>
    </row>
    <row r="22" ht="15.75" customHeight="1">
      <c r="A22" s="6">
        <v>121003.0</v>
      </c>
      <c r="B22" s="6">
        <v>416010.0</v>
      </c>
      <c r="C22" s="6" t="s">
        <v>19</v>
      </c>
    </row>
    <row r="23" ht="15.75" customHeight="1">
      <c r="A23" s="6">
        <v>121003.0</v>
      </c>
      <c r="B23" s="6">
        <v>226010.0</v>
      </c>
      <c r="C23" s="6" t="s">
        <v>20</v>
      </c>
    </row>
    <row r="24" ht="15.75" customHeight="1">
      <c r="A24" s="6">
        <v>121003.0</v>
      </c>
      <c r="B24" s="6">
        <v>400705.0</v>
      </c>
      <c r="C24" s="6" t="s">
        <v>19</v>
      </c>
    </row>
    <row r="25" ht="15.75" customHeight="1">
      <c r="A25" s="6">
        <v>121003.0</v>
      </c>
      <c r="B25" s="6">
        <v>262405.0</v>
      </c>
      <c r="C25" s="6" t="s">
        <v>20</v>
      </c>
    </row>
    <row r="26" ht="15.75" customHeight="1">
      <c r="A26" s="6">
        <v>121003.0</v>
      </c>
      <c r="B26" s="6">
        <v>394210.0</v>
      </c>
      <c r="C26" s="6" t="s">
        <v>19</v>
      </c>
    </row>
    <row r="27" ht="15.75" customHeight="1">
      <c r="A27" s="6">
        <v>121003.0</v>
      </c>
      <c r="B27" s="6">
        <v>411014.0</v>
      </c>
      <c r="C27" s="6" t="s">
        <v>19</v>
      </c>
    </row>
    <row r="28" ht="15.75" customHeight="1">
      <c r="A28" s="6">
        <v>121003.0</v>
      </c>
      <c r="B28" s="6">
        <v>783301.0</v>
      </c>
      <c r="C28" s="6" t="s">
        <v>21</v>
      </c>
    </row>
    <row r="29" ht="15.75" customHeight="1">
      <c r="A29" s="6">
        <v>121003.0</v>
      </c>
      <c r="B29" s="6">
        <v>486661.0</v>
      </c>
      <c r="C29" s="6" t="s">
        <v>19</v>
      </c>
    </row>
    <row r="30" ht="15.75" customHeight="1">
      <c r="A30" s="6">
        <v>121003.0</v>
      </c>
      <c r="B30" s="6">
        <v>244001.0</v>
      </c>
      <c r="C30" s="6" t="s">
        <v>20</v>
      </c>
    </row>
    <row r="31" ht="15.75" customHeight="1">
      <c r="A31" s="6">
        <v>121003.0</v>
      </c>
      <c r="B31" s="6">
        <v>492001.0</v>
      </c>
      <c r="C31" s="6" t="s">
        <v>19</v>
      </c>
    </row>
    <row r="32" ht="15.75" customHeight="1">
      <c r="A32" s="6">
        <v>121003.0</v>
      </c>
      <c r="B32" s="6">
        <v>517128.0</v>
      </c>
      <c r="C32" s="6" t="s">
        <v>19</v>
      </c>
    </row>
    <row r="33" ht="15.75" customHeight="1">
      <c r="A33" s="6">
        <v>121003.0</v>
      </c>
      <c r="B33" s="6">
        <v>562110.0</v>
      </c>
      <c r="C33" s="6" t="s">
        <v>19</v>
      </c>
    </row>
    <row r="34" ht="15.75" customHeight="1">
      <c r="A34" s="6">
        <v>121003.0</v>
      </c>
      <c r="B34" s="6">
        <v>831006.0</v>
      </c>
      <c r="C34" s="6" t="s">
        <v>19</v>
      </c>
    </row>
    <row r="35" ht="15.75" customHeight="1">
      <c r="A35" s="6">
        <v>121003.0</v>
      </c>
      <c r="B35" s="6">
        <v>140604.0</v>
      </c>
      <c r="C35" s="6" t="s">
        <v>20</v>
      </c>
    </row>
    <row r="36" ht="15.75" customHeight="1">
      <c r="A36" s="6">
        <v>121003.0</v>
      </c>
      <c r="B36" s="6">
        <v>723146.0</v>
      </c>
      <c r="C36" s="6" t="s">
        <v>19</v>
      </c>
    </row>
    <row r="37" ht="15.75" customHeight="1">
      <c r="A37" s="6">
        <v>121003.0</v>
      </c>
      <c r="B37" s="6">
        <v>421204.0</v>
      </c>
      <c r="C37" s="6" t="s">
        <v>19</v>
      </c>
    </row>
    <row r="38" ht="15.75" customHeight="1">
      <c r="A38" s="6">
        <v>121003.0</v>
      </c>
      <c r="B38" s="6">
        <v>263139.0</v>
      </c>
      <c r="C38" s="6" t="s">
        <v>20</v>
      </c>
    </row>
    <row r="39" ht="15.75" customHeight="1">
      <c r="A39" s="6">
        <v>121003.0</v>
      </c>
      <c r="B39" s="6">
        <v>743263.0</v>
      </c>
      <c r="C39" s="6" t="s">
        <v>19</v>
      </c>
    </row>
    <row r="40" ht="15.75" customHeight="1">
      <c r="A40" s="6">
        <v>121003.0</v>
      </c>
      <c r="B40" s="6">
        <v>392150.0</v>
      </c>
      <c r="C40" s="6" t="s">
        <v>19</v>
      </c>
    </row>
    <row r="41" ht="15.75" customHeight="1">
      <c r="A41" s="6">
        <v>121003.0</v>
      </c>
      <c r="B41" s="6">
        <v>382830.0</v>
      </c>
      <c r="C41" s="6" t="s">
        <v>19</v>
      </c>
    </row>
    <row r="42" ht="15.75" customHeight="1">
      <c r="A42" s="6">
        <v>121003.0</v>
      </c>
      <c r="B42" s="6">
        <v>711303.0</v>
      </c>
      <c r="C42" s="6" t="s">
        <v>19</v>
      </c>
    </row>
    <row r="43" ht="15.75" customHeight="1">
      <c r="A43" s="6">
        <v>121003.0</v>
      </c>
      <c r="B43" s="6">
        <v>283102.0</v>
      </c>
      <c r="C43" s="6" t="s">
        <v>20</v>
      </c>
    </row>
    <row r="44" ht="15.75" customHeight="1">
      <c r="A44" s="6">
        <v>121003.0</v>
      </c>
      <c r="B44" s="6">
        <v>370201.0</v>
      </c>
      <c r="C44" s="6" t="s">
        <v>19</v>
      </c>
    </row>
    <row r="45" ht="15.75" customHeight="1">
      <c r="A45" s="6">
        <v>121003.0</v>
      </c>
      <c r="B45" s="6">
        <v>248001.0</v>
      </c>
      <c r="C45" s="6" t="s">
        <v>20</v>
      </c>
    </row>
    <row r="46" ht="15.75" customHeight="1">
      <c r="A46" s="6">
        <v>121003.0</v>
      </c>
      <c r="B46" s="6">
        <v>144001.0</v>
      </c>
      <c r="C46" s="6" t="s">
        <v>20</v>
      </c>
    </row>
    <row r="47" ht="15.75" customHeight="1">
      <c r="A47" s="6">
        <v>121003.0</v>
      </c>
      <c r="B47" s="6">
        <v>403401.0</v>
      </c>
      <c r="C47" s="6" t="s">
        <v>19</v>
      </c>
    </row>
    <row r="48" ht="15.75" customHeight="1">
      <c r="A48" s="6">
        <v>121003.0</v>
      </c>
      <c r="B48" s="6">
        <v>452001.0</v>
      </c>
      <c r="C48" s="6" t="s">
        <v>19</v>
      </c>
    </row>
    <row r="49" ht="15.75" customHeight="1">
      <c r="A49" s="6">
        <v>121003.0</v>
      </c>
      <c r="B49" s="6">
        <v>721636.0</v>
      </c>
      <c r="C49" s="6" t="s">
        <v>19</v>
      </c>
    </row>
    <row r="50" ht="15.75" customHeight="1">
      <c r="A50" s="6">
        <v>121003.0</v>
      </c>
      <c r="B50" s="6">
        <v>831002.0</v>
      </c>
      <c r="C50" s="6" t="s">
        <v>19</v>
      </c>
    </row>
    <row r="51" ht="15.75" customHeight="1">
      <c r="A51" s="6">
        <v>121003.0</v>
      </c>
      <c r="B51" s="6">
        <v>226004.0</v>
      </c>
      <c r="C51" s="6" t="s">
        <v>20</v>
      </c>
    </row>
    <row r="52" ht="15.75" customHeight="1">
      <c r="A52" s="6">
        <v>121003.0</v>
      </c>
      <c r="B52" s="6">
        <v>248001.0</v>
      </c>
      <c r="C52" s="6" t="s">
        <v>20</v>
      </c>
    </row>
    <row r="53" ht="15.75" customHeight="1">
      <c r="A53" s="6">
        <v>121003.0</v>
      </c>
      <c r="B53" s="6">
        <v>410206.0</v>
      </c>
      <c r="C53" s="6" t="s">
        <v>19</v>
      </c>
    </row>
    <row r="54" ht="15.75" customHeight="1">
      <c r="A54" s="6">
        <v>121003.0</v>
      </c>
      <c r="B54" s="6">
        <v>516503.0</v>
      </c>
      <c r="C54" s="6" t="s">
        <v>19</v>
      </c>
    </row>
    <row r="55" ht="15.75" customHeight="1">
      <c r="A55" s="6">
        <v>121003.0</v>
      </c>
      <c r="B55" s="6">
        <v>742103.0</v>
      </c>
      <c r="C55" s="6" t="s">
        <v>19</v>
      </c>
    </row>
    <row r="56" ht="15.75" customHeight="1">
      <c r="A56" s="6">
        <v>121003.0</v>
      </c>
      <c r="B56" s="6">
        <v>452018.0</v>
      </c>
      <c r="C56" s="6" t="s">
        <v>19</v>
      </c>
    </row>
    <row r="57" ht="15.75" customHeight="1">
      <c r="A57" s="6">
        <v>121003.0</v>
      </c>
      <c r="B57" s="6">
        <v>208001.0</v>
      </c>
      <c r="C57" s="6" t="s">
        <v>20</v>
      </c>
    </row>
    <row r="58" ht="15.75" customHeight="1">
      <c r="A58" s="6">
        <v>121003.0</v>
      </c>
      <c r="B58" s="6">
        <v>244713.0</v>
      </c>
      <c r="C58" s="6" t="s">
        <v>20</v>
      </c>
    </row>
    <row r="59" ht="15.75" customHeight="1">
      <c r="A59" s="6">
        <v>121003.0</v>
      </c>
      <c r="B59" s="6">
        <v>580007.0</v>
      </c>
      <c r="C59" s="6" t="s">
        <v>19</v>
      </c>
    </row>
    <row r="60" ht="15.75" customHeight="1">
      <c r="A60" s="6">
        <v>121003.0</v>
      </c>
      <c r="B60" s="6">
        <v>360005.0</v>
      </c>
      <c r="C60" s="6" t="s">
        <v>19</v>
      </c>
    </row>
    <row r="61" ht="15.75" customHeight="1">
      <c r="A61" s="6">
        <v>121003.0</v>
      </c>
      <c r="B61" s="6">
        <v>313027.0</v>
      </c>
      <c r="C61" s="6" t="s">
        <v>20</v>
      </c>
    </row>
    <row r="62" ht="15.75" customHeight="1">
      <c r="A62" s="6">
        <v>121003.0</v>
      </c>
      <c r="B62" s="6">
        <v>341001.0</v>
      </c>
      <c r="C62" s="6" t="s">
        <v>20</v>
      </c>
    </row>
    <row r="63" ht="15.75" customHeight="1">
      <c r="A63" s="6">
        <v>121003.0</v>
      </c>
      <c r="B63" s="6">
        <v>332715.0</v>
      </c>
      <c r="C63" s="6" t="s">
        <v>20</v>
      </c>
    </row>
    <row r="64" ht="15.75" customHeight="1">
      <c r="A64" s="6">
        <v>121003.0</v>
      </c>
      <c r="B64" s="6">
        <v>302031.0</v>
      </c>
      <c r="C64" s="6" t="s">
        <v>20</v>
      </c>
    </row>
    <row r="65" ht="15.75" customHeight="1">
      <c r="A65" s="6">
        <v>121003.0</v>
      </c>
      <c r="B65" s="6">
        <v>335001.0</v>
      </c>
      <c r="C65" s="6" t="s">
        <v>20</v>
      </c>
    </row>
    <row r="66" ht="15.75" customHeight="1">
      <c r="A66" s="6">
        <v>121003.0</v>
      </c>
      <c r="B66" s="6">
        <v>334004.0</v>
      </c>
      <c r="C66" s="6" t="s">
        <v>20</v>
      </c>
    </row>
    <row r="67" ht="15.75" customHeight="1">
      <c r="A67" s="6">
        <v>121003.0</v>
      </c>
      <c r="B67" s="6">
        <v>321001.0</v>
      </c>
      <c r="C67" s="6" t="s">
        <v>20</v>
      </c>
    </row>
    <row r="68" ht="15.75" customHeight="1">
      <c r="A68" s="6">
        <v>121003.0</v>
      </c>
      <c r="B68" s="6">
        <v>324001.0</v>
      </c>
      <c r="C68" s="6" t="s">
        <v>20</v>
      </c>
    </row>
    <row r="69" ht="15.75" customHeight="1">
      <c r="A69" s="6">
        <v>121003.0</v>
      </c>
      <c r="B69" s="6">
        <v>321608.0</v>
      </c>
      <c r="C69" s="6" t="s">
        <v>20</v>
      </c>
    </row>
    <row r="70" ht="15.75" customHeight="1">
      <c r="A70" s="6">
        <v>121003.0</v>
      </c>
      <c r="B70" s="6">
        <v>302002.0</v>
      </c>
      <c r="C70" s="6" t="s">
        <v>20</v>
      </c>
    </row>
    <row r="71" ht="15.75" customHeight="1">
      <c r="A71" s="6">
        <v>121003.0</v>
      </c>
      <c r="B71" s="6">
        <v>311011.0</v>
      </c>
      <c r="C71" s="6" t="s">
        <v>20</v>
      </c>
    </row>
    <row r="72" ht="15.75" customHeight="1">
      <c r="A72" s="6">
        <v>121003.0</v>
      </c>
      <c r="B72" s="6">
        <v>306302.0</v>
      </c>
      <c r="C72" s="6" t="s">
        <v>20</v>
      </c>
    </row>
    <row r="73" ht="15.75" customHeight="1">
      <c r="A73" s="6">
        <v>121003.0</v>
      </c>
      <c r="B73" s="6">
        <v>313001.0</v>
      </c>
      <c r="C73" s="6" t="s">
        <v>20</v>
      </c>
    </row>
    <row r="74" ht="15.75" customHeight="1">
      <c r="A74" s="6">
        <v>121003.0</v>
      </c>
      <c r="B74" s="6">
        <v>302002.0</v>
      </c>
      <c r="C74" s="6" t="s">
        <v>20</v>
      </c>
    </row>
    <row r="75" ht="15.75" customHeight="1">
      <c r="A75" s="6">
        <v>121003.0</v>
      </c>
      <c r="B75" s="6">
        <v>322255.0</v>
      </c>
      <c r="C75" s="6" t="s">
        <v>20</v>
      </c>
    </row>
    <row r="76" ht="15.75" customHeight="1">
      <c r="A76" s="6">
        <v>121003.0</v>
      </c>
      <c r="B76" s="6">
        <v>302017.0</v>
      </c>
      <c r="C76" s="6" t="s">
        <v>20</v>
      </c>
    </row>
    <row r="77" ht="15.75" customHeight="1">
      <c r="A77" s="6">
        <v>121003.0</v>
      </c>
      <c r="B77" s="6">
        <v>302017.0</v>
      </c>
      <c r="C77" s="6" t="s">
        <v>20</v>
      </c>
    </row>
    <row r="78" ht="15.75" customHeight="1">
      <c r="A78" s="6">
        <v>121003.0</v>
      </c>
      <c r="B78" s="6">
        <v>335512.0</v>
      </c>
      <c r="C78" s="6" t="s">
        <v>20</v>
      </c>
    </row>
    <row r="79" ht="15.75" customHeight="1">
      <c r="A79" s="6">
        <v>121003.0</v>
      </c>
      <c r="B79" s="6">
        <v>313001.0</v>
      </c>
      <c r="C79" s="6" t="s">
        <v>20</v>
      </c>
    </row>
    <row r="80" ht="15.75" customHeight="1">
      <c r="A80" s="6">
        <v>121003.0</v>
      </c>
      <c r="B80" s="6">
        <v>313001.0</v>
      </c>
      <c r="C80" s="6" t="s">
        <v>20</v>
      </c>
    </row>
    <row r="81" ht="15.75" customHeight="1">
      <c r="A81" s="6">
        <v>121003.0</v>
      </c>
      <c r="B81" s="6">
        <v>307026.0</v>
      </c>
      <c r="C81" s="6" t="s">
        <v>20</v>
      </c>
    </row>
    <row r="82" ht="15.75" customHeight="1">
      <c r="A82" s="6">
        <v>121003.0</v>
      </c>
      <c r="B82" s="6">
        <v>327025.0</v>
      </c>
      <c r="C82" s="6" t="s">
        <v>20</v>
      </c>
    </row>
    <row r="83" ht="15.75" customHeight="1">
      <c r="A83" s="6">
        <v>121003.0</v>
      </c>
      <c r="B83" s="6">
        <v>313333.0</v>
      </c>
      <c r="C83" s="6" t="s">
        <v>20</v>
      </c>
    </row>
    <row r="84" ht="15.75" customHeight="1">
      <c r="A84" s="6">
        <v>121003.0</v>
      </c>
      <c r="B84" s="6">
        <v>313001.0</v>
      </c>
      <c r="C84" s="6" t="s">
        <v>20</v>
      </c>
    </row>
    <row r="85" ht="15.75" customHeight="1">
      <c r="A85" s="6">
        <v>121003.0</v>
      </c>
      <c r="B85" s="6">
        <v>342008.0</v>
      </c>
      <c r="C85" s="6" t="s">
        <v>20</v>
      </c>
    </row>
    <row r="86" ht="15.75" customHeight="1">
      <c r="A86" s="6">
        <v>121003.0</v>
      </c>
      <c r="B86" s="6">
        <v>314401.0</v>
      </c>
      <c r="C86" s="6" t="s">
        <v>20</v>
      </c>
    </row>
    <row r="87" ht="15.75" customHeight="1">
      <c r="A87" s="6">
        <v>121003.0</v>
      </c>
      <c r="B87" s="6">
        <v>342301.0</v>
      </c>
      <c r="C87" s="6" t="s">
        <v>20</v>
      </c>
    </row>
    <row r="88" ht="15.75" customHeight="1">
      <c r="A88" s="6">
        <v>121003.0</v>
      </c>
      <c r="B88" s="6">
        <v>313003.0</v>
      </c>
      <c r="C88" s="6" t="s">
        <v>20</v>
      </c>
    </row>
    <row r="89" ht="15.75" customHeight="1">
      <c r="A89" s="6">
        <v>121003.0</v>
      </c>
      <c r="B89" s="6">
        <v>173212.0</v>
      </c>
      <c r="C89" s="6" t="s">
        <v>21</v>
      </c>
    </row>
    <row r="90" ht="15.75" customHeight="1">
      <c r="A90" s="6">
        <v>121003.0</v>
      </c>
      <c r="B90" s="6">
        <v>174101.0</v>
      </c>
      <c r="C90" s="6" t="s">
        <v>21</v>
      </c>
    </row>
    <row r="91" ht="15.75" customHeight="1">
      <c r="A91" s="6">
        <v>121003.0</v>
      </c>
      <c r="B91" s="6">
        <v>173213.0</v>
      </c>
      <c r="C91" s="6" t="s">
        <v>21</v>
      </c>
    </row>
    <row r="92" ht="15.75" customHeight="1">
      <c r="A92" s="6">
        <v>121003.0</v>
      </c>
      <c r="B92" s="6">
        <v>302017.0</v>
      </c>
      <c r="C92" s="6" t="s">
        <v>20</v>
      </c>
    </row>
    <row r="93" ht="15.75" customHeight="1">
      <c r="A93" s="6">
        <v>121003.0</v>
      </c>
      <c r="B93" s="6">
        <v>322201.0</v>
      </c>
      <c r="C93" s="6" t="s">
        <v>20</v>
      </c>
    </row>
    <row r="94" ht="15.75" customHeight="1">
      <c r="A94" s="6">
        <v>121003.0</v>
      </c>
      <c r="B94" s="6">
        <v>314001.0</v>
      </c>
      <c r="C94" s="6" t="s">
        <v>20</v>
      </c>
    </row>
    <row r="95" ht="15.75" customHeight="1">
      <c r="A95" s="6">
        <v>121003.0</v>
      </c>
      <c r="B95" s="6">
        <v>331022.0</v>
      </c>
      <c r="C95" s="6" t="s">
        <v>20</v>
      </c>
    </row>
    <row r="96" ht="15.75" customHeight="1">
      <c r="A96" s="6">
        <v>121003.0</v>
      </c>
      <c r="B96" s="6">
        <v>305801.0</v>
      </c>
      <c r="C96" s="6" t="s">
        <v>20</v>
      </c>
    </row>
    <row r="97" ht="15.75" customHeight="1">
      <c r="A97" s="6">
        <v>121003.0</v>
      </c>
      <c r="B97" s="6">
        <v>335502.0</v>
      </c>
      <c r="C97" s="6" t="s">
        <v>20</v>
      </c>
    </row>
    <row r="98" ht="15.75" customHeight="1">
      <c r="A98" s="6">
        <v>121003.0</v>
      </c>
      <c r="B98" s="6">
        <v>306116.0</v>
      </c>
      <c r="C98" s="6" t="s">
        <v>20</v>
      </c>
    </row>
    <row r="99" ht="15.75" customHeight="1">
      <c r="A99" s="6">
        <v>121003.0</v>
      </c>
      <c r="B99" s="6">
        <v>311001.0</v>
      </c>
      <c r="C99" s="6" t="s">
        <v>20</v>
      </c>
    </row>
    <row r="100" ht="15.75" customHeight="1">
      <c r="A100" s="6">
        <v>121003.0</v>
      </c>
      <c r="B100" s="6">
        <v>302019.0</v>
      </c>
      <c r="C100" s="6" t="s">
        <v>20</v>
      </c>
    </row>
    <row r="101" ht="15.75" customHeight="1">
      <c r="A101" s="6">
        <v>121003.0</v>
      </c>
      <c r="B101" s="6">
        <v>302039.0</v>
      </c>
      <c r="C101" s="6" t="s">
        <v>20</v>
      </c>
    </row>
    <row r="102" ht="15.75" customHeight="1">
      <c r="A102" s="6">
        <v>121003.0</v>
      </c>
      <c r="B102" s="6">
        <v>335803.0</v>
      </c>
      <c r="C102" s="6" t="s">
        <v>20</v>
      </c>
    </row>
    <row r="103" ht="15.75" customHeight="1">
      <c r="A103" s="6">
        <v>121003.0</v>
      </c>
      <c r="B103" s="6">
        <v>335001.0</v>
      </c>
      <c r="C103" s="6" t="s">
        <v>20</v>
      </c>
    </row>
    <row r="104" ht="15.75" customHeight="1">
      <c r="A104" s="6">
        <v>121003.0</v>
      </c>
      <c r="B104" s="6">
        <v>175101.0</v>
      </c>
      <c r="C104" s="6" t="s">
        <v>21</v>
      </c>
    </row>
    <row r="105" ht="15.75" customHeight="1">
      <c r="A105" s="6">
        <v>121003.0</v>
      </c>
      <c r="B105" s="6">
        <v>303903.0</v>
      </c>
      <c r="C105" s="6" t="s">
        <v>20</v>
      </c>
    </row>
    <row r="106" ht="15.75" customHeight="1">
      <c r="A106" s="6">
        <v>121003.0</v>
      </c>
      <c r="B106" s="6">
        <v>342012.0</v>
      </c>
      <c r="C106" s="6" t="s">
        <v>20</v>
      </c>
    </row>
    <row r="107" ht="15.75" customHeight="1">
      <c r="A107" s="6">
        <v>121003.0</v>
      </c>
      <c r="B107" s="6">
        <v>334001.0</v>
      </c>
      <c r="C107" s="6" t="s">
        <v>20</v>
      </c>
    </row>
    <row r="108" ht="15.75" customHeight="1">
      <c r="A108" s="6">
        <v>121003.0</v>
      </c>
      <c r="B108" s="6">
        <v>302031.0</v>
      </c>
      <c r="C108" s="6" t="s">
        <v>20</v>
      </c>
    </row>
    <row r="109" ht="15.75" customHeight="1">
      <c r="A109" s="6">
        <v>121003.0</v>
      </c>
      <c r="B109" s="6">
        <v>302012.0</v>
      </c>
      <c r="C109" s="6" t="s">
        <v>20</v>
      </c>
    </row>
    <row r="110" ht="15.75" customHeight="1">
      <c r="A110" s="6">
        <v>121003.0</v>
      </c>
      <c r="B110" s="6">
        <v>342014.0</v>
      </c>
      <c r="C110" s="6" t="s">
        <v>20</v>
      </c>
    </row>
    <row r="111" ht="15.75" customHeight="1">
      <c r="A111" s="6">
        <v>121003.0</v>
      </c>
      <c r="B111" s="6">
        <v>324005.0</v>
      </c>
      <c r="C111" s="6" t="s">
        <v>20</v>
      </c>
    </row>
    <row r="112" ht="15.75" customHeight="1">
      <c r="A112" s="6">
        <v>121003.0</v>
      </c>
      <c r="B112" s="6">
        <v>302001.0</v>
      </c>
      <c r="C112" s="6" t="s">
        <v>20</v>
      </c>
    </row>
    <row r="113" ht="15.75" customHeight="1">
      <c r="A113" s="6">
        <v>121003.0</v>
      </c>
      <c r="B113" s="6">
        <v>302004.0</v>
      </c>
      <c r="C113" s="6" t="s">
        <v>20</v>
      </c>
    </row>
    <row r="114" ht="15.75" customHeight="1">
      <c r="A114" s="6">
        <v>121003.0</v>
      </c>
      <c r="B114" s="6">
        <v>302018.0</v>
      </c>
      <c r="C114" s="6" t="s">
        <v>20</v>
      </c>
    </row>
    <row r="115" ht="15.75" customHeight="1">
      <c r="A115" s="6">
        <v>121003.0</v>
      </c>
      <c r="B115" s="6">
        <v>302017.0</v>
      </c>
      <c r="C115" s="6" t="s">
        <v>20</v>
      </c>
    </row>
    <row r="116" ht="15.75" customHeight="1">
      <c r="A116" s="6">
        <v>121003.0</v>
      </c>
      <c r="B116" s="6">
        <v>324008.0</v>
      </c>
      <c r="C116" s="6" t="s">
        <v>20</v>
      </c>
    </row>
    <row r="117" ht="15.75" customHeight="1">
      <c r="A117" s="6">
        <v>121003.0</v>
      </c>
      <c r="B117" s="6">
        <v>302020.0</v>
      </c>
      <c r="C117" s="6" t="s">
        <v>20</v>
      </c>
    </row>
    <row r="118" ht="15.75" customHeight="1">
      <c r="A118" s="6">
        <v>121003.0</v>
      </c>
      <c r="B118" s="6">
        <v>302018.0</v>
      </c>
      <c r="C118" s="6" t="s">
        <v>20</v>
      </c>
    </row>
    <row r="119" ht="15.75" customHeight="1">
      <c r="A119" s="6">
        <v>121003.0</v>
      </c>
      <c r="B119" s="6">
        <v>302017.0</v>
      </c>
      <c r="C119" s="6" t="s">
        <v>20</v>
      </c>
    </row>
    <row r="120" ht="15.75" customHeight="1">
      <c r="A120" s="6">
        <v>121003.0</v>
      </c>
      <c r="B120" s="6">
        <v>302012.0</v>
      </c>
      <c r="C120" s="6" t="s">
        <v>20</v>
      </c>
    </row>
    <row r="121" ht="15.75" customHeight="1">
      <c r="A121" s="6">
        <v>121003.0</v>
      </c>
      <c r="B121" s="6">
        <v>325207.0</v>
      </c>
      <c r="C121" s="6" t="s">
        <v>20</v>
      </c>
    </row>
    <row r="122" ht="15.75" customHeight="1">
      <c r="A122" s="6">
        <v>121003.0</v>
      </c>
      <c r="B122" s="6">
        <v>303702.0</v>
      </c>
      <c r="C122" s="6" t="s">
        <v>20</v>
      </c>
    </row>
    <row r="123" ht="15.75" customHeight="1">
      <c r="A123" s="6">
        <v>121003.0</v>
      </c>
      <c r="B123" s="6">
        <v>313301.0</v>
      </c>
      <c r="C123" s="6" t="s">
        <v>20</v>
      </c>
    </row>
    <row r="124" ht="15.75" customHeight="1">
      <c r="A124" s="6">
        <v>121003.0</v>
      </c>
      <c r="B124" s="6">
        <v>173212.0</v>
      </c>
      <c r="C124" s="6" t="s">
        <v>21</v>
      </c>
    </row>
    <row r="125" ht="15.75" customHeight="1">
      <c r="A125" s="6">
        <v>121003.0</v>
      </c>
      <c r="B125" s="6">
        <v>302020.0</v>
      </c>
      <c r="C125" s="6" t="s">
        <v>20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0.29"/>
    <col customWidth="1" min="3" max="3" width="11.71"/>
    <col customWidth="1" min="4" max="26" width="8.71"/>
  </cols>
  <sheetData>
    <row r="1">
      <c r="A1" s="2" t="s">
        <v>6</v>
      </c>
      <c r="B1" s="2" t="s">
        <v>22</v>
      </c>
      <c r="C1" s="2" t="s">
        <v>23</v>
      </c>
    </row>
    <row r="2">
      <c r="A2" s="2">
        <v>8.904223815682E12</v>
      </c>
      <c r="B2" s="2">
        <v>210.0</v>
      </c>
      <c r="C2" s="6">
        <f t="shared" ref="C2:C67" si="1">B2/1000</f>
        <v>0.21</v>
      </c>
    </row>
    <row r="3">
      <c r="A3" s="2">
        <v>8.904223815859E12</v>
      </c>
      <c r="B3" s="2">
        <v>165.0</v>
      </c>
      <c r="C3" s="6">
        <f t="shared" si="1"/>
        <v>0.165</v>
      </c>
    </row>
    <row r="4">
      <c r="A4" s="2">
        <v>8.904223815866E12</v>
      </c>
      <c r="B4" s="2">
        <v>113.0</v>
      </c>
      <c r="C4" s="6">
        <f t="shared" si="1"/>
        <v>0.113</v>
      </c>
    </row>
    <row r="5">
      <c r="A5" s="2">
        <v>8.904223815873E12</v>
      </c>
      <c r="B5" s="2">
        <v>65.0</v>
      </c>
      <c r="C5" s="6">
        <f t="shared" si="1"/>
        <v>0.065</v>
      </c>
    </row>
    <row r="6">
      <c r="A6" s="2">
        <v>8.904223816214E12</v>
      </c>
      <c r="B6" s="2">
        <v>120.0</v>
      </c>
      <c r="C6" s="6">
        <f t="shared" si="1"/>
        <v>0.12</v>
      </c>
    </row>
    <row r="7">
      <c r="A7" s="2">
        <v>8.904223816665E12</v>
      </c>
      <c r="B7" s="2">
        <v>102.0</v>
      </c>
      <c r="C7" s="6">
        <f t="shared" si="1"/>
        <v>0.102</v>
      </c>
    </row>
    <row r="8">
      <c r="A8" s="2">
        <v>8.904223817273E12</v>
      </c>
      <c r="B8" s="2">
        <v>65.0</v>
      </c>
      <c r="C8" s="6">
        <f t="shared" si="1"/>
        <v>0.065</v>
      </c>
    </row>
    <row r="9">
      <c r="A9" s="2">
        <v>8.904223817334E12</v>
      </c>
      <c r="B9" s="2">
        <v>170.0</v>
      </c>
      <c r="C9" s="6">
        <f t="shared" si="1"/>
        <v>0.17</v>
      </c>
    </row>
    <row r="10">
      <c r="A10" s="2">
        <v>8.904223817501E12</v>
      </c>
      <c r="B10" s="2">
        <v>350.0</v>
      </c>
      <c r="C10" s="6">
        <f t="shared" si="1"/>
        <v>0.35</v>
      </c>
    </row>
    <row r="11">
      <c r="A11" s="2">
        <v>8.90422381843E12</v>
      </c>
      <c r="B11" s="2">
        <v>165.0</v>
      </c>
      <c r="C11" s="6">
        <f t="shared" si="1"/>
        <v>0.165</v>
      </c>
    </row>
    <row r="12">
      <c r="A12" s="2">
        <v>8.904223818478E12</v>
      </c>
      <c r="B12" s="2">
        <v>350.0</v>
      </c>
      <c r="C12" s="6">
        <f t="shared" si="1"/>
        <v>0.35</v>
      </c>
    </row>
    <row r="13">
      <c r="A13" s="2">
        <v>8.904223818553E12</v>
      </c>
      <c r="B13" s="2">
        <v>115.0</v>
      </c>
      <c r="C13" s="6">
        <f t="shared" si="1"/>
        <v>0.115</v>
      </c>
    </row>
    <row r="14">
      <c r="A14" s="2">
        <v>8.904223818577E12</v>
      </c>
      <c r="B14" s="2">
        <v>150.0</v>
      </c>
      <c r="C14" s="6">
        <f t="shared" si="1"/>
        <v>0.15</v>
      </c>
    </row>
    <row r="15">
      <c r="A15" s="2">
        <v>8.904223818591E12</v>
      </c>
      <c r="B15" s="2">
        <v>120.0</v>
      </c>
      <c r="C15" s="6">
        <f t="shared" si="1"/>
        <v>0.12</v>
      </c>
    </row>
    <row r="16">
      <c r="A16" s="2">
        <v>8.904223818614E12</v>
      </c>
      <c r="B16" s="2">
        <v>65.0</v>
      </c>
      <c r="C16" s="6">
        <f t="shared" si="1"/>
        <v>0.065</v>
      </c>
    </row>
    <row r="17">
      <c r="A17" s="2">
        <v>8.904223818638E12</v>
      </c>
      <c r="B17" s="2">
        <v>137.0</v>
      </c>
      <c r="C17" s="6">
        <f t="shared" si="1"/>
        <v>0.137</v>
      </c>
    </row>
    <row r="18">
      <c r="A18" s="2">
        <v>8.904223818645E12</v>
      </c>
      <c r="B18" s="2">
        <v>137.0</v>
      </c>
      <c r="C18" s="6">
        <f t="shared" si="1"/>
        <v>0.137</v>
      </c>
    </row>
    <row r="19">
      <c r="A19" s="2">
        <v>8.904223818669E12</v>
      </c>
      <c r="B19" s="2">
        <v>240.0</v>
      </c>
      <c r="C19" s="6">
        <f t="shared" si="1"/>
        <v>0.24</v>
      </c>
    </row>
    <row r="20">
      <c r="A20" s="2">
        <v>8.904223818683E12</v>
      </c>
      <c r="B20" s="2">
        <v>121.0</v>
      </c>
      <c r="C20" s="6">
        <f t="shared" si="1"/>
        <v>0.121</v>
      </c>
    </row>
    <row r="21" ht="15.75" customHeight="1">
      <c r="A21" s="2">
        <v>8.904223818706E12</v>
      </c>
      <c r="B21" s="2">
        <v>127.0</v>
      </c>
      <c r="C21" s="6">
        <f t="shared" si="1"/>
        <v>0.127</v>
      </c>
    </row>
    <row r="22" ht="15.75" customHeight="1">
      <c r="A22" s="2">
        <v>8.904223818713E12</v>
      </c>
      <c r="B22" s="2">
        <v>120.0</v>
      </c>
      <c r="C22" s="6">
        <f t="shared" si="1"/>
        <v>0.12</v>
      </c>
    </row>
    <row r="23" ht="15.75" customHeight="1">
      <c r="A23" s="2">
        <v>8.904223815804E12</v>
      </c>
      <c r="B23" s="2">
        <v>160.0</v>
      </c>
      <c r="C23" s="6">
        <f t="shared" si="1"/>
        <v>0.16</v>
      </c>
    </row>
    <row r="24" ht="15.75" customHeight="1">
      <c r="A24" s="2">
        <v>8.904223818454E12</v>
      </c>
      <c r="B24" s="2">
        <v>232.0</v>
      </c>
      <c r="C24" s="6">
        <f t="shared" si="1"/>
        <v>0.232</v>
      </c>
    </row>
    <row r="25" ht="15.75" customHeight="1">
      <c r="A25" s="2">
        <v>8.904223818751E12</v>
      </c>
      <c r="B25" s="2">
        <v>113.0</v>
      </c>
      <c r="C25" s="6">
        <f t="shared" si="1"/>
        <v>0.113</v>
      </c>
    </row>
    <row r="26" ht="15.75" customHeight="1">
      <c r="A26" s="2">
        <v>8.90422381885E12</v>
      </c>
      <c r="B26" s="2">
        <v>240.0</v>
      </c>
      <c r="C26" s="6">
        <f t="shared" si="1"/>
        <v>0.24</v>
      </c>
    </row>
    <row r="27" ht="15.75" customHeight="1">
      <c r="A27" s="2">
        <v>8.904223818935E12</v>
      </c>
      <c r="B27" s="2">
        <v>120.0</v>
      </c>
      <c r="C27" s="6">
        <f t="shared" si="1"/>
        <v>0.12</v>
      </c>
    </row>
    <row r="28" ht="15.75" customHeight="1">
      <c r="A28" s="2">
        <v>8.904223818874E12</v>
      </c>
      <c r="B28" s="2">
        <v>100.0</v>
      </c>
      <c r="C28" s="6">
        <f t="shared" si="1"/>
        <v>0.1</v>
      </c>
    </row>
    <row r="29" ht="15.75" customHeight="1">
      <c r="A29" s="2">
        <v>8.904223818997E12</v>
      </c>
      <c r="B29" s="2">
        <v>490.0</v>
      </c>
      <c r="C29" s="6">
        <f t="shared" si="1"/>
        <v>0.49</v>
      </c>
    </row>
    <row r="30" ht="15.75" customHeight="1">
      <c r="A30" s="2">
        <v>8.904223818942E12</v>
      </c>
      <c r="B30" s="2">
        <v>133.0</v>
      </c>
      <c r="C30" s="6">
        <f t="shared" si="1"/>
        <v>0.133</v>
      </c>
    </row>
    <row r="31" ht="15.75" customHeight="1">
      <c r="A31" s="2">
        <v>8.904223819024E12</v>
      </c>
      <c r="B31" s="2">
        <v>112.0</v>
      </c>
      <c r="C31" s="6">
        <f t="shared" si="1"/>
        <v>0.112</v>
      </c>
    </row>
    <row r="32" ht="15.75" customHeight="1">
      <c r="A32" s="2">
        <v>8.904223819031E12</v>
      </c>
      <c r="B32" s="2">
        <v>112.0</v>
      </c>
      <c r="C32" s="6">
        <f t="shared" si="1"/>
        <v>0.112</v>
      </c>
    </row>
    <row r="33" ht="15.75" customHeight="1">
      <c r="A33" s="2">
        <v>8.90422381898E12</v>
      </c>
      <c r="B33" s="2">
        <v>110.0</v>
      </c>
      <c r="C33" s="6">
        <f t="shared" si="1"/>
        <v>0.11</v>
      </c>
    </row>
    <row r="34" ht="15.75" customHeight="1">
      <c r="A34" s="2">
        <v>8.904223819017E12</v>
      </c>
      <c r="B34" s="2">
        <v>115.0</v>
      </c>
      <c r="C34" s="6">
        <f t="shared" si="1"/>
        <v>0.115</v>
      </c>
    </row>
    <row r="35" ht="15.75" customHeight="1">
      <c r="A35" s="2">
        <v>8.904223819093E12</v>
      </c>
      <c r="B35" s="2">
        <v>150.0</v>
      </c>
      <c r="C35" s="6">
        <f t="shared" si="1"/>
        <v>0.15</v>
      </c>
    </row>
    <row r="36" ht="15.75" customHeight="1">
      <c r="A36" s="2">
        <v>8.904223819109E12</v>
      </c>
      <c r="B36" s="2">
        <v>100.0</v>
      </c>
      <c r="C36" s="6">
        <f t="shared" si="1"/>
        <v>0.1</v>
      </c>
    </row>
    <row r="37" ht="15.75" customHeight="1">
      <c r="A37" s="2">
        <v>8.904223819116E12</v>
      </c>
      <c r="B37" s="2">
        <v>30.0</v>
      </c>
      <c r="C37" s="6">
        <f t="shared" si="1"/>
        <v>0.03</v>
      </c>
    </row>
    <row r="38" ht="15.75" customHeight="1">
      <c r="A38" s="2">
        <v>8.904223819161E12</v>
      </c>
      <c r="B38" s="2">
        <v>115.0</v>
      </c>
      <c r="C38" s="6">
        <f t="shared" si="1"/>
        <v>0.115</v>
      </c>
    </row>
    <row r="39" ht="15.75" customHeight="1">
      <c r="A39" s="2">
        <v>8.904223819147E12</v>
      </c>
      <c r="B39" s="2">
        <v>240.0</v>
      </c>
      <c r="C39" s="6">
        <f t="shared" si="1"/>
        <v>0.24</v>
      </c>
    </row>
    <row r="40" ht="15.75" customHeight="1">
      <c r="A40" s="2">
        <v>8.90422381913E12</v>
      </c>
      <c r="B40" s="2">
        <v>350.0</v>
      </c>
      <c r="C40" s="6">
        <f t="shared" si="1"/>
        <v>0.35</v>
      </c>
    </row>
    <row r="41" ht="15.75" customHeight="1">
      <c r="A41" s="2">
        <v>8.904223818881E12</v>
      </c>
      <c r="B41" s="2">
        <v>140.0</v>
      </c>
      <c r="C41" s="6">
        <f t="shared" si="1"/>
        <v>0.14</v>
      </c>
    </row>
    <row r="42" ht="15.75" customHeight="1">
      <c r="A42" s="2">
        <v>8.904223818898E12</v>
      </c>
      <c r="B42" s="2">
        <v>140.0</v>
      </c>
      <c r="C42" s="6">
        <f t="shared" si="1"/>
        <v>0.14</v>
      </c>
    </row>
    <row r="43" ht="15.75" customHeight="1">
      <c r="A43" s="2">
        <v>8.904223819277E12</v>
      </c>
      <c r="B43" s="2">
        <v>350.0</v>
      </c>
      <c r="C43" s="6">
        <f t="shared" si="1"/>
        <v>0.35</v>
      </c>
    </row>
    <row r="44" ht="15.75" customHeight="1">
      <c r="A44" s="2">
        <v>8.904223819284E12</v>
      </c>
      <c r="B44" s="2">
        <v>350.0</v>
      </c>
      <c r="C44" s="6">
        <f t="shared" si="1"/>
        <v>0.35</v>
      </c>
    </row>
    <row r="45" ht="15.75" customHeight="1">
      <c r="A45" s="2">
        <v>8.904223819345E12</v>
      </c>
      <c r="B45" s="2">
        <v>165.0</v>
      </c>
      <c r="C45" s="6">
        <f t="shared" si="1"/>
        <v>0.165</v>
      </c>
    </row>
    <row r="46" ht="15.75" customHeight="1">
      <c r="A46" s="2">
        <v>8.904223819352E12</v>
      </c>
      <c r="B46" s="2">
        <v>165.0</v>
      </c>
      <c r="C46" s="6">
        <f t="shared" si="1"/>
        <v>0.165</v>
      </c>
    </row>
    <row r="47" ht="15.75" customHeight="1">
      <c r="A47" s="2">
        <v>8.904223819239E12</v>
      </c>
      <c r="B47" s="2">
        <v>290.0</v>
      </c>
      <c r="C47" s="6">
        <f t="shared" si="1"/>
        <v>0.29</v>
      </c>
    </row>
    <row r="48" ht="15.75" customHeight="1">
      <c r="A48" s="2">
        <v>8.904223819246E12</v>
      </c>
      <c r="B48" s="2">
        <v>290.0</v>
      </c>
      <c r="C48" s="6">
        <f t="shared" si="1"/>
        <v>0.29</v>
      </c>
    </row>
    <row r="49" ht="15.75" customHeight="1">
      <c r="A49" s="2">
        <v>8.904223819253E12</v>
      </c>
      <c r="B49" s="2">
        <v>290.0</v>
      </c>
      <c r="C49" s="6">
        <f t="shared" si="1"/>
        <v>0.29</v>
      </c>
    </row>
    <row r="50" ht="15.75" customHeight="1">
      <c r="A50" s="2">
        <v>8.904223819291E12</v>
      </c>
      <c r="B50" s="2">
        <v>112.0</v>
      </c>
      <c r="C50" s="6">
        <f t="shared" si="1"/>
        <v>0.112</v>
      </c>
    </row>
    <row r="51" ht="15.75" customHeight="1">
      <c r="A51" s="2">
        <v>8.904223819437E12</v>
      </c>
      <c r="B51" s="2">
        <v>552.0</v>
      </c>
      <c r="C51" s="6">
        <f t="shared" si="1"/>
        <v>0.552</v>
      </c>
    </row>
    <row r="52" ht="15.75" customHeight="1">
      <c r="A52" s="2" t="s">
        <v>15</v>
      </c>
      <c r="B52" s="2">
        <v>500.0</v>
      </c>
      <c r="C52" s="6">
        <f t="shared" si="1"/>
        <v>0.5</v>
      </c>
    </row>
    <row r="53" ht="15.75" customHeight="1">
      <c r="A53" s="2" t="s">
        <v>14</v>
      </c>
      <c r="B53" s="2">
        <v>500.0</v>
      </c>
      <c r="C53" s="6">
        <f t="shared" si="1"/>
        <v>0.5</v>
      </c>
    </row>
    <row r="54" ht="15.75" customHeight="1">
      <c r="A54" s="2" t="s">
        <v>11</v>
      </c>
      <c r="B54" s="2">
        <v>500.0</v>
      </c>
      <c r="C54" s="6">
        <f t="shared" si="1"/>
        <v>0.5</v>
      </c>
    </row>
    <row r="55" ht="15.75" customHeight="1">
      <c r="A55" s="2">
        <v>8.904223819369E12</v>
      </c>
      <c r="B55" s="2">
        <v>170.0</v>
      </c>
      <c r="C55" s="6">
        <f t="shared" si="1"/>
        <v>0.17</v>
      </c>
    </row>
    <row r="56" ht="15.75" customHeight="1">
      <c r="A56" s="2" t="s">
        <v>13</v>
      </c>
      <c r="B56" s="2">
        <v>500.0</v>
      </c>
      <c r="C56" s="6">
        <f t="shared" si="1"/>
        <v>0.5</v>
      </c>
    </row>
    <row r="57" ht="15.75" customHeight="1">
      <c r="A57" s="2">
        <v>8.904223819123E12</v>
      </c>
      <c r="B57" s="2">
        <v>250.0</v>
      </c>
      <c r="C57" s="6">
        <f t="shared" si="1"/>
        <v>0.25</v>
      </c>
    </row>
    <row r="58" ht="15.75" customHeight="1">
      <c r="A58" s="2" t="s">
        <v>11</v>
      </c>
      <c r="B58" s="2">
        <v>500.0</v>
      </c>
      <c r="C58" s="6">
        <f t="shared" si="1"/>
        <v>0.5</v>
      </c>
    </row>
    <row r="59" ht="15.75" customHeight="1">
      <c r="A59" s="2">
        <v>8.904223819468E12</v>
      </c>
      <c r="B59" s="2">
        <v>240.0</v>
      </c>
      <c r="C59" s="6">
        <f t="shared" si="1"/>
        <v>0.24</v>
      </c>
    </row>
    <row r="60" ht="15.75" customHeight="1">
      <c r="A60" s="2">
        <v>8.90422381926E12</v>
      </c>
      <c r="B60" s="2">
        <v>130.0</v>
      </c>
      <c r="C60" s="6">
        <f t="shared" si="1"/>
        <v>0.13</v>
      </c>
    </row>
    <row r="61" ht="15.75" customHeight="1">
      <c r="A61" s="2">
        <v>8.904223819321E12</v>
      </c>
      <c r="B61" s="2">
        <v>600.0</v>
      </c>
      <c r="C61" s="6">
        <f t="shared" si="1"/>
        <v>0.6</v>
      </c>
    </row>
    <row r="62" ht="15.75" customHeight="1">
      <c r="A62" s="2">
        <v>8.904223819338E12</v>
      </c>
      <c r="B62" s="2">
        <v>600.0</v>
      </c>
      <c r="C62" s="6">
        <f t="shared" si="1"/>
        <v>0.6</v>
      </c>
    </row>
    <row r="63" ht="15.75" customHeight="1">
      <c r="A63" s="2">
        <v>8.904223819505E12</v>
      </c>
      <c r="B63" s="2">
        <v>210.0</v>
      </c>
      <c r="C63" s="6">
        <f t="shared" si="1"/>
        <v>0.21</v>
      </c>
    </row>
    <row r="64" ht="15.75" customHeight="1">
      <c r="A64" s="2">
        <v>8.904223819499E12</v>
      </c>
      <c r="B64" s="2">
        <v>210.0</v>
      </c>
      <c r="C64" s="6">
        <f t="shared" si="1"/>
        <v>0.21</v>
      </c>
    </row>
    <row r="65" ht="15.75" customHeight="1">
      <c r="A65" s="2">
        <v>8.904223819512E12</v>
      </c>
      <c r="B65" s="2">
        <v>210.0</v>
      </c>
      <c r="C65" s="6">
        <f t="shared" si="1"/>
        <v>0.21</v>
      </c>
    </row>
    <row r="66" ht="15.75" customHeight="1">
      <c r="A66" s="2">
        <v>8.904223819543E12</v>
      </c>
      <c r="B66" s="2">
        <v>300.0</v>
      </c>
      <c r="C66" s="6">
        <f t="shared" si="1"/>
        <v>0.3</v>
      </c>
    </row>
    <row r="67" ht="15.75" customHeight="1">
      <c r="A67" s="2" t="s">
        <v>12</v>
      </c>
      <c r="B67" s="2">
        <v>10.0</v>
      </c>
      <c r="C67" s="6">
        <f t="shared" si="1"/>
        <v>0.01</v>
      </c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3.71"/>
    <col customWidth="1" min="3" max="3" width="15.29"/>
    <col customWidth="1" min="4" max="4" width="19.29"/>
    <col customWidth="1" min="5" max="5" width="17.71"/>
    <col customWidth="1" min="6" max="6" width="11.14"/>
    <col customWidth="1" min="7" max="7" width="23.57"/>
    <col customWidth="1" min="8" max="8" width="18.86"/>
    <col customWidth="1" min="9" max="9" width="21.57"/>
    <col customWidth="1" min="10" max="10" width="20.43"/>
    <col customWidth="1" min="11" max="11" width="17.86"/>
    <col customWidth="1" min="12" max="12" width="23.14"/>
    <col customWidth="1" min="13" max="13" width="19.57"/>
    <col customWidth="1" min="14" max="14" width="18.86"/>
    <col customWidth="1" min="15" max="15" width="13.29"/>
    <col customWidth="1" min="16" max="16" width="13.86"/>
    <col customWidth="1" min="17" max="17" width="8.43"/>
    <col customWidth="1" min="18" max="27" width="8.71"/>
  </cols>
  <sheetData>
    <row r="1">
      <c r="A1" s="2" t="s">
        <v>24</v>
      </c>
      <c r="B1" s="2" t="s">
        <v>25</v>
      </c>
      <c r="C1" s="7" t="s">
        <v>26</v>
      </c>
      <c r="D1" s="2" t="s">
        <v>16</v>
      </c>
      <c r="E1" s="2" t="s">
        <v>17</v>
      </c>
      <c r="F1" s="6" t="s">
        <v>18</v>
      </c>
      <c r="G1" s="6" t="s">
        <v>27</v>
      </c>
      <c r="H1" s="8" t="s">
        <v>28</v>
      </c>
      <c r="I1" s="9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</row>
    <row r="2">
      <c r="A2" s="2">
        <v>1.091117222124E12</v>
      </c>
      <c r="B2" s="2">
        <v>2.001806232E9</v>
      </c>
      <c r="C2" s="7">
        <v>1.3</v>
      </c>
      <c r="D2" s="2">
        <v>121003.0</v>
      </c>
      <c r="E2" s="2">
        <v>507101.0</v>
      </c>
      <c r="F2" s="6" t="str">
        <f>VLOOKUP(E2, 'X - Pincode Zones'!$B:$C, 2, FALSE)</f>
        <v>d</v>
      </c>
      <c r="G2" s="6" t="s">
        <v>36</v>
      </c>
      <c r="H2" s="11">
        <v>135.0</v>
      </c>
      <c r="I2" s="6" t="str">
        <f>VLOOKUP(E2, 'X - Pincode Zones'!B:C, 2, FALSE)</f>
        <v>d</v>
      </c>
      <c r="J2" s="12" t="b">
        <f t="shared" ref="J2:J125" si="1">IF(G2="Forward and RTO charges", true, false)</f>
        <v>0</v>
      </c>
      <c r="K2" s="13">
        <f>VLOOKUP(A2,Result!B:D,3,0)</f>
        <v>1.5</v>
      </c>
      <c r="L2" s="6">
        <f t="shared" ref="L2:L125" si="2">(K2/0.5)-1</f>
        <v>2</v>
      </c>
      <c r="M2" s="6">
        <f>IFS(
  I2 = "a", ('Courier - Rates'!$B$2 + (L2*'Courier - Rates'!$B$1)),
  I2 = "b", ('Courier - Rates'!$B$4 + (L2*'Courier - Rates'!$B$3)),
  I2 = "c", ('Courier - Rates'!$B$6 + (L2*'Courier - Rates'!$B$5)),
  I2 = "d", ('Courier - Rates'!$B$8 + (L2*'Courier - Rates'!$B$7)),
  I2 = "e", ('Courier - Rates'!$B$6 + (L2*'Courier - Rates'!$B$9))
)</f>
        <v>135</v>
      </c>
      <c r="N2" s="6">
        <f>ifna(IFS(AND(J2=true, I2="a"),('Courier - Rates'!$B$12 + L2*'Courier - Rates'!$B$11),
AND(J2=true, I2="b"),('Courier - Rates'!$B$14 + (L2*'Courier - Rates'!B$13)), 
AND(J2=true, I2="c"),('Courier - Rates'!$B$16 + (L2*'Courier - Rates'!$B$15)), 
AND(J2=true, I2="d"),('Courier - Rates'!$B$18 + (L2*'Courier - Rates'!$B$17)),
AND(J2=true, I2="e"),('Courier - Rates'!$B$20 + (L2*'Courier - Rates'!$B$19)),,0),0)</f>
        <v>0</v>
      </c>
      <c r="O2" s="6">
        <f t="shared" ref="O2:O125" si="3">SUM(M2:N2)</f>
        <v>135</v>
      </c>
    </row>
    <row r="3">
      <c r="A3" s="2">
        <v>1.091117222194E12</v>
      </c>
      <c r="B3" s="2">
        <v>2.001806273E9</v>
      </c>
      <c r="C3" s="7">
        <v>1.0</v>
      </c>
      <c r="D3" s="2">
        <v>121003.0</v>
      </c>
      <c r="E3" s="2">
        <v>486886.0</v>
      </c>
      <c r="F3" s="6" t="str">
        <f>VLOOKUP(E3, 'X - Pincode Zones'!$B:$C, 2, FALSE)</f>
        <v>d</v>
      </c>
      <c r="G3" s="6" t="s">
        <v>36</v>
      </c>
      <c r="H3" s="11">
        <v>90.2</v>
      </c>
      <c r="I3" s="6" t="str">
        <f>VLOOKUP(E3, 'X - Pincode Zones'!B:C, 2, FALSE)</f>
        <v>d</v>
      </c>
      <c r="J3" s="12" t="b">
        <f t="shared" si="1"/>
        <v>0</v>
      </c>
      <c r="K3" s="13">
        <f>VLOOKUP(A3,Result!B:D,3,0)</f>
        <v>1</v>
      </c>
      <c r="L3" s="6">
        <f t="shared" si="2"/>
        <v>1</v>
      </c>
      <c r="M3" s="6">
        <f>IFS(
  I3 = "a", ('Courier - Rates'!$B$2 + (L3*'Courier - Rates'!$B$1)),
  I3 = "b", ('Courier - Rates'!$B$4 + (L3*'Courier - Rates'!$B$3)),
  I3 = "c", ('Courier - Rates'!$B$6 + (L3*'Courier - Rates'!$B$5)),
  I3 = "d", ('Courier - Rates'!$B$8 + (L3*'Courier - Rates'!$B$7)),
  I3 = "e", ('Courier - Rates'!$B$6 + (L3*'Courier - Rates'!$B$9))
)</f>
        <v>90.2</v>
      </c>
      <c r="N3" s="6">
        <f>ifna(IFS(AND(J3=true, I3="a"),('Courier - Rates'!$B$12 + L3*'Courier - Rates'!$B$11),
AND(J3=true, I3="b"),('Courier - Rates'!$B$14 + (L3*'Courier - Rates'!B$13)), 
AND(J3=true, I3="c"),('Courier - Rates'!$B$16 + (L3*'Courier - Rates'!$B$15)), 
AND(J3=true, I3="d"),('Courier - Rates'!$B$18 + (L3*'Courier - Rates'!$B$17)),
AND(J3=true, I3="e"),('Courier - Rates'!$B$20 + (L3*'Courier - Rates'!$B$19)),,0),0)</f>
        <v>0</v>
      </c>
      <c r="O3" s="6">
        <f t="shared" si="3"/>
        <v>90.2</v>
      </c>
    </row>
    <row r="4">
      <c r="A4" s="2">
        <v>1.091117222931E12</v>
      </c>
      <c r="B4" s="2">
        <v>2.001806408E9</v>
      </c>
      <c r="C4" s="7">
        <v>2.5</v>
      </c>
      <c r="D4" s="2">
        <v>121003.0</v>
      </c>
      <c r="E4" s="2">
        <v>532484.0</v>
      </c>
      <c r="F4" s="6" t="str">
        <f>VLOOKUP(E4, 'X - Pincode Zones'!$B:$C, 2, FALSE)</f>
        <v>d</v>
      </c>
      <c r="G4" s="6" t="s">
        <v>36</v>
      </c>
      <c r="H4" s="11">
        <v>224.6</v>
      </c>
      <c r="I4" s="6" t="str">
        <f>VLOOKUP(E4, 'X - Pincode Zones'!B:C, 2, FALSE)</f>
        <v>d</v>
      </c>
      <c r="J4" s="12" t="b">
        <f t="shared" si="1"/>
        <v>0</v>
      </c>
      <c r="K4" s="13">
        <f>VLOOKUP(A4,Result!B:D,3,0)</f>
        <v>2.5</v>
      </c>
      <c r="L4" s="6">
        <f t="shared" si="2"/>
        <v>4</v>
      </c>
      <c r="M4" s="6">
        <f>IFS(
  I4 = "a", ('Courier - Rates'!$B$2 + (L4*'Courier - Rates'!$B$1)),
  I4 = "b", ('Courier - Rates'!$B$4 + (L4*'Courier - Rates'!$B$3)),
  I4 = "c", ('Courier - Rates'!$B$6 + (L4*'Courier - Rates'!$B$5)),
  I4 = "d", ('Courier - Rates'!$B$8 + (L4*'Courier - Rates'!$B$7)),
  I4 = "e", ('Courier - Rates'!$B$6 + (L4*'Courier - Rates'!$B$9))
)</f>
        <v>224.6</v>
      </c>
      <c r="N4" s="6">
        <f>ifna(IFS(AND(J4=true, I4="a"),('Courier - Rates'!$B$12 + L4*'Courier - Rates'!$B$11),
AND(J4=true, I4="b"),('Courier - Rates'!$B$14 + (L4*'Courier - Rates'!B$13)), 
AND(J4=true, I4="c"),('Courier - Rates'!$B$16 + (L4*'Courier - Rates'!$B$15)), 
AND(J4=true, I4="d"),('Courier - Rates'!$B$18 + (L4*'Courier - Rates'!$B$17)),
AND(J4=true, I4="e"),('Courier - Rates'!$B$20 + (L4*'Courier - Rates'!$B$19)),,0),0)</f>
        <v>0</v>
      </c>
      <c r="O4" s="6">
        <f t="shared" si="3"/>
        <v>224.6</v>
      </c>
    </row>
    <row r="5">
      <c r="A5" s="2">
        <v>1.091117223244E12</v>
      </c>
      <c r="B5" s="2">
        <v>2.001806458E9</v>
      </c>
      <c r="C5" s="7">
        <v>1.0</v>
      </c>
      <c r="D5" s="2">
        <v>121003.0</v>
      </c>
      <c r="E5" s="2">
        <v>143001.0</v>
      </c>
      <c r="F5" s="6" t="str">
        <f>VLOOKUP(E5, 'X - Pincode Zones'!$B:$C, 2, FALSE)</f>
        <v>b</v>
      </c>
      <c r="G5" s="6" t="s">
        <v>36</v>
      </c>
      <c r="H5" s="11">
        <v>61.3</v>
      </c>
      <c r="I5" s="6" t="str">
        <f>VLOOKUP(E5, 'X - Pincode Zones'!B:C, 2, FALSE)</f>
        <v>b</v>
      </c>
      <c r="J5" s="12" t="b">
        <f t="shared" si="1"/>
        <v>0</v>
      </c>
      <c r="K5" s="13">
        <f>VLOOKUP(A5,Result!B:D,3,0)</f>
        <v>1</v>
      </c>
      <c r="L5" s="6">
        <f t="shared" si="2"/>
        <v>1</v>
      </c>
      <c r="M5" s="6">
        <f>IFS(
  I5 = "a", ('Courier - Rates'!$B$2 + (L5*'Courier - Rates'!$B$1)),
  I5 = "b", ('Courier - Rates'!$B$4 + (L5*'Courier - Rates'!$B$3)),
  I5 = "c", ('Courier - Rates'!$B$6 + (L5*'Courier - Rates'!$B$5)),
  I5 = "d", ('Courier - Rates'!$B$8 + (L5*'Courier - Rates'!$B$7)),
  I5 = "e", ('Courier - Rates'!$B$6 + (L5*'Courier - Rates'!$B$9))
)</f>
        <v>61.3</v>
      </c>
      <c r="N5" s="6">
        <f>ifna(IFS(AND(J5=true, I5="a"),('Courier - Rates'!$B$12 + L5*'Courier - Rates'!$B$11),
AND(J5=true, I5="b"),('Courier - Rates'!$B$14 + (L5*'Courier - Rates'!B$13)), 
AND(J5=true, I5="c"),('Courier - Rates'!$B$16 + (L5*'Courier - Rates'!$B$15)), 
AND(J5=true, I5="d"),('Courier - Rates'!$B$18 + (L5*'Courier - Rates'!$B$17)),
AND(J5=true, I5="e"),('Courier - Rates'!$B$20 + (L5*'Courier - Rates'!$B$19)),,0),0)</f>
        <v>0</v>
      </c>
      <c r="O5" s="6">
        <f t="shared" si="3"/>
        <v>61.3</v>
      </c>
    </row>
    <row r="6">
      <c r="A6" s="2">
        <v>1.091117229345E12</v>
      </c>
      <c r="B6" s="2">
        <v>2.001807012E9</v>
      </c>
      <c r="C6" s="7">
        <v>0.15</v>
      </c>
      <c r="D6" s="2">
        <v>121003.0</v>
      </c>
      <c r="E6" s="2">
        <v>515591.0</v>
      </c>
      <c r="F6" s="6" t="str">
        <f>VLOOKUP(E6, 'X - Pincode Zones'!$B:$C, 2, FALSE)</f>
        <v>d</v>
      </c>
      <c r="G6" s="6" t="s">
        <v>36</v>
      </c>
      <c r="H6" s="11">
        <v>45.4</v>
      </c>
      <c r="I6" s="6" t="str">
        <f>VLOOKUP(E6, 'X - Pincode Zones'!B:C, 2, FALSE)</f>
        <v>d</v>
      </c>
      <c r="J6" s="12" t="b">
        <f t="shared" si="1"/>
        <v>0</v>
      </c>
      <c r="K6" s="13">
        <f>VLOOKUP(A6,Result!B:D,3,0)</f>
        <v>0.5</v>
      </c>
      <c r="L6" s="6">
        <f t="shared" si="2"/>
        <v>0</v>
      </c>
      <c r="M6" s="6">
        <f>IFS(
  I6 = "a", ('Courier - Rates'!$B$2 + (L6*'Courier - Rates'!$B$1)),
  I6 = "b", ('Courier - Rates'!$B$4 + (L6*'Courier - Rates'!$B$3)),
  I6 = "c", ('Courier - Rates'!$B$6 + (L6*'Courier - Rates'!$B$5)),
  I6 = "d", ('Courier - Rates'!$B$8 + (L6*'Courier - Rates'!$B$7)),
  I6 = "e", ('Courier - Rates'!$B$6 + (L6*'Courier - Rates'!$B$9))
)</f>
        <v>45.4</v>
      </c>
      <c r="N6" s="6">
        <f>ifna(IFS(AND(J6=true, I6="a"),('Courier - Rates'!$B$12 + L6*'Courier - Rates'!$B$11),
AND(J6=true, I6="b"),('Courier - Rates'!$B$14 + (L6*'Courier - Rates'!B$13)), 
AND(J6=true, I6="c"),('Courier - Rates'!$B$16 + (L6*'Courier - Rates'!$B$15)), 
AND(J6=true, I6="d"),('Courier - Rates'!$B$18 + (L6*'Courier - Rates'!$B$17)),
AND(J6=true, I6="e"),('Courier - Rates'!$B$20 + (L6*'Courier - Rates'!$B$19)),,0),0)</f>
        <v>0</v>
      </c>
      <c r="O6" s="6">
        <f t="shared" si="3"/>
        <v>45.4</v>
      </c>
    </row>
    <row r="7">
      <c r="A7" s="2">
        <v>1.091117229555E12</v>
      </c>
      <c r="B7" s="2">
        <v>2.001806686E9</v>
      </c>
      <c r="C7" s="7">
        <v>0.15</v>
      </c>
      <c r="D7" s="2">
        <v>121003.0</v>
      </c>
      <c r="E7" s="2">
        <v>326502.0</v>
      </c>
      <c r="F7" s="6" t="str">
        <f>VLOOKUP(E7, 'X - Pincode Zones'!$B:$C, 2, FALSE)</f>
        <v>d</v>
      </c>
      <c r="G7" s="6" t="s">
        <v>36</v>
      </c>
      <c r="H7" s="11">
        <v>45.4</v>
      </c>
      <c r="I7" s="6" t="str">
        <f>VLOOKUP(E7, 'X - Pincode Zones'!B:C, 2, FALSE)</f>
        <v>d</v>
      </c>
      <c r="J7" s="12" t="b">
        <f t="shared" si="1"/>
        <v>0</v>
      </c>
      <c r="K7" s="13">
        <f>VLOOKUP(A7,Result!B:D,3,0)</f>
        <v>0.5</v>
      </c>
      <c r="L7" s="6">
        <f t="shared" si="2"/>
        <v>0</v>
      </c>
      <c r="M7" s="6">
        <f>IFS(
  I7 = "a", ('Courier - Rates'!$B$2 + (L7*'Courier - Rates'!$B$1)),
  I7 = "b", ('Courier - Rates'!$B$4 + (L7*'Courier - Rates'!$B$3)),
  I7 = "c", ('Courier - Rates'!$B$6 + (L7*'Courier - Rates'!$B$5)),
  I7 = "d", ('Courier - Rates'!$B$8 + (L7*'Courier - Rates'!$B$7)),
  I7 = "e", ('Courier - Rates'!$B$6 + (L7*'Courier - Rates'!$B$9))
)</f>
        <v>45.4</v>
      </c>
      <c r="N7" s="6">
        <f>ifna(IFS(AND(J7=true, I7="a"),('Courier - Rates'!$B$12 + L7*'Courier - Rates'!$B$11),
AND(J7=true, I7="b"),('Courier - Rates'!$B$14 + (L7*'Courier - Rates'!B$13)), 
AND(J7=true, I7="c"),('Courier - Rates'!$B$16 + (L7*'Courier - Rates'!$B$15)), 
AND(J7=true, I7="d"),('Courier - Rates'!$B$18 + (L7*'Courier - Rates'!$B$17)),
AND(J7=true, I7="e"),('Courier - Rates'!$B$20 + (L7*'Courier - Rates'!$B$19)),,0),0)</f>
        <v>0</v>
      </c>
      <c r="O7" s="6">
        <f t="shared" si="3"/>
        <v>45.4</v>
      </c>
    </row>
    <row r="8">
      <c r="A8" s="2">
        <v>1.091117229776E12</v>
      </c>
      <c r="B8" s="2">
        <v>2.001806885E9</v>
      </c>
      <c r="C8" s="7">
        <v>1.0</v>
      </c>
      <c r="D8" s="2">
        <v>121003.0</v>
      </c>
      <c r="E8" s="2">
        <v>208019.0</v>
      </c>
      <c r="F8" s="6" t="str">
        <f>VLOOKUP(E8, 'X - Pincode Zones'!$B:$C, 2, FALSE)</f>
        <v>b</v>
      </c>
      <c r="G8" s="6" t="s">
        <v>36</v>
      </c>
      <c r="H8" s="11">
        <v>61.3</v>
      </c>
      <c r="I8" s="6" t="str">
        <f>VLOOKUP(E8, 'X - Pincode Zones'!B:C, 2, FALSE)</f>
        <v>b</v>
      </c>
      <c r="J8" s="12" t="b">
        <f t="shared" si="1"/>
        <v>0</v>
      </c>
      <c r="K8" s="13">
        <f>VLOOKUP(A8,Result!B:D,3,0)</f>
        <v>1</v>
      </c>
      <c r="L8" s="6">
        <f t="shared" si="2"/>
        <v>1</v>
      </c>
      <c r="M8" s="6">
        <f>IFS(
  I8 = "a", ('Courier - Rates'!$B$2 + (L8*'Courier - Rates'!$B$1)),
  I8 = "b", ('Courier - Rates'!$B$4 + (L8*'Courier - Rates'!$B$3)),
  I8 = "c", ('Courier - Rates'!$B$6 + (L8*'Courier - Rates'!$B$5)),
  I8 = "d", ('Courier - Rates'!$B$8 + (L8*'Courier - Rates'!$B$7)),
  I8 = "e", ('Courier - Rates'!$B$6 + (L8*'Courier - Rates'!$B$9))
)</f>
        <v>61.3</v>
      </c>
      <c r="N8" s="6">
        <f>ifna(IFS(AND(J8=true, I8="a"),('Courier - Rates'!$B$12 + L8*'Courier - Rates'!$B$11),
AND(J8=true, I8="b"),('Courier - Rates'!$B$14 + (L8*'Courier - Rates'!B$13)), 
AND(J8=true, I8="c"),('Courier - Rates'!$B$16 + (L8*'Courier - Rates'!$B$15)), 
AND(J8=true, I8="d"),('Courier - Rates'!$B$18 + (L8*'Courier - Rates'!$B$17)),
AND(J8=true, I8="e"),('Courier - Rates'!$B$20 + (L8*'Courier - Rates'!$B$19)),,0),0)</f>
        <v>0</v>
      </c>
      <c r="O8" s="6">
        <f t="shared" si="3"/>
        <v>61.3</v>
      </c>
    </row>
    <row r="9">
      <c r="A9" s="2">
        <v>1.091117323112E12</v>
      </c>
      <c r="B9" s="2">
        <v>2.001807058E9</v>
      </c>
      <c r="C9" s="7">
        <v>1.15</v>
      </c>
      <c r="D9" s="2">
        <v>121003.0</v>
      </c>
      <c r="E9" s="2">
        <v>140301.0</v>
      </c>
      <c r="F9" s="6" t="str">
        <f>VLOOKUP(E9, 'X - Pincode Zones'!$B:$C, 2, FALSE)</f>
        <v>b</v>
      </c>
      <c r="G9" s="6" t="s">
        <v>36</v>
      </c>
      <c r="H9" s="11">
        <v>89.6</v>
      </c>
      <c r="I9" s="6" t="str">
        <f>VLOOKUP(E9, 'X - Pincode Zones'!B:C, 2, FALSE)</f>
        <v>b</v>
      </c>
      <c r="J9" s="12" t="b">
        <f t="shared" si="1"/>
        <v>0</v>
      </c>
      <c r="K9" s="13">
        <f>VLOOKUP(A9,Result!B:D,3,0)</f>
        <v>1.5</v>
      </c>
      <c r="L9" s="6">
        <f t="shared" si="2"/>
        <v>2</v>
      </c>
      <c r="M9" s="6">
        <f>IFS(
  I9 = "a", ('Courier - Rates'!$B$2 + (L9*'Courier - Rates'!$B$1)),
  I9 = "b", ('Courier - Rates'!$B$4 + (L9*'Courier - Rates'!$B$3)),
  I9 = "c", ('Courier - Rates'!$B$6 + (L9*'Courier - Rates'!$B$5)),
  I9 = "d", ('Courier - Rates'!$B$8 + (L9*'Courier - Rates'!$B$7)),
  I9 = "e", ('Courier - Rates'!$B$6 + (L9*'Courier - Rates'!$B$9))
)</f>
        <v>89.6</v>
      </c>
      <c r="N9" s="6">
        <f>ifna(IFS(AND(J9=true, I9="a"),('Courier - Rates'!$B$12 + L9*'Courier - Rates'!$B$11),
AND(J9=true, I9="b"),('Courier - Rates'!$B$14 + (L9*'Courier - Rates'!B$13)), 
AND(J9=true, I9="c"),('Courier - Rates'!$B$16 + (L9*'Courier - Rates'!$B$15)), 
AND(J9=true, I9="d"),('Courier - Rates'!$B$18 + (L9*'Courier - Rates'!$B$17)),
AND(J9=true, I9="e"),('Courier - Rates'!$B$20 + (L9*'Courier - Rates'!$B$19)),,0),0)</f>
        <v>0</v>
      </c>
      <c r="O9" s="6">
        <f t="shared" si="3"/>
        <v>89.6</v>
      </c>
    </row>
    <row r="10">
      <c r="A10" s="2">
        <v>1.091117323812E12</v>
      </c>
      <c r="B10" s="2">
        <v>2.001807186E9</v>
      </c>
      <c r="C10" s="7">
        <v>0.5</v>
      </c>
      <c r="D10" s="2">
        <v>121003.0</v>
      </c>
      <c r="E10" s="2">
        <v>396001.0</v>
      </c>
      <c r="F10" s="6" t="str">
        <f>VLOOKUP(E10, 'X - Pincode Zones'!$B:$C, 2, FALSE)</f>
        <v>d</v>
      </c>
      <c r="G10" s="6" t="s">
        <v>36</v>
      </c>
      <c r="H10" s="11">
        <v>45.4</v>
      </c>
      <c r="I10" s="6" t="str">
        <f>VLOOKUP(E10, 'X - Pincode Zones'!B:C, 2, FALSE)</f>
        <v>d</v>
      </c>
      <c r="J10" s="12" t="b">
        <f t="shared" si="1"/>
        <v>0</v>
      </c>
      <c r="K10" s="13">
        <f>VLOOKUP(A10,Result!B:D,3,0)</f>
        <v>0.5</v>
      </c>
      <c r="L10" s="6">
        <f t="shared" si="2"/>
        <v>0</v>
      </c>
      <c r="M10" s="6">
        <f>IFS(
  I10 = "a", ('Courier - Rates'!$B$2 + (L10*'Courier - Rates'!$B$1)),
  I10 = "b", ('Courier - Rates'!$B$4 + (L10*'Courier - Rates'!$B$3)),
  I10 = "c", ('Courier - Rates'!$B$6 + (L10*'Courier - Rates'!$B$5)),
  I10 = "d", ('Courier - Rates'!$B$8 + (L10*'Courier - Rates'!$B$7)),
  I10 = "e", ('Courier - Rates'!$B$6 + (L10*'Courier - Rates'!$B$9))
)</f>
        <v>45.4</v>
      </c>
      <c r="N10" s="6">
        <f>ifna(IFS(AND(J10=true, I10="a"),('Courier - Rates'!$B$12 + L10*'Courier - Rates'!$B$11),
AND(J10=true, I10="b"),('Courier - Rates'!$B$14 + (L10*'Courier - Rates'!B$13)), 
AND(J10=true, I10="c"),('Courier - Rates'!$B$16 + (L10*'Courier - Rates'!$B$15)), 
AND(J10=true, I10="d"),('Courier - Rates'!$B$18 + (L10*'Courier - Rates'!$B$17)),
AND(J10=true, I10="e"),('Courier - Rates'!$B$20 + (L10*'Courier - Rates'!$B$19)),,0),0)</f>
        <v>0</v>
      </c>
      <c r="O10" s="6">
        <f t="shared" si="3"/>
        <v>45.4</v>
      </c>
    </row>
    <row r="11">
      <c r="A11" s="2">
        <v>1.091117324206E12</v>
      </c>
      <c r="B11" s="2">
        <v>2.00180729E9</v>
      </c>
      <c r="C11" s="7">
        <v>0.5</v>
      </c>
      <c r="D11" s="2">
        <v>121003.0</v>
      </c>
      <c r="E11" s="2">
        <v>711106.0</v>
      </c>
      <c r="F11" s="6" t="str">
        <f>VLOOKUP(E11, 'X - Pincode Zones'!$B:$C, 2, FALSE)</f>
        <v>d</v>
      </c>
      <c r="G11" s="6" t="s">
        <v>36</v>
      </c>
      <c r="H11" s="11">
        <v>45.4</v>
      </c>
      <c r="I11" s="6" t="str">
        <f>VLOOKUP(E11, 'X - Pincode Zones'!B:C, 2, FALSE)</f>
        <v>d</v>
      </c>
      <c r="J11" s="12" t="b">
        <f t="shared" si="1"/>
        <v>0</v>
      </c>
      <c r="K11" s="13">
        <f>VLOOKUP(A11,Result!B:D,3,0)</f>
        <v>0.5</v>
      </c>
      <c r="L11" s="6">
        <f t="shared" si="2"/>
        <v>0</v>
      </c>
      <c r="M11" s="6">
        <f>IFS(
  I11 = "a", ('Courier - Rates'!$B$2 + (L11*'Courier - Rates'!$B$1)),
  I11 = "b", ('Courier - Rates'!$B$4 + (L11*'Courier - Rates'!$B$3)),
  I11 = "c", ('Courier - Rates'!$B$6 + (L11*'Courier - Rates'!$B$5)),
  I11 = "d", ('Courier - Rates'!$B$8 + (L11*'Courier - Rates'!$B$7)),
  I11 = "e", ('Courier - Rates'!$B$6 + (L11*'Courier - Rates'!$B$9))
)</f>
        <v>45.4</v>
      </c>
      <c r="N11" s="6">
        <f>ifna(IFS(AND(J11=true, I11="a"),('Courier - Rates'!$B$12 + L11*'Courier - Rates'!$B$11),
AND(J11=true, I11="b"),('Courier - Rates'!$B$14 + (L11*'Courier - Rates'!B$13)), 
AND(J11=true, I11="c"),('Courier - Rates'!$B$16 + (L11*'Courier - Rates'!$B$15)), 
AND(J11=true, I11="d"),('Courier - Rates'!$B$18 + (L11*'Courier - Rates'!$B$17)),
AND(J11=true, I11="e"),('Courier - Rates'!$B$20 + (L11*'Courier - Rates'!$B$19)),,0),0)</f>
        <v>0</v>
      </c>
      <c r="O11" s="6">
        <f t="shared" si="3"/>
        <v>45.4</v>
      </c>
    </row>
    <row r="12">
      <c r="A12" s="2">
        <v>1.091117326612E12</v>
      </c>
      <c r="B12" s="2">
        <v>2.001807814E9</v>
      </c>
      <c r="C12" s="7">
        <v>0.79</v>
      </c>
      <c r="D12" s="2">
        <v>121003.0</v>
      </c>
      <c r="E12" s="2">
        <v>284001.0</v>
      </c>
      <c r="F12" s="6" t="str">
        <f>VLOOKUP(E12, 'X - Pincode Zones'!$B:$C, 2, FALSE)</f>
        <v>b</v>
      </c>
      <c r="G12" s="6" t="s">
        <v>36</v>
      </c>
      <c r="H12" s="11">
        <v>61.3</v>
      </c>
      <c r="I12" s="6" t="str">
        <f>VLOOKUP(E12, 'X - Pincode Zones'!B:C, 2, FALSE)</f>
        <v>b</v>
      </c>
      <c r="J12" s="12" t="b">
        <f t="shared" si="1"/>
        <v>0</v>
      </c>
      <c r="K12" s="13">
        <f>VLOOKUP(A12,Result!B:D,3,0)</f>
        <v>1</v>
      </c>
      <c r="L12" s="6">
        <f t="shared" si="2"/>
        <v>1</v>
      </c>
      <c r="M12" s="6">
        <f>IFS(
  I12 = "a", ('Courier - Rates'!$B$2 + (L12*'Courier - Rates'!$B$1)),
  I12 = "b", ('Courier - Rates'!$B$4 + (L12*'Courier - Rates'!$B$3)),
  I12 = "c", ('Courier - Rates'!$B$6 + (L12*'Courier - Rates'!$B$5)),
  I12 = "d", ('Courier - Rates'!$B$8 + (L12*'Courier - Rates'!$B$7)),
  I12 = "e", ('Courier - Rates'!$B$6 + (L12*'Courier - Rates'!$B$9))
)</f>
        <v>61.3</v>
      </c>
      <c r="N12" s="6">
        <f>ifna(IFS(AND(J12=true, I12="a"),('Courier - Rates'!$B$12 + L12*'Courier - Rates'!$B$11),
AND(J12=true, I12="b"),('Courier - Rates'!$B$14 + (L12*'Courier - Rates'!B$13)), 
AND(J12=true, I12="c"),('Courier - Rates'!$B$16 + (L12*'Courier - Rates'!$B$15)), 
AND(J12=true, I12="d"),('Courier - Rates'!$B$18 + (L12*'Courier - Rates'!$B$17)),
AND(J12=true, I12="e"),('Courier - Rates'!$B$20 + (L12*'Courier - Rates'!$B$19)),,0),0)</f>
        <v>0</v>
      </c>
      <c r="O12" s="6">
        <f t="shared" si="3"/>
        <v>61.3</v>
      </c>
    </row>
    <row r="13">
      <c r="A13" s="2">
        <v>1.091117327172E12</v>
      </c>
      <c r="B13" s="2">
        <v>2.001807931E9</v>
      </c>
      <c r="C13" s="7">
        <v>0.72</v>
      </c>
      <c r="D13" s="2">
        <v>121003.0</v>
      </c>
      <c r="E13" s="2">
        <v>441601.0</v>
      </c>
      <c r="F13" s="6" t="str">
        <f>VLOOKUP(E13, 'X - Pincode Zones'!$B:$C, 2, FALSE)</f>
        <v>d</v>
      </c>
      <c r="G13" s="6" t="s">
        <v>36</v>
      </c>
      <c r="H13" s="11">
        <v>90.2</v>
      </c>
      <c r="I13" s="6" t="str">
        <f>VLOOKUP(E13, 'X - Pincode Zones'!B:C, 2, FALSE)</f>
        <v>d</v>
      </c>
      <c r="J13" s="12" t="b">
        <f t="shared" si="1"/>
        <v>0</v>
      </c>
      <c r="K13" s="13">
        <f>VLOOKUP(A13,Result!B:D,3,0)</f>
        <v>1</v>
      </c>
      <c r="L13" s="6">
        <f t="shared" si="2"/>
        <v>1</v>
      </c>
      <c r="M13" s="6">
        <f>IFS(
  I13 = "a", ('Courier - Rates'!$B$2 + (L13*'Courier - Rates'!$B$1)),
  I13 = "b", ('Courier - Rates'!$B$4 + (L13*'Courier - Rates'!$B$3)),
  I13 = "c", ('Courier - Rates'!$B$6 + (L13*'Courier - Rates'!$B$5)),
  I13 = "d", ('Courier - Rates'!$B$8 + (L13*'Courier - Rates'!$B$7)),
  I13 = "e", ('Courier - Rates'!$B$6 + (L13*'Courier - Rates'!$B$9))
)</f>
        <v>90.2</v>
      </c>
      <c r="N13" s="6">
        <f>ifna(IFS(AND(J13=true, I13="a"),('Courier - Rates'!$B$12 + L13*'Courier - Rates'!$B$11),
AND(J13=true, I13="b"),('Courier - Rates'!$B$14 + (L13*'Courier - Rates'!B$13)), 
AND(J13=true, I13="c"),('Courier - Rates'!$B$16 + (L13*'Courier - Rates'!$B$15)), 
AND(J13=true, I13="d"),('Courier - Rates'!$B$18 + (L13*'Courier - Rates'!$B$17)),
AND(J13=true, I13="e"),('Courier - Rates'!$B$20 + (L13*'Courier - Rates'!$B$19)),,0),0)</f>
        <v>0</v>
      </c>
      <c r="O13" s="6">
        <f t="shared" si="3"/>
        <v>90.2</v>
      </c>
    </row>
    <row r="14">
      <c r="A14" s="2">
        <v>1.091117327275E12</v>
      </c>
      <c r="B14" s="2">
        <v>2.001807956E9</v>
      </c>
      <c r="C14" s="7">
        <v>1.08</v>
      </c>
      <c r="D14" s="2">
        <v>121003.0</v>
      </c>
      <c r="E14" s="2">
        <v>248006.0</v>
      </c>
      <c r="F14" s="6" t="str">
        <f>VLOOKUP(E14, 'X - Pincode Zones'!$B:$C, 2, FALSE)</f>
        <v>b</v>
      </c>
      <c r="G14" s="6" t="s">
        <v>36</v>
      </c>
      <c r="H14" s="11">
        <v>89.6</v>
      </c>
      <c r="I14" s="6" t="str">
        <f>VLOOKUP(E14, 'X - Pincode Zones'!B:C, 2, FALSE)</f>
        <v>b</v>
      </c>
      <c r="J14" s="12" t="b">
        <f t="shared" si="1"/>
        <v>0</v>
      </c>
      <c r="K14" s="13">
        <f>VLOOKUP(A14,Result!B:D,3,0)</f>
        <v>1.5</v>
      </c>
      <c r="L14" s="6">
        <f t="shared" si="2"/>
        <v>2</v>
      </c>
      <c r="M14" s="6">
        <f>IFS(
  I14 = "a", ('Courier - Rates'!$B$2 + (L14*'Courier - Rates'!$B$1)),
  I14 = "b", ('Courier - Rates'!$B$4 + (L14*'Courier - Rates'!$B$3)),
  I14 = "c", ('Courier - Rates'!$B$6 + (L14*'Courier - Rates'!$B$5)),
  I14 = "d", ('Courier - Rates'!$B$8 + (L14*'Courier - Rates'!$B$7)),
  I14 = "e", ('Courier - Rates'!$B$6 + (L14*'Courier - Rates'!$B$9))
)</f>
        <v>89.6</v>
      </c>
      <c r="N14" s="6">
        <f>ifna(IFS(AND(J14=true, I14="a"),('Courier - Rates'!$B$12 + L14*'Courier - Rates'!$B$11),
AND(J14=true, I14="b"),('Courier - Rates'!$B$14 + (L14*'Courier - Rates'!B$13)), 
AND(J14=true, I14="c"),('Courier - Rates'!$B$16 + (L14*'Courier - Rates'!$B$15)), 
AND(J14=true, I14="d"),('Courier - Rates'!$B$18 + (L14*'Courier - Rates'!$B$17)),
AND(J14=true, I14="e"),('Courier - Rates'!$B$20 + (L14*'Courier - Rates'!$B$19)),,0),0)</f>
        <v>0</v>
      </c>
      <c r="O14" s="6">
        <f t="shared" si="3"/>
        <v>89.6</v>
      </c>
    </row>
    <row r="15">
      <c r="A15" s="2">
        <v>1.091117327312E12</v>
      </c>
      <c r="B15" s="2">
        <v>2.00180796E9</v>
      </c>
      <c r="C15" s="7">
        <v>1.0</v>
      </c>
      <c r="D15" s="2">
        <v>121003.0</v>
      </c>
      <c r="E15" s="2">
        <v>485001.0</v>
      </c>
      <c r="F15" s="6" t="str">
        <f>VLOOKUP(E15, 'X - Pincode Zones'!$B:$C, 2, FALSE)</f>
        <v>d</v>
      </c>
      <c r="G15" s="6" t="s">
        <v>36</v>
      </c>
      <c r="H15" s="11">
        <v>90.2</v>
      </c>
      <c r="I15" s="6" t="str">
        <f>VLOOKUP(E15, 'X - Pincode Zones'!B:C, 2, FALSE)</f>
        <v>d</v>
      </c>
      <c r="J15" s="12" t="b">
        <f t="shared" si="1"/>
        <v>0</v>
      </c>
      <c r="K15" s="13">
        <f>VLOOKUP(A15,Result!B:D,3,0)</f>
        <v>1</v>
      </c>
      <c r="L15" s="6">
        <f t="shared" si="2"/>
        <v>1</v>
      </c>
      <c r="M15" s="6">
        <f>IFS(
  I15 = "a", ('Courier - Rates'!$B$2 + (L15*'Courier - Rates'!$B$1)),
  I15 = "b", ('Courier - Rates'!$B$4 + (L15*'Courier - Rates'!$B$3)),
  I15 = "c", ('Courier - Rates'!$B$6 + (L15*'Courier - Rates'!$B$5)),
  I15 = "d", ('Courier - Rates'!$B$8 + (L15*'Courier - Rates'!$B$7)),
  I15 = "e", ('Courier - Rates'!$B$6 + (L15*'Courier - Rates'!$B$9))
)</f>
        <v>90.2</v>
      </c>
      <c r="N15" s="6">
        <f>ifna(IFS(AND(J15=true, I15="a"),('Courier - Rates'!$B$12 + L15*'Courier - Rates'!$B$11),
AND(J15=true, I15="b"),('Courier - Rates'!$B$14 + (L15*'Courier - Rates'!B$13)), 
AND(J15=true, I15="c"),('Courier - Rates'!$B$16 + (L15*'Courier - Rates'!$B$15)), 
AND(J15=true, I15="d"),('Courier - Rates'!$B$18 + (L15*'Courier - Rates'!$B$17)),
AND(J15=true, I15="e"),('Courier - Rates'!$B$20 + (L15*'Courier - Rates'!$B$19)),,0),0)</f>
        <v>0</v>
      </c>
      <c r="O15" s="6">
        <f t="shared" si="3"/>
        <v>90.2</v>
      </c>
    </row>
    <row r="16">
      <c r="A16" s="2">
        <v>1.091117327695E12</v>
      </c>
      <c r="B16" s="2">
        <v>2.00180793E9</v>
      </c>
      <c r="C16" s="7">
        <v>0.15</v>
      </c>
      <c r="D16" s="2">
        <v>121003.0</v>
      </c>
      <c r="E16" s="2">
        <v>845438.0</v>
      </c>
      <c r="F16" s="6" t="str">
        <f>VLOOKUP(E16, 'X - Pincode Zones'!$B:$C, 2, FALSE)</f>
        <v>d</v>
      </c>
      <c r="G16" s="6" t="s">
        <v>36</v>
      </c>
      <c r="H16" s="11">
        <v>45.4</v>
      </c>
      <c r="I16" s="6" t="str">
        <f>VLOOKUP(E16, 'X - Pincode Zones'!B:C, 2, FALSE)</f>
        <v>d</v>
      </c>
      <c r="J16" s="12" t="b">
        <f t="shared" si="1"/>
        <v>0</v>
      </c>
      <c r="K16" s="13">
        <f>VLOOKUP(A16,Result!B:D,3,0)</f>
        <v>0.5</v>
      </c>
      <c r="L16" s="6">
        <f t="shared" si="2"/>
        <v>0</v>
      </c>
      <c r="M16" s="6">
        <f>IFS(
  I16 = "a", ('Courier - Rates'!$B$2 + (L16*'Courier - Rates'!$B$1)),
  I16 = "b", ('Courier - Rates'!$B$4 + (L16*'Courier - Rates'!$B$3)),
  I16 = "c", ('Courier - Rates'!$B$6 + (L16*'Courier - Rates'!$B$5)),
  I16 = "d", ('Courier - Rates'!$B$8 + (L16*'Courier - Rates'!$B$7)),
  I16 = "e", ('Courier - Rates'!$B$6 + (L16*'Courier - Rates'!$B$9))
)</f>
        <v>45.4</v>
      </c>
      <c r="N16" s="6">
        <f>ifna(IFS(AND(J16=true, I16="a"),('Courier - Rates'!$B$12 + L16*'Courier - Rates'!$B$11),
AND(J16=true, I16="b"),('Courier - Rates'!$B$14 + (L16*'Courier - Rates'!B$13)), 
AND(J16=true, I16="c"),('Courier - Rates'!$B$16 + (L16*'Courier - Rates'!$B$15)), 
AND(J16=true, I16="d"),('Courier - Rates'!$B$18 + (L16*'Courier - Rates'!$B$17)),
AND(J16=true, I16="e"),('Courier - Rates'!$B$20 + (L16*'Courier - Rates'!$B$19)),,0),0)</f>
        <v>0</v>
      </c>
      <c r="O16" s="6">
        <f t="shared" si="3"/>
        <v>45.4</v>
      </c>
    </row>
    <row r="17">
      <c r="A17" s="2">
        <v>1.091117435005E12</v>
      </c>
      <c r="B17" s="2">
        <v>2.001808102E9</v>
      </c>
      <c r="C17" s="7">
        <v>1.28</v>
      </c>
      <c r="D17" s="2">
        <v>121003.0</v>
      </c>
      <c r="E17" s="2">
        <v>463106.0</v>
      </c>
      <c r="F17" s="6" t="str">
        <f>VLOOKUP(E17, 'X - Pincode Zones'!$B:$C, 2, FALSE)</f>
        <v>d</v>
      </c>
      <c r="G17" s="6" t="s">
        <v>36</v>
      </c>
      <c r="H17" s="11">
        <v>135.0</v>
      </c>
      <c r="I17" s="6" t="str">
        <f>VLOOKUP(E17, 'X - Pincode Zones'!B:C, 2, FALSE)</f>
        <v>d</v>
      </c>
      <c r="J17" s="12" t="b">
        <f t="shared" si="1"/>
        <v>0</v>
      </c>
      <c r="K17" s="13">
        <f>VLOOKUP(A17,Result!B:D,3,0)</f>
        <v>1.5</v>
      </c>
      <c r="L17" s="6">
        <f t="shared" si="2"/>
        <v>2</v>
      </c>
      <c r="M17" s="6">
        <f>IFS(
  I17 = "a", ('Courier - Rates'!$B$2 + (L17*'Courier - Rates'!$B$1)),
  I17 = "b", ('Courier - Rates'!$B$4 + (L17*'Courier - Rates'!$B$3)),
  I17 = "c", ('Courier - Rates'!$B$6 + (L17*'Courier - Rates'!$B$5)),
  I17 = "d", ('Courier - Rates'!$B$8 + (L17*'Courier - Rates'!$B$7)),
  I17 = "e", ('Courier - Rates'!$B$6 + (L17*'Courier - Rates'!$B$9))
)</f>
        <v>135</v>
      </c>
      <c r="N17" s="6">
        <f>ifna(IFS(AND(J17=true, I17="a"),('Courier - Rates'!$B$12 + L17*'Courier - Rates'!$B$11),
AND(J17=true, I17="b"),('Courier - Rates'!$B$14 + (L17*'Courier - Rates'!B$13)), 
AND(J17=true, I17="c"),('Courier - Rates'!$B$16 + (L17*'Courier - Rates'!$B$15)), 
AND(J17=true, I17="d"),('Courier - Rates'!$B$18 + (L17*'Courier - Rates'!$B$17)),
AND(J17=true, I17="e"),('Courier - Rates'!$B$20 + (L17*'Courier - Rates'!$B$19)),,0),0)</f>
        <v>0</v>
      </c>
      <c r="O17" s="6">
        <f t="shared" si="3"/>
        <v>135</v>
      </c>
    </row>
    <row r="18">
      <c r="A18" s="2">
        <v>1.091117435134E12</v>
      </c>
      <c r="B18" s="2">
        <v>2.001808118E9</v>
      </c>
      <c r="C18" s="7">
        <v>0.5</v>
      </c>
      <c r="D18" s="2">
        <v>121003.0</v>
      </c>
      <c r="E18" s="2">
        <v>140301.0</v>
      </c>
      <c r="F18" s="6" t="str">
        <f>VLOOKUP(E18, 'X - Pincode Zones'!$B:$C, 2, FALSE)</f>
        <v>b</v>
      </c>
      <c r="G18" s="6" t="s">
        <v>36</v>
      </c>
      <c r="H18" s="11">
        <v>33.0</v>
      </c>
      <c r="I18" s="6" t="str">
        <f>VLOOKUP(E18, 'X - Pincode Zones'!B:C, 2, FALSE)</f>
        <v>b</v>
      </c>
      <c r="J18" s="12" t="b">
        <f t="shared" si="1"/>
        <v>0</v>
      </c>
      <c r="K18" s="13">
        <f>VLOOKUP(A18,Result!B:D,3,0)</f>
        <v>0.5</v>
      </c>
      <c r="L18" s="6">
        <f t="shared" si="2"/>
        <v>0</v>
      </c>
      <c r="M18" s="6">
        <f>IFS(
  I18 = "a", ('Courier - Rates'!$B$2 + (L18*'Courier - Rates'!$B$1)),
  I18 = "b", ('Courier - Rates'!$B$4 + (L18*'Courier - Rates'!$B$3)),
  I18 = "c", ('Courier - Rates'!$B$6 + (L18*'Courier - Rates'!$B$5)),
  I18 = "d", ('Courier - Rates'!$B$8 + (L18*'Courier - Rates'!$B$7)),
  I18 = "e", ('Courier - Rates'!$B$6 + (L18*'Courier - Rates'!$B$9))
)</f>
        <v>33</v>
      </c>
      <c r="N18" s="6">
        <f>ifna(IFS(AND(J18=true, I18="a"),('Courier - Rates'!$B$12 + L18*'Courier - Rates'!$B$11),
AND(J18=true, I18="b"),('Courier - Rates'!$B$14 + (L18*'Courier - Rates'!B$13)), 
AND(J18=true, I18="c"),('Courier - Rates'!$B$16 + (L18*'Courier - Rates'!$B$15)), 
AND(J18=true, I18="d"),('Courier - Rates'!$B$18 + (L18*'Courier - Rates'!$B$17)),
AND(J18=true, I18="e"),('Courier - Rates'!$B$20 + (L18*'Courier - Rates'!$B$19)),,0),0)</f>
        <v>0</v>
      </c>
      <c r="O18" s="6">
        <f t="shared" si="3"/>
        <v>33</v>
      </c>
    </row>
    <row r="19">
      <c r="A19" s="2">
        <v>1.09111743537E12</v>
      </c>
      <c r="B19" s="2">
        <v>2.001808207E9</v>
      </c>
      <c r="C19" s="7">
        <v>0.79</v>
      </c>
      <c r="D19" s="2">
        <v>121003.0</v>
      </c>
      <c r="E19" s="2">
        <v>495671.0</v>
      </c>
      <c r="F19" s="6" t="str">
        <f>VLOOKUP(E19, 'X - Pincode Zones'!$B:$C, 2, FALSE)</f>
        <v>d</v>
      </c>
      <c r="G19" s="6" t="s">
        <v>36</v>
      </c>
      <c r="H19" s="11">
        <v>90.2</v>
      </c>
      <c r="I19" s="6" t="str">
        <f>VLOOKUP(E19, 'X - Pincode Zones'!B:C, 2, FALSE)</f>
        <v>d</v>
      </c>
      <c r="J19" s="12" t="b">
        <f t="shared" si="1"/>
        <v>0</v>
      </c>
      <c r="K19" s="13">
        <f>VLOOKUP(A19,Result!B:D,3,0)</f>
        <v>1</v>
      </c>
      <c r="L19" s="6">
        <f t="shared" si="2"/>
        <v>1</v>
      </c>
      <c r="M19" s="6">
        <f>IFS(
  I19 = "a", ('Courier - Rates'!$B$2 + (L19*'Courier - Rates'!$B$1)),
  I19 = "b", ('Courier - Rates'!$B$4 + (L19*'Courier - Rates'!$B$3)),
  I19 = "c", ('Courier - Rates'!$B$6 + (L19*'Courier - Rates'!$B$5)),
  I19 = "d", ('Courier - Rates'!$B$8 + (L19*'Courier - Rates'!$B$7)),
  I19 = "e", ('Courier - Rates'!$B$6 + (L19*'Courier - Rates'!$B$9))
)</f>
        <v>90.2</v>
      </c>
      <c r="N19" s="6">
        <f>ifna(IFS(AND(J19=true, I19="a"),('Courier - Rates'!$B$12 + L19*'Courier - Rates'!$B$11),
AND(J19=true, I19="b"),('Courier - Rates'!$B$14 + (L19*'Courier - Rates'!B$13)), 
AND(J19=true, I19="c"),('Courier - Rates'!$B$16 + (L19*'Courier - Rates'!$B$15)), 
AND(J19=true, I19="d"),('Courier - Rates'!$B$18 + (L19*'Courier - Rates'!$B$17)),
AND(J19=true, I19="e"),('Courier - Rates'!$B$20 + (L19*'Courier - Rates'!$B$19)),,0),0)</f>
        <v>0</v>
      </c>
      <c r="O19" s="6">
        <f t="shared" si="3"/>
        <v>90.2</v>
      </c>
    </row>
    <row r="20">
      <c r="A20" s="2">
        <v>1.091117435661E12</v>
      </c>
      <c r="B20" s="2">
        <v>2.001808295E9</v>
      </c>
      <c r="C20" s="7">
        <v>0.2</v>
      </c>
      <c r="D20" s="2">
        <v>121003.0</v>
      </c>
      <c r="E20" s="2">
        <v>673002.0</v>
      </c>
      <c r="F20" s="6" t="str">
        <f>VLOOKUP(E20, 'X - Pincode Zones'!$B:$C, 2, FALSE)</f>
        <v>e</v>
      </c>
      <c r="G20" s="6" t="s">
        <v>37</v>
      </c>
      <c r="H20" s="11">
        <v>107.3</v>
      </c>
      <c r="I20" s="6" t="str">
        <f>VLOOKUP(E20, 'X - Pincode Zones'!B:C, 2, FALSE)</f>
        <v>e</v>
      </c>
      <c r="J20" s="12" t="b">
        <f t="shared" si="1"/>
        <v>1</v>
      </c>
      <c r="K20" s="13">
        <f>VLOOKUP(A20,Result!B:D,3,0)</f>
        <v>0.5</v>
      </c>
      <c r="L20" s="6">
        <f t="shared" si="2"/>
        <v>0</v>
      </c>
      <c r="M20" s="6">
        <f>IFS(
  I20 = "a", ('Courier - Rates'!$B$2 + (L20*'Courier - Rates'!$B$1)),
  I20 = "b", ('Courier - Rates'!$B$4 + (L20*'Courier - Rates'!$B$3)),
  I20 = "c", ('Courier - Rates'!$B$6 + (L20*'Courier - Rates'!$B$5)),
  I20 = "d", ('Courier - Rates'!$B$8 + (L20*'Courier - Rates'!$B$7)),
  I20 = "e", ('Courier - Rates'!$B$6 + (L20*'Courier - Rates'!$B$9))
)</f>
        <v>40.1</v>
      </c>
      <c r="N20" s="6">
        <f>ifna(IFS(AND(J20=true, I20="a"),('Courier - Rates'!$B$12 + L20*'Courier - Rates'!$B$11),
AND(J20=true, I20="b"),('Courier - Rates'!$B$14 + (L20*'Courier - Rates'!B$13)), 
AND(J20=true, I20="c"),('Courier - Rates'!$B$16 + (L20*'Courier - Rates'!$B$15)), 
AND(J20=true, I20="d"),('Courier - Rates'!$B$18 + (L20*'Courier - Rates'!$B$17)),
AND(J20=true, I20="e"),('Courier - Rates'!$B$20 + (L20*'Courier - Rates'!$B$19)),,0),0)</f>
        <v>50.7</v>
      </c>
      <c r="O20" s="6">
        <f t="shared" si="3"/>
        <v>90.8</v>
      </c>
    </row>
    <row r="21" ht="15.75" customHeight="1">
      <c r="A21" s="2">
        <v>1.091117436383E12</v>
      </c>
      <c r="B21" s="2">
        <v>2.001808507E9</v>
      </c>
      <c r="C21" s="7">
        <v>0.79</v>
      </c>
      <c r="D21" s="2">
        <v>121003.0</v>
      </c>
      <c r="E21" s="2">
        <v>208002.0</v>
      </c>
      <c r="F21" s="6" t="str">
        <f>VLOOKUP(E21, 'X - Pincode Zones'!$B:$C, 2, FALSE)</f>
        <v>b</v>
      </c>
      <c r="G21" s="6" t="s">
        <v>36</v>
      </c>
      <c r="H21" s="11">
        <v>61.3</v>
      </c>
      <c r="I21" s="6" t="str">
        <f>VLOOKUP(E21, 'X - Pincode Zones'!B:C, 2, FALSE)</f>
        <v>b</v>
      </c>
      <c r="J21" s="12" t="b">
        <f t="shared" si="1"/>
        <v>0</v>
      </c>
      <c r="K21" s="13">
        <f>VLOOKUP(A21,Result!B:D,3,0)</f>
        <v>1</v>
      </c>
      <c r="L21" s="6">
        <f t="shared" si="2"/>
        <v>1</v>
      </c>
      <c r="M21" s="6">
        <f>IFS(
  I21 = "a", ('Courier - Rates'!$B$2 + (L21*'Courier - Rates'!$B$1)),
  I21 = "b", ('Courier - Rates'!$B$4 + (L21*'Courier - Rates'!$B$3)),
  I21 = "c", ('Courier - Rates'!$B$6 + (L21*'Courier - Rates'!$B$5)),
  I21 = "d", ('Courier - Rates'!$B$8 + (L21*'Courier - Rates'!$B$7)),
  I21 = "e", ('Courier - Rates'!$B$6 + (L21*'Courier - Rates'!$B$9))
)</f>
        <v>61.3</v>
      </c>
      <c r="N21" s="6">
        <f>ifna(IFS(AND(J21=true, I21="a"),('Courier - Rates'!$B$12 + L21*'Courier - Rates'!$B$11),
AND(J21=true, I21="b"),('Courier - Rates'!$B$14 + (L21*'Courier - Rates'!B$13)), 
AND(J21=true, I21="c"),('Courier - Rates'!$B$16 + (L21*'Courier - Rates'!$B$15)), 
AND(J21=true, I21="d"),('Courier - Rates'!$B$18 + (L21*'Courier - Rates'!$B$17)),
AND(J21=true, I21="e"),('Courier - Rates'!$B$20 + (L21*'Courier - Rates'!$B$19)),,0),0)</f>
        <v>0</v>
      </c>
      <c r="O21" s="6">
        <f t="shared" si="3"/>
        <v>61.3</v>
      </c>
    </row>
    <row r="22" ht="15.75" customHeight="1">
      <c r="A22" s="2">
        <v>1.091117436464E12</v>
      </c>
      <c r="B22" s="2">
        <v>2.001808542E9</v>
      </c>
      <c r="C22" s="7">
        <v>0.86</v>
      </c>
      <c r="D22" s="2">
        <v>121003.0</v>
      </c>
      <c r="E22" s="2">
        <v>416010.0</v>
      </c>
      <c r="F22" s="6" t="str">
        <f>VLOOKUP(E22, 'X - Pincode Zones'!$B:$C, 2, FALSE)</f>
        <v>d</v>
      </c>
      <c r="G22" s="6" t="s">
        <v>36</v>
      </c>
      <c r="H22" s="11">
        <v>90.2</v>
      </c>
      <c r="I22" s="6" t="str">
        <f>VLOOKUP(E22, 'X - Pincode Zones'!B:C, 2, FALSE)</f>
        <v>d</v>
      </c>
      <c r="J22" s="12" t="b">
        <f t="shared" si="1"/>
        <v>0</v>
      </c>
      <c r="K22" s="13">
        <f>VLOOKUP(A22,Result!B:D,3,0)</f>
        <v>1</v>
      </c>
      <c r="L22" s="6">
        <f t="shared" si="2"/>
        <v>1</v>
      </c>
      <c r="M22" s="6">
        <f>IFS(
  I22 = "a", ('Courier - Rates'!$B$2 + (L22*'Courier - Rates'!$B$1)),
  I22 = "b", ('Courier - Rates'!$B$4 + (L22*'Courier - Rates'!$B$3)),
  I22 = "c", ('Courier - Rates'!$B$6 + (L22*'Courier - Rates'!$B$5)),
  I22 = "d", ('Courier - Rates'!$B$8 + (L22*'Courier - Rates'!$B$7)),
  I22 = "e", ('Courier - Rates'!$B$6 + (L22*'Courier - Rates'!$B$9))
)</f>
        <v>90.2</v>
      </c>
      <c r="N22" s="6">
        <f>ifna(IFS(AND(J22=true, I22="a"),('Courier - Rates'!$B$12 + L22*'Courier - Rates'!$B$11),
AND(J22=true, I22="b"),('Courier - Rates'!$B$14 + (L22*'Courier - Rates'!B$13)), 
AND(J22=true, I22="c"),('Courier - Rates'!$B$16 + (L22*'Courier - Rates'!$B$15)), 
AND(J22=true, I22="d"),('Courier - Rates'!$B$18 + (L22*'Courier - Rates'!$B$17)),
AND(J22=true, I22="e"),('Courier - Rates'!$B$20 + (L22*'Courier - Rates'!$B$19)),,0),0)</f>
        <v>0</v>
      </c>
      <c r="O22" s="6">
        <f t="shared" si="3"/>
        <v>90.2</v>
      </c>
    </row>
    <row r="23" ht="15.75" customHeight="1">
      <c r="A23" s="2">
        <v>1.09111743705E12</v>
      </c>
      <c r="B23" s="2">
        <v>2.001808675E9</v>
      </c>
      <c r="C23" s="7">
        <v>1.2</v>
      </c>
      <c r="D23" s="2">
        <v>121003.0</v>
      </c>
      <c r="E23" s="2">
        <v>226010.0</v>
      </c>
      <c r="F23" s="6" t="str">
        <f>VLOOKUP(E23, 'X - Pincode Zones'!$B:$C, 2, FALSE)</f>
        <v>b</v>
      </c>
      <c r="G23" s="6" t="s">
        <v>36</v>
      </c>
      <c r="H23" s="11">
        <v>89.6</v>
      </c>
      <c r="I23" s="6" t="str">
        <f>VLOOKUP(E23, 'X - Pincode Zones'!B:C, 2, FALSE)</f>
        <v>b</v>
      </c>
      <c r="J23" s="12" t="b">
        <f t="shared" si="1"/>
        <v>0</v>
      </c>
      <c r="K23" s="13">
        <f>VLOOKUP(A23,Result!B:D,3,0)</f>
        <v>1.5</v>
      </c>
      <c r="L23" s="6">
        <f t="shared" si="2"/>
        <v>2</v>
      </c>
      <c r="M23" s="6">
        <f>IFS(
  I23 = "a", ('Courier - Rates'!$B$2 + (L23*'Courier - Rates'!$B$1)),
  I23 = "b", ('Courier - Rates'!$B$4 + (L23*'Courier - Rates'!$B$3)),
  I23 = "c", ('Courier - Rates'!$B$6 + (L23*'Courier - Rates'!$B$5)),
  I23 = "d", ('Courier - Rates'!$B$8 + (L23*'Courier - Rates'!$B$7)),
  I23 = "e", ('Courier - Rates'!$B$6 + (L23*'Courier - Rates'!$B$9))
)</f>
        <v>89.6</v>
      </c>
      <c r="N23" s="6">
        <f>ifna(IFS(AND(J23=true, I23="a"),('Courier - Rates'!$B$12 + L23*'Courier - Rates'!$B$11),
AND(J23=true, I23="b"),('Courier - Rates'!$B$14 + (L23*'Courier - Rates'!B$13)), 
AND(J23=true, I23="c"),('Courier - Rates'!$B$16 + (L23*'Courier - Rates'!$B$15)), 
AND(J23=true, I23="d"),('Courier - Rates'!$B$18 + (L23*'Courier - Rates'!$B$17)),
AND(J23=true, I23="e"),('Courier - Rates'!$B$20 + (L23*'Courier - Rates'!$B$19)),,0),0)</f>
        <v>0</v>
      </c>
      <c r="O23" s="6">
        <f t="shared" si="3"/>
        <v>89.6</v>
      </c>
    </row>
    <row r="24" ht="15.75" customHeight="1">
      <c r="A24" s="2">
        <v>1.091117327496E12</v>
      </c>
      <c r="B24" s="2">
        <v>2.001807976E9</v>
      </c>
      <c r="C24" s="7">
        <v>0.7</v>
      </c>
      <c r="D24" s="2">
        <v>121003.0</v>
      </c>
      <c r="E24" s="2">
        <v>400705.0</v>
      </c>
      <c r="F24" s="6" t="str">
        <f>VLOOKUP(E24, 'X - Pincode Zones'!$B:$C, 2, FALSE)</f>
        <v>d</v>
      </c>
      <c r="G24" s="6" t="s">
        <v>37</v>
      </c>
      <c r="H24" s="11">
        <v>172.8</v>
      </c>
      <c r="I24" s="6" t="str">
        <f>VLOOKUP(E24, 'X - Pincode Zones'!B:C, 2, FALSE)</f>
        <v>d</v>
      </c>
      <c r="J24" s="12" t="b">
        <f t="shared" si="1"/>
        <v>1</v>
      </c>
      <c r="K24" s="13">
        <f>VLOOKUP(A24,Result!B:D,3,0)</f>
        <v>1</v>
      </c>
      <c r="L24" s="6">
        <f t="shared" si="2"/>
        <v>1</v>
      </c>
      <c r="M24" s="6">
        <f>IFS(
  I24 = "a", ('Courier - Rates'!$B$2 + (L24*'Courier - Rates'!$B$1)),
  I24 = "b", ('Courier - Rates'!$B$4 + (L24*'Courier - Rates'!$B$3)),
  I24 = "c", ('Courier - Rates'!$B$6 + (L24*'Courier - Rates'!$B$5)),
  I24 = "d", ('Courier - Rates'!$B$8 + (L24*'Courier - Rates'!$B$7)),
  I24 = "e", ('Courier - Rates'!$B$6 + (L24*'Courier - Rates'!$B$9))
)</f>
        <v>90.2</v>
      </c>
      <c r="N24" s="6">
        <f>ifna(IFS(AND(J24=true, I24="a"),('Courier - Rates'!$B$12 + L24*'Courier - Rates'!$B$11),
AND(J24=true, I24="b"),('Courier - Rates'!$B$14 + (L24*'Courier - Rates'!B$13)), 
AND(J24=true, I24="c"),('Courier - Rates'!$B$16 + (L24*'Courier - Rates'!$B$15)), 
AND(J24=true, I24="d"),('Courier - Rates'!$B$18 + (L24*'Courier - Rates'!$B$17)),
AND(J24=true, I24="e"),('Courier - Rates'!$B$20 + (L24*'Courier - Rates'!$B$19)),,0),0)</f>
        <v>86.1</v>
      </c>
      <c r="O24" s="6">
        <f t="shared" si="3"/>
        <v>176.3</v>
      </c>
    </row>
    <row r="25" ht="15.75" customHeight="1">
      <c r="A25" s="2">
        <v>1.091118547832E12</v>
      </c>
      <c r="B25" s="2">
        <v>2.001812838E9</v>
      </c>
      <c r="C25" s="7">
        <v>0.6</v>
      </c>
      <c r="D25" s="2">
        <v>121003.0</v>
      </c>
      <c r="E25" s="2">
        <v>262405.0</v>
      </c>
      <c r="F25" s="6" t="str">
        <f>VLOOKUP(E25, 'X - Pincode Zones'!$B:$C, 2, FALSE)</f>
        <v>b</v>
      </c>
      <c r="G25" s="6" t="s">
        <v>37</v>
      </c>
      <c r="H25" s="11">
        <v>102.3</v>
      </c>
      <c r="I25" s="6" t="str">
        <f>VLOOKUP(E25, 'X - Pincode Zones'!B:C, 2, FALSE)</f>
        <v>b</v>
      </c>
      <c r="J25" s="12" t="b">
        <f t="shared" si="1"/>
        <v>1</v>
      </c>
      <c r="K25" s="13">
        <f>VLOOKUP(A25,Result!B:D,3,0)</f>
        <v>1</v>
      </c>
      <c r="L25" s="6">
        <f t="shared" si="2"/>
        <v>1</v>
      </c>
      <c r="M25" s="6">
        <f>IFS(
  I25 = "a", ('Courier - Rates'!$B$2 + (L25*'Courier - Rates'!$B$1)),
  I25 = "b", ('Courier - Rates'!$B$4 + (L25*'Courier - Rates'!$B$3)),
  I25 = "c", ('Courier - Rates'!$B$6 + (L25*'Courier - Rates'!$B$5)),
  I25 = "d", ('Courier - Rates'!$B$8 + (L25*'Courier - Rates'!$B$7)),
  I25 = "e", ('Courier - Rates'!$B$6 + (L25*'Courier - Rates'!$B$9))
)</f>
        <v>61.3</v>
      </c>
      <c r="N25" s="6">
        <f>ifna(IFS(AND(J25=true, I25="a"),('Courier - Rates'!$B$12 + L25*'Courier - Rates'!$B$11),
AND(J25=true, I25="b"),('Courier - Rates'!$B$14 + (L25*'Courier - Rates'!B$13)), 
AND(J25=true, I25="c"),('Courier - Rates'!$B$16 + (L25*'Courier - Rates'!$B$15)), 
AND(J25=true, I25="d"),('Courier - Rates'!$B$18 + (L25*'Courier - Rates'!$B$17)),
AND(J25=true, I25="e"),('Courier - Rates'!$B$20 + (L25*'Courier - Rates'!$B$19)),,0),0)</f>
        <v>48.8</v>
      </c>
      <c r="O25" s="6">
        <f t="shared" si="3"/>
        <v>110.1</v>
      </c>
    </row>
    <row r="26" ht="15.75" customHeight="1">
      <c r="A26" s="2">
        <v>1.091119398844E12</v>
      </c>
      <c r="B26" s="2">
        <v>2.001816684E9</v>
      </c>
      <c r="C26" s="7">
        <v>0.99</v>
      </c>
      <c r="D26" s="2">
        <v>121003.0</v>
      </c>
      <c r="E26" s="2">
        <v>394210.0</v>
      </c>
      <c r="F26" s="6" t="str">
        <f>VLOOKUP(E26, 'X - Pincode Zones'!$B:$C, 2, FALSE)</f>
        <v>d</v>
      </c>
      <c r="G26" s="6" t="s">
        <v>37</v>
      </c>
      <c r="H26" s="11">
        <v>172.8</v>
      </c>
      <c r="I26" s="6" t="str">
        <f>VLOOKUP(E26, 'X - Pincode Zones'!B:C, 2, FALSE)</f>
        <v>d</v>
      </c>
      <c r="J26" s="12" t="b">
        <f t="shared" si="1"/>
        <v>1</v>
      </c>
      <c r="K26" s="13">
        <f>VLOOKUP(A26,Result!B:D,3,0)</f>
        <v>1</v>
      </c>
      <c r="L26" s="6">
        <f t="shared" si="2"/>
        <v>1</v>
      </c>
      <c r="M26" s="6">
        <f>IFS(
  I26 = "a", ('Courier - Rates'!$B$2 + (L26*'Courier - Rates'!$B$1)),
  I26 = "b", ('Courier - Rates'!$B$4 + (L26*'Courier - Rates'!$B$3)),
  I26 = "c", ('Courier - Rates'!$B$6 + (L26*'Courier - Rates'!$B$5)),
  I26 = "d", ('Courier - Rates'!$B$8 + (L26*'Courier - Rates'!$B$7)),
  I26 = "e", ('Courier - Rates'!$B$6 + (L26*'Courier - Rates'!$B$9))
)</f>
        <v>90.2</v>
      </c>
      <c r="N26" s="6">
        <f>ifna(IFS(AND(J26=true, I26="a"),('Courier - Rates'!$B$12 + L26*'Courier - Rates'!$B$11),
AND(J26=true, I26="b"),('Courier - Rates'!$B$14 + (L26*'Courier - Rates'!B$13)), 
AND(J26=true, I26="c"),('Courier - Rates'!$B$16 + (L26*'Courier - Rates'!$B$15)), 
AND(J26=true, I26="d"),('Courier - Rates'!$B$18 + (L26*'Courier - Rates'!$B$17)),
AND(J26=true, I26="e"),('Courier - Rates'!$B$20 + (L26*'Courier - Rates'!$B$19)),,0),0)</f>
        <v>86.1</v>
      </c>
      <c r="O26" s="6">
        <f t="shared" si="3"/>
        <v>176.3</v>
      </c>
    </row>
    <row r="27" ht="15.75" customHeight="1">
      <c r="A27" s="2">
        <v>1.091119630264E12</v>
      </c>
      <c r="B27" s="2">
        <v>2.00181716E9</v>
      </c>
      <c r="C27" s="7">
        <v>0.7</v>
      </c>
      <c r="D27" s="2">
        <v>121003.0</v>
      </c>
      <c r="E27" s="2">
        <v>411014.0</v>
      </c>
      <c r="F27" s="6" t="str">
        <f>VLOOKUP(E27, 'X - Pincode Zones'!$B:$C, 2, FALSE)</f>
        <v>d</v>
      </c>
      <c r="G27" s="6" t="s">
        <v>37</v>
      </c>
      <c r="H27" s="11">
        <v>172.8</v>
      </c>
      <c r="I27" s="6" t="str">
        <f>VLOOKUP(E27, 'X - Pincode Zones'!B:C, 2, FALSE)</f>
        <v>d</v>
      </c>
      <c r="J27" s="12" t="b">
        <f t="shared" si="1"/>
        <v>1</v>
      </c>
      <c r="K27" s="13">
        <f>VLOOKUP(A27,Result!B:D,3,0)</f>
        <v>1</v>
      </c>
      <c r="L27" s="6">
        <f t="shared" si="2"/>
        <v>1</v>
      </c>
      <c r="M27" s="6">
        <f>IFS(
  I27 = "a", ('Courier - Rates'!$B$2 + (L27*'Courier - Rates'!$B$1)),
  I27 = "b", ('Courier - Rates'!$B$4 + (L27*'Courier - Rates'!$B$3)),
  I27 = "c", ('Courier - Rates'!$B$6 + (L27*'Courier - Rates'!$B$5)),
  I27 = "d", ('Courier - Rates'!$B$8 + (L27*'Courier - Rates'!$B$7)),
  I27 = "e", ('Courier - Rates'!$B$6 + (L27*'Courier - Rates'!$B$9))
)</f>
        <v>90.2</v>
      </c>
      <c r="N27" s="6">
        <f>ifna(IFS(AND(J27=true, I27="a"),('Courier - Rates'!$B$12 + L27*'Courier - Rates'!$B$11),
AND(J27=true, I27="b"),('Courier - Rates'!$B$14 + (L27*'Courier - Rates'!B$13)), 
AND(J27=true, I27="c"),('Courier - Rates'!$B$16 + (L27*'Courier - Rates'!$B$15)), 
AND(J27=true, I27="d"),('Courier - Rates'!$B$18 + (L27*'Courier - Rates'!$B$17)),
AND(J27=true, I27="e"),('Courier - Rates'!$B$20 + (L27*'Courier - Rates'!$B$19)),,0),0)</f>
        <v>86.1</v>
      </c>
      <c r="O27" s="6">
        <f t="shared" si="3"/>
        <v>176.3</v>
      </c>
    </row>
    <row r="28" ht="15.75" customHeight="1">
      <c r="A28" s="2">
        <v>1.091120014461E12</v>
      </c>
      <c r="B28" s="2">
        <v>2.00181839E9</v>
      </c>
      <c r="C28" s="7">
        <v>0.8</v>
      </c>
      <c r="D28" s="2">
        <v>121003.0</v>
      </c>
      <c r="E28" s="2">
        <v>783301.0</v>
      </c>
      <c r="F28" s="6" t="str">
        <f>VLOOKUP(E28, 'X - Pincode Zones'!$B:$C, 2, FALSE)</f>
        <v>e</v>
      </c>
      <c r="G28" s="6" t="s">
        <v>37</v>
      </c>
      <c r="H28" s="11">
        <v>213.5</v>
      </c>
      <c r="I28" s="6" t="str">
        <f>VLOOKUP(E28, 'X - Pincode Zones'!B:C, 2, FALSE)</f>
        <v>e</v>
      </c>
      <c r="J28" s="12" t="b">
        <f t="shared" si="1"/>
        <v>1</v>
      </c>
      <c r="K28" s="13">
        <f>VLOOKUP(A28,Result!B:D,3,0)</f>
        <v>1</v>
      </c>
      <c r="L28" s="6">
        <f t="shared" si="2"/>
        <v>1</v>
      </c>
      <c r="M28" s="6">
        <f>IFS(
  I28 = "a", ('Courier - Rates'!$B$2 + (L28*'Courier - Rates'!$B$1)),
  I28 = "b", ('Courier - Rates'!$B$4 + (L28*'Courier - Rates'!$B$3)),
  I28 = "c", ('Courier - Rates'!$B$6 + (L28*'Courier - Rates'!$B$5)),
  I28 = "d", ('Courier - Rates'!$B$8 + (L28*'Courier - Rates'!$B$7)),
  I28 = "e", ('Courier - Rates'!$B$6 + (L28*'Courier - Rates'!$B$9))
)</f>
        <v>95.6</v>
      </c>
      <c r="N28" s="6">
        <f>ifna(IFS(AND(J28=true, I28="a"),('Courier - Rates'!$B$12 + L28*'Courier - Rates'!$B$11),
AND(J28=true, I28="b"),('Courier - Rates'!$B$14 + (L28*'Courier - Rates'!B$13)), 
AND(J28=true, I28="c"),('Courier - Rates'!$B$16 + (L28*'Courier - Rates'!$B$15)), 
AND(J28=true, I28="d"),('Courier - Rates'!$B$18 + (L28*'Courier - Rates'!$B$17)),
AND(J28=true, I28="e"),('Courier - Rates'!$B$20 + (L28*'Courier - Rates'!$B$19)),,0),0)</f>
        <v>106.2</v>
      </c>
      <c r="O28" s="6">
        <f t="shared" si="3"/>
        <v>201.8</v>
      </c>
    </row>
    <row r="29" ht="15.75" customHeight="1">
      <c r="A29" s="2">
        <v>1.091120959015E12</v>
      </c>
      <c r="B29" s="2">
        <v>2.00182119E9</v>
      </c>
      <c r="C29" s="7">
        <v>1.2</v>
      </c>
      <c r="D29" s="2">
        <v>121003.0</v>
      </c>
      <c r="E29" s="2">
        <v>486661.0</v>
      </c>
      <c r="F29" s="6" t="str">
        <f>VLOOKUP(E29, 'X - Pincode Zones'!$B:$C, 2, FALSE)</f>
        <v>d</v>
      </c>
      <c r="G29" s="6" t="s">
        <v>37</v>
      </c>
      <c r="H29" s="11">
        <v>258.9</v>
      </c>
      <c r="I29" s="6" t="str">
        <f>VLOOKUP(E29, 'X - Pincode Zones'!B:C, 2, FALSE)</f>
        <v>d</v>
      </c>
      <c r="J29" s="12" t="b">
        <f t="shared" si="1"/>
        <v>1</v>
      </c>
      <c r="K29" s="13">
        <f>VLOOKUP(A29,Result!B:D,3,0)</f>
        <v>1.5</v>
      </c>
      <c r="L29" s="6">
        <f t="shared" si="2"/>
        <v>2</v>
      </c>
      <c r="M29" s="6">
        <f>IFS(
  I29 = "a", ('Courier - Rates'!$B$2 + (L29*'Courier - Rates'!$B$1)),
  I29 = "b", ('Courier - Rates'!$B$4 + (L29*'Courier - Rates'!$B$3)),
  I29 = "c", ('Courier - Rates'!$B$6 + (L29*'Courier - Rates'!$B$5)),
  I29 = "d", ('Courier - Rates'!$B$8 + (L29*'Courier - Rates'!$B$7)),
  I29 = "e", ('Courier - Rates'!$B$6 + (L29*'Courier - Rates'!$B$9))
)</f>
        <v>135</v>
      </c>
      <c r="N29" s="6">
        <f>ifna(IFS(AND(J29=true, I29="a"),('Courier - Rates'!$B$12 + L29*'Courier - Rates'!$B$11),
AND(J29=true, I29="b"),('Courier - Rates'!$B$14 + (L29*'Courier - Rates'!B$13)), 
AND(J29=true, I29="c"),('Courier - Rates'!$B$16 + (L29*'Courier - Rates'!$B$15)), 
AND(J29=true, I29="d"),('Courier - Rates'!$B$18 + (L29*'Courier - Rates'!$B$17)),
AND(J29=true, I29="e"),('Courier - Rates'!$B$20 + (L29*'Courier - Rates'!$B$19)),,0),0)</f>
        <v>130.9</v>
      </c>
      <c r="O29" s="6">
        <f t="shared" si="3"/>
        <v>265.9</v>
      </c>
    </row>
    <row r="30" ht="15.75" customHeight="1">
      <c r="A30" s="2">
        <v>1.091121485824E12</v>
      </c>
      <c r="B30" s="2">
        <v>2.001817093E9</v>
      </c>
      <c r="C30" s="7">
        <v>1.3</v>
      </c>
      <c r="D30" s="2">
        <v>121003.0</v>
      </c>
      <c r="E30" s="2">
        <v>244001.0</v>
      </c>
      <c r="F30" s="6" t="str">
        <f>VLOOKUP(E30, 'X - Pincode Zones'!$B:$C, 2, FALSE)</f>
        <v>b</v>
      </c>
      <c r="G30" s="6" t="s">
        <v>37</v>
      </c>
      <c r="H30" s="11">
        <v>151.1</v>
      </c>
      <c r="I30" s="6" t="str">
        <f>VLOOKUP(E30, 'X - Pincode Zones'!B:C, 2, FALSE)</f>
        <v>b</v>
      </c>
      <c r="J30" s="12" t="b">
        <f t="shared" si="1"/>
        <v>1</v>
      </c>
      <c r="K30" s="13">
        <f>VLOOKUP(A30,Result!B:D,3,0)</f>
        <v>1.5</v>
      </c>
      <c r="L30" s="6">
        <f t="shared" si="2"/>
        <v>2</v>
      </c>
      <c r="M30" s="6">
        <f>IFS(
  I30 = "a", ('Courier - Rates'!$B$2 + (L30*'Courier - Rates'!$B$1)),
  I30 = "b", ('Courier - Rates'!$B$4 + (L30*'Courier - Rates'!$B$3)),
  I30 = "c", ('Courier - Rates'!$B$6 + (L30*'Courier - Rates'!$B$5)),
  I30 = "d", ('Courier - Rates'!$B$8 + (L30*'Courier - Rates'!$B$7)),
  I30 = "e", ('Courier - Rates'!$B$6 + (L30*'Courier - Rates'!$B$9))
)</f>
        <v>89.6</v>
      </c>
      <c r="N30" s="6">
        <f>ifna(IFS(AND(J30=true, I30="a"),('Courier - Rates'!$B$12 + L30*'Courier - Rates'!$B$11),
AND(J30=true, I30="b"),('Courier - Rates'!$B$14 + (L30*'Courier - Rates'!B$13)), 
AND(J30=true, I30="c"),('Courier - Rates'!$B$16 + (L30*'Courier - Rates'!$B$15)), 
AND(J30=true, I30="d"),('Courier - Rates'!$B$18 + (L30*'Courier - Rates'!$B$17)),
AND(J30=true, I30="e"),('Courier - Rates'!$B$20 + (L30*'Courier - Rates'!$B$19)),,0),0)</f>
        <v>77.1</v>
      </c>
      <c r="O30" s="6">
        <f t="shared" si="3"/>
        <v>166.7</v>
      </c>
    </row>
    <row r="31" ht="15.75" customHeight="1">
      <c r="A31" s="2">
        <v>1.091121666133E12</v>
      </c>
      <c r="B31" s="2">
        <v>2.001823564E9</v>
      </c>
      <c r="C31" s="7">
        <v>0.7</v>
      </c>
      <c r="D31" s="2">
        <v>121003.0</v>
      </c>
      <c r="E31" s="2">
        <v>492001.0</v>
      </c>
      <c r="F31" s="6" t="str">
        <f>VLOOKUP(E31, 'X - Pincode Zones'!$B:$C, 2, FALSE)</f>
        <v>d</v>
      </c>
      <c r="G31" s="6" t="s">
        <v>37</v>
      </c>
      <c r="H31" s="11">
        <v>172.8</v>
      </c>
      <c r="I31" s="6" t="str">
        <f>VLOOKUP(E31, 'X - Pincode Zones'!B:C, 2, FALSE)</f>
        <v>d</v>
      </c>
      <c r="J31" s="12" t="b">
        <f t="shared" si="1"/>
        <v>1</v>
      </c>
      <c r="K31" s="13">
        <f>VLOOKUP(A31,Result!B:D,3,0)</f>
        <v>1</v>
      </c>
      <c r="L31" s="6">
        <f t="shared" si="2"/>
        <v>1</v>
      </c>
      <c r="M31" s="6">
        <f>IFS(
  I31 = "a", ('Courier - Rates'!$B$2 + (L31*'Courier - Rates'!$B$1)),
  I31 = "b", ('Courier - Rates'!$B$4 + (L31*'Courier - Rates'!$B$3)),
  I31 = "c", ('Courier - Rates'!$B$6 + (L31*'Courier - Rates'!$B$5)),
  I31 = "d", ('Courier - Rates'!$B$8 + (L31*'Courier - Rates'!$B$7)),
  I31 = "e", ('Courier - Rates'!$B$6 + (L31*'Courier - Rates'!$B$9))
)</f>
        <v>90.2</v>
      </c>
      <c r="N31" s="6">
        <f>ifna(IFS(AND(J31=true, I31="a"),('Courier - Rates'!$B$12 + L31*'Courier - Rates'!$B$11),
AND(J31=true, I31="b"),('Courier - Rates'!$B$14 + (L31*'Courier - Rates'!B$13)), 
AND(J31=true, I31="c"),('Courier - Rates'!$B$16 + (L31*'Courier - Rates'!$B$15)), 
AND(J31=true, I31="d"),('Courier - Rates'!$B$18 + (L31*'Courier - Rates'!$B$17)),
AND(J31=true, I31="e"),('Courier - Rates'!$B$20 + (L31*'Courier - Rates'!$B$19)),,0),0)</f>
        <v>86.1</v>
      </c>
      <c r="O31" s="6">
        <f t="shared" si="3"/>
        <v>176.3</v>
      </c>
    </row>
    <row r="32" ht="15.75" customHeight="1">
      <c r="A32" s="2">
        <v>1.091121981575E12</v>
      </c>
      <c r="B32" s="2">
        <v>2.001825261E9</v>
      </c>
      <c r="C32" s="7">
        <v>1.6</v>
      </c>
      <c r="D32" s="2">
        <v>121003.0</v>
      </c>
      <c r="E32" s="2">
        <v>517128.0</v>
      </c>
      <c r="F32" s="6" t="str">
        <f>VLOOKUP(E32, 'X - Pincode Zones'!$B:$C, 2, FALSE)</f>
        <v>d</v>
      </c>
      <c r="G32" s="6" t="s">
        <v>37</v>
      </c>
      <c r="H32" s="11">
        <v>345.0</v>
      </c>
      <c r="I32" s="6" t="str">
        <f>VLOOKUP(E32, 'X - Pincode Zones'!B:C, 2, FALSE)</f>
        <v>d</v>
      </c>
      <c r="J32" s="12" t="b">
        <f t="shared" si="1"/>
        <v>1</v>
      </c>
      <c r="K32" s="13">
        <f>VLOOKUP(A32,Result!B:D,3,0)</f>
        <v>2</v>
      </c>
      <c r="L32" s="6">
        <f t="shared" si="2"/>
        <v>3</v>
      </c>
      <c r="M32" s="6">
        <f>IFS(
  I32 = "a", ('Courier - Rates'!$B$2 + (L32*'Courier - Rates'!$B$1)),
  I32 = "b", ('Courier - Rates'!$B$4 + (L32*'Courier - Rates'!$B$3)),
  I32 = "c", ('Courier - Rates'!$B$6 + (L32*'Courier - Rates'!$B$5)),
  I32 = "d", ('Courier - Rates'!$B$8 + (L32*'Courier - Rates'!$B$7)),
  I32 = "e", ('Courier - Rates'!$B$6 + (L32*'Courier - Rates'!$B$9))
)</f>
        <v>179.8</v>
      </c>
      <c r="N32" s="6">
        <f>ifna(IFS(AND(J32=true, I32="a"),('Courier - Rates'!$B$12 + L32*'Courier - Rates'!$B$11),
AND(J32=true, I32="b"),('Courier - Rates'!$B$14 + (L32*'Courier - Rates'!B$13)), 
AND(J32=true, I32="c"),('Courier - Rates'!$B$16 + (L32*'Courier - Rates'!$B$15)), 
AND(J32=true, I32="d"),('Courier - Rates'!$B$18 + (L32*'Courier - Rates'!$B$17)),
AND(J32=true, I32="e"),('Courier - Rates'!$B$20 + (L32*'Courier - Rates'!$B$19)),,0),0)</f>
        <v>175.7</v>
      </c>
      <c r="O32" s="6">
        <f t="shared" si="3"/>
        <v>355.5</v>
      </c>
    </row>
    <row r="33" ht="15.75" customHeight="1">
      <c r="A33" s="2">
        <v>1.09111795778E12</v>
      </c>
      <c r="B33" s="2">
        <v>2.001811192E9</v>
      </c>
      <c r="C33" s="7">
        <v>1.13</v>
      </c>
      <c r="D33" s="2">
        <v>121003.0</v>
      </c>
      <c r="E33" s="2">
        <v>562110.0</v>
      </c>
      <c r="F33" s="6" t="str">
        <f>VLOOKUP(E33, 'X - Pincode Zones'!$B:$C, 2, FALSE)</f>
        <v>d</v>
      </c>
      <c r="G33" s="6" t="s">
        <v>37</v>
      </c>
      <c r="H33" s="11">
        <v>258.9</v>
      </c>
      <c r="I33" s="6" t="str">
        <f>VLOOKUP(E33, 'X - Pincode Zones'!B:C, 2, FALSE)</f>
        <v>d</v>
      </c>
      <c r="J33" s="12" t="b">
        <f t="shared" si="1"/>
        <v>1</v>
      </c>
      <c r="K33" s="13">
        <f>VLOOKUP(A33,Result!B:D,3,0)</f>
        <v>1.5</v>
      </c>
      <c r="L33" s="6">
        <f t="shared" si="2"/>
        <v>2</v>
      </c>
      <c r="M33" s="6">
        <f>IFS(
  I33 = "a", ('Courier - Rates'!$B$2 + (L33*'Courier - Rates'!$B$1)),
  I33 = "b", ('Courier - Rates'!$B$4 + (L33*'Courier - Rates'!$B$3)),
  I33 = "c", ('Courier - Rates'!$B$6 + (L33*'Courier - Rates'!$B$5)),
  I33 = "d", ('Courier - Rates'!$B$8 + (L33*'Courier - Rates'!$B$7)),
  I33 = "e", ('Courier - Rates'!$B$6 + (L33*'Courier - Rates'!$B$9))
)</f>
        <v>135</v>
      </c>
      <c r="N33" s="6">
        <f>ifna(IFS(AND(J33=true, I33="a"),('Courier - Rates'!$B$12 + L33*'Courier - Rates'!$B$11),
AND(J33=true, I33="b"),('Courier - Rates'!$B$14 + (L33*'Courier - Rates'!B$13)), 
AND(J33=true, I33="c"),('Courier - Rates'!$B$16 + (L33*'Courier - Rates'!$B$15)), 
AND(J33=true, I33="d"),('Courier - Rates'!$B$18 + (L33*'Courier - Rates'!$B$17)),
AND(J33=true, I33="e"),('Courier - Rates'!$B$20 + (L33*'Courier - Rates'!$B$19)),,0),0)</f>
        <v>130.9</v>
      </c>
      <c r="O33" s="6">
        <f t="shared" si="3"/>
        <v>265.9</v>
      </c>
    </row>
    <row r="34" ht="15.75" customHeight="1">
      <c r="A34" s="2">
        <v>1.091121482593E12</v>
      </c>
      <c r="B34" s="2">
        <v>2.001809917E9</v>
      </c>
      <c r="C34" s="7">
        <v>0.6</v>
      </c>
      <c r="D34" s="2">
        <v>121003.0</v>
      </c>
      <c r="E34" s="2">
        <v>831006.0</v>
      </c>
      <c r="F34" s="6" t="str">
        <f>VLOOKUP(E34, 'X - Pincode Zones'!$B:$C, 2, FALSE)</f>
        <v>d</v>
      </c>
      <c r="G34" s="6" t="s">
        <v>37</v>
      </c>
      <c r="H34" s="11">
        <v>172.8</v>
      </c>
      <c r="I34" s="6" t="str">
        <f>VLOOKUP(E34, 'X - Pincode Zones'!B:C, 2, FALSE)</f>
        <v>d</v>
      </c>
      <c r="J34" s="12" t="b">
        <f t="shared" si="1"/>
        <v>1</v>
      </c>
      <c r="K34" s="13">
        <f>VLOOKUP(A34,Result!B:D,3,0)</f>
        <v>1</v>
      </c>
      <c r="L34" s="6">
        <f t="shared" si="2"/>
        <v>1</v>
      </c>
      <c r="M34" s="6">
        <f>IFS(
  I34 = "a", ('Courier - Rates'!$B$2 + (L34*'Courier - Rates'!$B$1)),
  I34 = "b", ('Courier - Rates'!$B$4 + (L34*'Courier - Rates'!$B$3)),
  I34 = "c", ('Courier - Rates'!$B$6 + (L34*'Courier - Rates'!$B$5)),
  I34 = "d", ('Courier - Rates'!$B$8 + (L34*'Courier - Rates'!$B$7)),
  I34 = "e", ('Courier - Rates'!$B$6 + (L34*'Courier - Rates'!$B$9))
)</f>
        <v>90.2</v>
      </c>
      <c r="N34" s="6">
        <f>ifna(IFS(AND(J34=true, I34="a"),('Courier - Rates'!$B$12 + L34*'Courier - Rates'!$B$11),
AND(J34=true, I34="b"),('Courier - Rates'!$B$14 + (L34*'Courier - Rates'!B$13)), 
AND(J34=true, I34="c"),('Courier - Rates'!$B$16 + (L34*'Courier - Rates'!$B$15)), 
AND(J34=true, I34="d"),('Courier - Rates'!$B$18 + (L34*'Courier - Rates'!$B$17)),
AND(J34=true, I34="e"),('Courier - Rates'!$B$20 + (L34*'Courier - Rates'!$B$19)),,0),0)</f>
        <v>86.1</v>
      </c>
      <c r="O34" s="6">
        <f t="shared" si="3"/>
        <v>176.3</v>
      </c>
    </row>
    <row r="35" ht="15.75" customHeight="1">
      <c r="A35" s="2">
        <v>1.09111722194E12</v>
      </c>
      <c r="B35" s="2">
        <v>2.00180621E9</v>
      </c>
      <c r="C35" s="7">
        <v>2.92</v>
      </c>
      <c r="D35" s="2">
        <v>121003.0</v>
      </c>
      <c r="E35" s="2">
        <v>140604.0</v>
      </c>
      <c r="F35" s="6" t="str">
        <f>VLOOKUP(E35, 'X - Pincode Zones'!$B:$C, 2, FALSE)</f>
        <v>b</v>
      </c>
      <c r="G35" s="6" t="s">
        <v>36</v>
      </c>
      <c r="H35" s="11">
        <v>174.5</v>
      </c>
      <c r="I35" s="6" t="str">
        <f>VLOOKUP(E35, 'X - Pincode Zones'!B:C, 2, FALSE)</f>
        <v>b</v>
      </c>
      <c r="J35" s="12" t="b">
        <f t="shared" si="1"/>
        <v>0</v>
      </c>
      <c r="K35" s="13">
        <f>VLOOKUP(A35,Result!B:D,3,0)</f>
        <v>0.5</v>
      </c>
      <c r="L35" s="6">
        <f t="shared" si="2"/>
        <v>0</v>
      </c>
      <c r="M35" s="6">
        <f>IFS(
  I35 = "a", ('Courier - Rates'!$B$2 + (L35*'Courier - Rates'!$B$1)),
  I35 = "b", ('Courier - Rates'!$B$4 + (L35*'Courier - Rates'!$B$3)),
  I35 = "c", ('Courier - Rates'!$B$6 + (L35*'Courier - Rates'!$B$5)),
  I35 = "d", ('Courier - Rates'!$B$8 + (L35*'Courier - Rates'!$B$7)),
  I35 = "e", ('Courier - Rates'!$B$6 + (L35*'Courier - Rates'!$B$9))
)</f>
        <v>33</v>
      </c>
      <c r="N35" s="6">
        <f>ifna(IFS(AND(J35=true, I35="a"),('Courier - Rates'!$B$12 + L35*'Courier - Rates'!$B$11),
AND(J35=true, I35="b"),('Courier - Rates'!$B$14 + (L35*'Courier - Rates'!B$13)), 
AND(J35=true, I35="c"),('Courier - Rates'!$B$16 + (L35*'Courier - Rates'!$B$15)), 
AND(J35=true, I35="d"),('Courier - Rates'!$B$18 + (L35*'Courier - Rates'!$B$17)),
AND(J35=true, I35="e"),('Courier - Rates'!$B$20 + (L35*'Courier - Rates'!$B$19)),,0),0)</f>
        <v>0</v>
      </c>
      <c r="O35" s="6">
        <f t="shared" si="3"/>
        <v>33</v>
      </c>
    </row>
    <row r="36" ht="15.75" customHeight="1">
      <c r="A36" s="2">
        <v>1.091117222065E12</v>
      </c>
      <c r="B36" s="2">
        <v>2.001806226E9</v>
      </c>
      <c r="C36" s="7">
        <v>0.68</v>
      </c>
      <c r="D36" s="2">
        <v>121003.0</v>
      </c>
      <c r="E36" s="2">
        <v>723146.0</v>
      </c>
      <c r="F36" s="6" t="str">
        <f>VLOOKUP(E36, 'X - Pincode Zones'!$B:$C, 2, FALSE)</f>
        <v>d</v>
      </c>
      <c r="G36" s="6" t="s">
        <v>36</v>
      </c>
      <c r="H36" s="11">
        <v>90.2</v>
      </c>
      <c r="I36" s="6" t="str">
        <f>VLOOKUP(E36, 'X - Pincode Zones'!B:C, 2, FALSE)</f>
        <v>d</v>
      </c>
      <c r="J36" s="12" t="b">
        <f t="shared" si="1"/>
        <v>0</v>
      </c>
      <c r="K36" s="13">
        <f>VLOOKUP(A36,Result!B:D,3,0)</f>
        <v>0.5</v>
      </c>
      <c r="L36" s="6">
        <f t="shared" si="2"/>
        <v>0</v>
      </c>
      <c r="M36" s="6">
        <f>IFS(
  I36 = "a", ('Courier - Rates'!$B$2 + (L36*'Courier - Rates'!$B$1)),
  I36 = "b", ('Courier - Rates'!$B$4 + (L36*'Courier - Rates'!$B$3)),
  I36 = "c", ('Courier - Rates'!$B$6 + (L36*'Courier - Rates'!$B$5)),
  I36 = "d", ('Courier - Rates'!$B$8 + (L36*'Courier - Rates'!$B$7)),
  I36 = "e", ('Courier - Rates'!$B$6 + (L36*'Courier - Rates'!$B$9))
)</f>
        <v>45.4</v>
      </c>
      <c r="N36" s="6">
        <f>ifna(IFS(AND(J36=true, I36="a"),('Courier - Rates'!$B$12 + L36*'Courier - Rates'!$B$11),
AND(J36=true, I36="b"),('Courier - Rates'!$B$14 + (L36*'Courier - Rates'!B$13)), 
AND(J36=true, I36="c"),('Courier - Rates'!$B$16 + (L36*'Courier - Rates'!$B$15)), 
AND(J36=true, I36="d"),('Courier - Rates'!$B$18 + (L36*'Courier - Rates'!$B$17)),
AND(J36=true, I36="e"),('Courier - Rates'!$B$20 + (L36*'Courier - Rates'!$B$19)),,0),0)</f>
        <v>0</v>
      </c>
      <c r="O36" s="6">
        <f t="shared" si="3"/>
        <v>45.4</v>
      </c>
    </row>
    <row r="37" ht="15.75" customHeight="1">
      <c r="A37" s="2">
        <v>1.09111722208E12</v>
      </c>
      <c r="B37" s="2">
        <v>2.001806229E9</v>
      </c>
      <c r="C37" s="7">
        <v>0.71</v>
      </c>
      <c r="D37" s="2">
        <v>121003.0</v>
      </c>
      <c r="E37" s="2">
        <v>421204.0</v>
      </c>
      <c r="F37" s="6" t="str">
        <f>VLOOKUP(E37, 'X - Pincode Zones'!$B:$C, 2, FALSE)</f>
        <v>d</v>
      </c>
      <c r="G37" s="6" t="s">
        <v>36</v>
      </c>
      <c r="H37" s="11">
        <v>90.2</v>
      </c>
      <c r="I37" s="6" t="str">
        <f>VLOOKUP(E37, 'X - Pincode Zones'!B:C, 2, FALSE)</f>
        <v>d</v>
      </c>
      <c r="J37" s="12" t="b">
        <f t="shared" si="1"/>
        <v>0</v>
      </c>
      <c r="K37" s="13">
        <f>VLOOKUP(A37,Result!B:D,3,0)</f>
        <v>0.5</v>
      </c>
      <c r="L37" s="6">
        <f t="shared" si="2"/>
        <v>0</v>
      </c>
      <c r="M37" s="6">
        <f>IFS(
  I37 = "a", ('Courier - Rates'!$B$2 + (L37*'Courier - Rates'!$B$1)),
  I37 = "b", ('Courier - Rates'!$B$4 + (L37*'Courier - Rates'!$B$3)),
  I37 = "c", ('Courier - Rates'!$B$6 + (L37*'Courier - Rates'!$B$5)),
  I37 = "d", ('Courier - Rates'!$B$8 + (L37*'Courier - Rates'!$B$7)),
  I37 = "e", ('Courier - Rates'!$B$6 + (L37*'Courier - Rates'!$B$9))
)</f>
        <v>45.4</v>
      </c>
      <c r="N37" s="6">
        <f>ifna(IFS(AND(J37=true, I37="a"),('Courier - Rates'!$B$12 + L37*'Courier - Rates'!$B$11),
AND(J37=true, I37="b"),('Courier - Rates'!$B$14 + (L37*'Courier - Rates'!B$13)), 
AND(J37=true, I37="c"),('Courier - Rates'!$B$16 + (L37*'Courier - Rates'!$B$15)), 
AND(J37=true, I37="d"),('Courier - Rates'!$B$18 + (L37*'Courier - Rates'!$B$17)),
AND(J37=true, I37="e"),('Courier - Rates'!$B$20 + (L37*'Courier - Rates'!$B$19)),,0),0)</f>
        <v>0</v>
      </c>
      <c r="O37" s="6">
        <f t="shared" si="3"/>
        <v>45.4</v>
      </c>
    </row>
    <row r="38" ht="15.75" customHeight="1">
      <c r="A38" s="2">
        <v>1.091117222135E12</v>
      </c>
      <c r="B38" s="2">
        <v>2.001806233E9</v>
      </c>
      <c r="C38" s="7">
        <v>0.78</v>
      </c>
      <c r="D38" s="2">
        <v>121003.0</v>
      </c>
      <c r="E38" s="2">
        <v>263139.0</v>
      </c>
      <c r="F38" s="6" t="str">
        <f>VLOOKUP(E38, 'X - Pincode Zones'!$B:$C, 2, FALSE)</f>
        <v>b</v>
      </c>
      <c r="G38" s="6" t="s">
        <v>36</v>
      </c>
      <c r="H38" s="11">
        <v>61.3</v>
      </c>
      <c r="I38" s="6" t="str">
        <f>VLOOKUP(E38, 'X - Pincode Zones'!B:C, 2, FALSE)</f>
        <v>b</v>
      </c>
      <c r="J38" s="12" t="b">
        <f t="shared" si="1"/>
        <v>0</v>
      </c>
      <c r="K38" s="13">
        <f>VLOOKUP(A38,Result!B:D,3,0)</f>
        <v>0.5</v>
      </c>
      <c r="L38" s="6">
        <f t="shared" si="2"/>
        <v>0</v>
      </c>
      <c r="M38" s="6">
        <f>IFS(
  I38 = "a", ('Courier - Rates'!$B$2 + (L38*'Courier - Rates'!$B$1)),
  I38 = "b", ('Courier - Rates'!$B$4 + (L38*'Courier - Rates'!$B$3)),
  I38 = "c", ('Courier - Rates'!$B$6 + (L38*'Courier - Rates'!$B$5)),
  I38 = "d", ('Courier - Rates'!$B$8 + (L38*'Courier - Rates'!$B$7)),
  I38 = "e", ('Courier - Rates'!$B$6 + (L38*'Courier - Rates'!$B$9))
)</f>
        <v>33</v>
      </c>
      <c r="N38" s="6">
        <f>ifna(IFS(AND(J38=true, I38="a"),('Courier - Rates'!$B$12 + L38*'Courier - Rates'!$B$11),
AND(J38=true, I38="b"),('Courier - Rates'!$B$14 + (L38*'Courier - Rates'!B$13)), 
AND(J38=true, I38="c"),('Courier - Rates'!$B$16 + (L38*'Courier - Rates'!$B$15)), 
AND(J38=true, I38="d"),('Courier - Rates'!$B$18 + (L38*'Courier - Rates'!$B$17)),
AND(J38=true, I38="e"),('Courier - Rates'!$B$20 + (L38*'Courier - Rates'!$B$19)),,0),0)</f>
        <v>0</v>
      </c>
      <c r="O38" s="6">
        <f t="shared" si="3"/>
        <v>33</v>
      </c>
    </row>
    <row r="39" ht="15.75" customHeight="1">
      <c r="A39" s="2">
        <v>1.091117222146E12</v>
      </c>
      <c r="B39" s="2">
        <v>2.001806251E9</v>
      </c>
      <c r="C39" s="7">
        <v>1.27</v>
      </c>
      <c r="D39" s="2">
        <v>121003.0</v>
      </c>
      <c r="E39" s="2">
        <v>743263.0</v>
      </c>
      <c r="F39" s="6" t="str">
        <f>VLOOKUP(E39, 'X - Pincode Zones'!$B:$C, 2, FALSE)</f>
        <v>d</v>
      </c>
      <c r="G39" s="6" t="s">
        <v>36</v>
      </c>
      <c r="H39" s="11">
        <v>135.0</v>
      </c>
      <c r="I39" s="6" t="str">
        <f>VLOOKUP(E39, 'X - Pincode Zones'!B:C, 2, FALSE)</f>
        <v>d</v>
      </c>
      <c r="J39" s="12" t="b">
        <f t="shared" si="1"/>
        <v>0</v>
      </c>
      <c r="K39" s="13">
        <f>VLOOKUP(A39,Result!B:D,3,0)</f>
        <v>0.5</v>
      </c>
      <c r="L39" s="6">
        <f t="shared" si="2"/>
        <v>0</v>
      </c>
      <c r="M39" s="6">
        <f>IFS(
  I39 = "a", ('Courier - Rates'!$B$2 + (L39*'Courier - Rates'!$B$1)),
  I39 = "b", ('Courier - Rates'!$B$4 + (L39*'Courier - Rates'!$B$3)),
  I39 = "c", ('Courier - Rates'!$B$6 + (L39*'Courier - Rates'!$B$5)),
  I39 = "d", ('Courier - Rates'!$B$8 + (L39*'Courier - Rates'!$B$7)),
  I39 = "e", ('Courier - Rates'!$B$6 + (L39*'Courier - Rates'!$B$9))
)</f>
        <v>45.4</v>
      </c>
      <c r="N39" s="6">
        <f>ifna(IFS(AND(J39=true, I39="a"),('Courier - Rates'!$B$12 + L39*'Courier - Rates'!$B$11),
AND(J39=true, I39="b"),('Courier - Rates'!$B$14 + (L39*'Courier - Rates'!B$13)), 
AND(J39=true, I39="c"),('Courier - Rates'!$B$16 + (L39*'Courier - Rates'!$B$15)), 
AND(J39=true, I39="d"),('Courier - Rates'!$B$18 + (L39*'Courier - Rates'!$B$17)),
AND(J39=true, I39="e"),('Courier - Rates'!$B$20 + (L39*'Courier - Rates'!$B$19)),,0),0)</f>
        <v>0</v>
      </c>
      <c r="O39" s="6">
        <f t="shared" si="3"/>
        <v>45.4</v>
      </c>
    </row>
    <row r="40" ht="15.75" customHeight="1">
      <c r="A40" s="2">
        <v>1.09111722257E12</v>
      </c>
      <c r="B40" s="2">
        <v>2.001806338E9</v>
      </c>
      <c r="C40" s="7">
        <v>0.7</v>
      </c>
      <c r="D40" s="2">
        <v>121003.0</v>
      </c>
      <c r="E40" s="2">
        <v>392150.0</v>
      </c>
      <c r="F40" s="6" t="str">
        <f>VLOOKUP(E40, 'X - Pincode Zones'!$B:$C, 2, FALSE)</f>
        <v>d</v>
      </c>
      <c r="G40" s="6" t="s">
        <v>36</v>
      </c>
      <c r="H40" s="11">
        <v>90.2</v>
      </c>
      <c r="I40" s="6" t="str">
        <f>VLOOKUP(E40, 'X - Pincode Zones'!B:C, 2, FALSE)</f>
        <v>d</v>
      </c>
      <c r="J40" s="12" t="b">
        <f t="shared" si="1"/>
        <v>0</v>
      </c>
      <c r="K40" s="13">
        <f>VLOOKUP(A40,Result!B:D,3,0)</f>
        <v>0.5</v>
      </c>
      <c r="L40" s="6">
        <f t="shared" si="2"/>
        <v>0</v>
      </c>
      <c r="M40" s="6">
        <f>IFS(
  I40 = "a", ('Courier - Rates'!$B$2 + (L40*'Courier - Rates'!$B$1)),
  I40 = "b", ('Courier - Rates'!$B$4 + (L40*'Courier - Rates'!$B$3)),
  I40 = "c", ('Courier - Rates'!$B$6 + (L40*'Courier - Rates'!$B$5)),
  I40 = "d", ('Courier - Rates'!$B$8 + (L40*'Courier - Rates'!$B$7)),
  I40 = "e", ('Courier - Rates'!$B$6 + (L40*'Courier - Rates'!$B$9))
)</f>
        <v>45.4</v>
      </c>
      <c r="N40" s="6">
        <f>ifna(IFS(AND(J40=true, I40="a"),('Courier - Rates'!$B$12 + L40*'Courier - Rates'!$B$11),
AND(J40=true, I40="b"),('Courier - Rates'!$B$14 + (L40*'Courier - Rates'!B$13)), 
AND(J40=true, I40="c"),('Courier - Rates'!$B$16 + (L40*'Courier - Rates'!$B$15)), 
AND(J40=true, I40="d"),('Courier - Rates'!$B$18 + (L40*'Courier - Rates'!$B$17)),
AND(J40=true, I40="e"),('Courier - Rates'!$B$20 + (L40*'Courier - Rates'!$B$19)),,0),0)</f>
        <v>0</v>
      </c>
      <c r="O40" s="6">
        <f t="shared" si="3"/>
        <v>45.4</v>
      </c>
    </row>
    <row r="41" ht="15.75" customHeight="1">
      <c r="A41" s="2">
        <v>1.091117223211E12</v>
      </c>
      <c r="B41" s="2">
        <v>2.001806446E9</v>
      </c>
      <c r="C41" s="7">
        <v>0.69</v>
      </c>
      <c r="D41" s="2">
        <v>121003.0</v>
      </c>
      <c r="E41" s="2">
        <v>382830.0</v>
      </c>
      <c r="F41" s="6" t="str">
        <f>VLOOKUP(E41, 'X - Pincode Zones'!$B:$C, 2, FALSE)</f>
        <v>d</v>
      </c>
      <c r="G41" s="6" t="s">
        <v>36</v>
      </c>
      <c r="H41" s="11">
        <v>90.2</v>
      </c>
      <c r="I41" s="6" t="str">
        <f>VLOOKUP(E41, 'X - Pincode Zones'!B:C, 2, FALSE)</f>
        <v>d</v>
      </c>
      <c r="J41" s="12" t="b">
        <f t="shared" si="1"/>
        <v>0</v>
      </c>
      <c r="K41" s="13">
        <f>VLOOKUP(A41,Result!B:D,3,0)</f>
        <v>0.5</v>
      </c>
      <c r="L41" s="6">
        <f t="shared" si="2"/>
        <v>0</v>
      </c>
      <c r="M41" s="6">
        <f>IFS(
  I41 = "a", ('Courier - Rates'!$B$2 + (L41*'Courier - Rates'!$B$1)),
  I41 = "b", ('Courier - Rates'!$B$4 + (L41*'Courier - Rates'!$B$3)),
  I41 = "c", ('Courier - Rates'!$B$6 + (L41*'Courier - Rates'!$B$5)),
  I41 = "d", ('Courier - Rates'!$B$8 + (L41*'Courier - Rates'!$B$7)),
  I41 = "e", ('Courier - Rates'!$B$6 + (L41*'Courier - Rates'!$B$9))
)</f>
        <v>45.4</v>
      </c>
      <c r="N41" s="6">
        <f>ifna(IFS(AND(J41=true, I41="a"),('Courier - Rates'!$B$12 + L41*'Courier - Rates'!$B$11),
AND(J41=true, I41="b"),('Courier - Rates'!$B$14 + (L41*'Courier - Rates'!B$13)), 
AND(J41=true, I41="c"),('Courier - Rates'!$B$16 + (L41*'Courier - Rates'!$B$15)), 
AND(J41=true, I41="d"),('Courier - Rates'!$B$18 + (L41*'Courier - Rates'!$B$17)),
AND(J41=true, I41="e"),('Courier - Rates'!$B$20 + (L41*'Courier - Rates'!$B$19)),,0),0)</f>
        <v>0</v>
      </c>
      <c r="O41" s="6">
        <f t="shared" si="3"/>
        <v>45.4</v>
      </c>
    </row>
    <row r="42" ht="15.75" customHeight="1">
      <c r="A42" s="2">
        <v>1.091117224353E12</v>
      </c>
      <c r="B42" s="2">
        <v>2.001806533E9</v>
      </c>
      <c r="C42" s="7">
        <v>0.68</v>
      </c>
      <c r="D42" s="2">
        <v>121003.0</v>
      </c>
      <c r="E42" s="2">
        <v>711303.0</v>
      </c>
      <c r="F42" s="6" t="str">
        <f>VLOOKUP(E42, 'X - Pincode Zones'!$B:$C, 2, FALSE)</f>
        <v>d</v>
      </c>
      <c r="G42" s="6" t="s">
        <v>36</v>
      </c>
      <c r="H42" s="11">
        <v>90.2</v>
      </c>
      <c r="I42" s="6" t="str">
        <f>VLOOKUP(E42, 'X - Pincode Zones'!B:C, 2, FALSE)</f>
        <v>d</v>
      </c>
      <c r="J42" s="12" t="b">
        <f t="shared" si="1"/>
        <v>0</v>
      </c>
      <c r="K42" s="13">
        <f>VLOOKUP(A42,Result!B:D,3,0)</f>
        <v>0.5</v>
      </c>
      <c r="L42" s="6">
        <f t="shared" si="2"/>
        <v>0</v>
      </c>
      <c r="M42" s="6">
        <f>IFS(
  I42 = "a", ('Courier - Rates'!$B$2 + (L42*'Courier - Rates'!$B$1)),
  I42 = "b", ('Courier - Rates'!$B$4 + (L42*'Courier - Rates'!$B$3)),
  I42 = "c", ('Courier - Rates'!$B$6 + (L42*'Courier - Rates'!$B$5)),
  I42 = "d", ('Courier - Rates'!$B$8 + (L42*'Courier - Rates'!$B$7)),
  I42 = "e", ('Courier - Rates'!$B$6 + (L42*'Courier - Rates'!$B$9))
)</f>
        <v>45.4</v>
      </c>
      <c r="N42" s="6">
        <f>ifna(IFS(AND(J42=true, I42="a"),('Courier - Rates'!$B$12 + L42*'Courier - Rates'!$B$11),
AND(J42=true, I42="b"),('Courier - Rates'!$B$14 + (L42*'Courier - Rates'!B$13)), 
AND(J42=true, I42="c"),('Courier - Rates'!$B$16 + (L42*'Courier - Rates'!$B$15)), 
AND(J42=true, I42="d"),('Courier - Rates'!$B$18 + (L42*'Courier - Rates'!$B$17)),
AND(J42=true, I42="e"),('Courier - Rates'!$B$20 + (L42*'Courier - Rates'!$B$19)),,0),0)</f>
        <v>0</v>
      </c>
      <c r="O42" s="6">
        <f t="shared" si="3"/>
        <v>45.4</v>
      </c>
    </row>
    <row r="43" ht="15.75" customHeight="1">
      <c r="A43" s="2">
        <v>1.091117224611E12</v>
      </c>
      <c r="B43" s="2">
        <v>2.001806547E9</v>
      </c>
      <c r="C43" s="7">
        <v>1.0</v>
      </c>
      <c r="D43" s="2">
        <v>121003.0</v>
      </c>
      <c r="E43" s="2">
        <v>283102.0</v>
      </c>
      <c r="F43" s="6" t="str">
        <f>VLOOKUP(E43, 'X - Pincode Zones'!$B:$C, 2, FALSE)</f>
        <v>b</v>
      </c>
      <c r="G43" s="6" t="s">
        <v>36</v>
      </c>
      <c r="H43" s="11">
        <v>61.3</v>
      </c>
      <c r="I43" s="6" t="str">
        <f>VLOOKUP(E43, 'X - Pincode Zones'!B:C, 2, FALSE)</f>
        <v>b</v>
      </c>
      <c r="J43" s="12" t="b">
        <f t="shared" si="1"/>
        <v>0</v>
      </c>
      <c r="K43" s="13">
        <f>VLOOKUP(A43,Result!B:D,3,0)</f>
        <v>0.5</v>
      </c>
      <c r="L43" s="6">
        <f t="shared" si="2"/>
        <v>0</v>
      </c>
      <c r="M43" s="6">
        <f>IFS(
  I43 = "a", ('Courier - Rates'!$B$2 + (L43*'Courier - Rates'!$B$1)),
  I43 = "b", ('Courier - Rates'!$B$4 + (L43*'Courier - Rates'!$B$3)),
  I43 = "c", ('Courier - Rates'!$B$6 + (L43*'Courier - Rates'!$B$5)),
  I43 = "d", ('Courier - Rates'!$B$8 + (L43*'Courier - Rates'!$B$7)),
  I43 = "e", ('Courier - Rates'!$B$6 + (L43*'Courier - Rates'!$B$9))
)</f>
        <v>33</v>
      </c>
      <c r="N43" s="6">
        <f>ifna(IFS(AND(J43=true, I43="a"),('Courier - Rates'!$B$12 + L43*'Courier - Rates'!$B$11),
AND(J43=true, I43="b"),('Courier - Rates'!$B$14 + (L43*'Courier - Rates'!B$13)), 
AND(J43=true, I43="c"),('Courier - Rates'!$B$16 + (L43*'Courier - Rates'!$B$15)), 
AND(J43=true, I43="d"),('Courier - Rates'!$B$18 + (L43*'Courier - Rates'!$B$17)),
AND(J43=true, I43="e"),('Courier - Rates'!$B$20 + (L43*'Courier - Rates'!$B$19)),,0),0)</f>
        <v>0</v>
      </c>
      <c r="O43" s="6">
        <f t="shared" si="3"/>
        <v>33</v>
      </c>
    </row>
    <row r="44" ht="15.75" customHeight="1">
      <c r="A44" s="2">
        <v>1.091117224902E12</v>
      </c>
      <c r="B44" s="2">
        <v>2.001806567E9</v>
      </c>
      <c r="C44" s="7">
        <v>1.16</v>
      </c>
      <c r="D44" s="2">
        <v>121003.0</v>
      </c>
      <c r="E44" s="2">
        <v>370201.0</v>
      </c>
      <c r="F44" s="6" t="str">
        <f>VLOOKUP(E44, 'X - Pincode Zones'!$B:$C, 2, FALSE)</f>
        <v>d</v>
      </c>
      <c r="G44" s="6" t="s">
        <v>36</v>
      </c>
      <c r="H44" s="11">
        <v>135.0</v>
      </c>
      <c r="I44" s="6" t="str">
        <f>VLOOKUP(E44, 'X - Pincode Zones'!B:C, 2, FALSE)</f>
        <v>d</v>
      </c>
      <c r="J44" s="12" t="b">
        <f t="shared" si="1"/>
        <v>0</v>
      </c>
      <c r="K44" s="13">
        <f>VLOOKUP(A44,Result!B:D,3,0)</f>
        <v>1</v>
      </c>
      <c r="L44" s="6">
        <f t="shared" si="2"/>
        <v>1</v>
      </c>
      <c r="M44" s="6">
        <f>IFS(
  I44 = "a", ('Courier - Rates'!$B$2 + (L44*'Courier - Rates'!$B$1)),
  I44 = "b", ('Courier - Rates'!$B$4 + (L44*'Courier - Rates'!$B$3)),
  I44 = "c", ('Courier - Rates'!$B$6 + (L44*'Courier - Rates'!$B$5)),
  I44 = "d", ('Courier - Rates'!$B$8 + (L44*'Courier - Rates'!$B$7)),
  I44 = "e", ('Courier - Rates'!$B$6 + (L44*'Courier - Rates'!$B$9))
)</f>
        <v>90.2</v>
      </c>
      <c r="N44" s="6">
        <f>ifna(IFS(AND(J44=true, I44="a"),('Courier - Rates'!$B$12 + L44*'Courier - Rates'!$B$11),
AND(J44=true, I44="b"),('Courier - Rates'!$B$14 + (L44*'Courier - Rates'!B$13)), 
AND(J44=true, I44="c"),('Courier - Rates'!$B$16 + (L44*'Courier - Rates'!$B$15)), 
AND(J44=true, I44="d"),('Courier - Rates'!$B$18 + (L44*'Courier - Rates'!$B$17)),
AND(J44=true, I44="e"),('Courier - Rates'!$B$20 + (L44*'Courier - Rates'!$B$19)),,0),0)</f>
        <v>0</v>
      </c>
      <c r="O44" s="6">
        <f t="shared" si="3"/>
        <v>90.2</v>
      </c>
    </row>
    <row r="45" ht="15.75" customHeight="1">
      <c r="A45" s="2">
        <v>1.091117225016E12</v>
      </c>
      <c r="B45" s="2">
        <v>2.001806575E9</v>
      </c>
      <c r="C45" s="7">
        <v>0.68</v>
      </c>
      <c r="D45" s="2">
        <v>121003.0</v>
      </c>
      <c r="E45" s="2">
        <v>248001.0</v>
      </c>
      <c r="F45" s="6" t="str">
        <f>VLOOKUP(E45, 'X - Pincode Zones'!$B:$C, 2, FALSE)</f>
        <v>b</v>
      </c>
      <c r="G45" s="6" t="s">
        <v>36</v>
      </c>
      <c r="H45" s="11">
        <v>61.3</v>
      </c>
      <c r="I45" s="6" t="str">
        <f>VLOOKUP(E45, 'X - Pincode Zones'!B:C, 2, FALSE)</f>
        <v>b</v>
      </c>
      <c r="J45" s="12" t="b">
        <f t="shared" si="1"/>
        <v>0</v>
      </c>
      <c r="K45" s="13">
        <f>VLOOKUP(A45,Result!B:D,3,0)</f>
        <v>0.5</v>
      </c>
      <c r="L45" s="6">
        <f t="shared" si="2"/>
        <v>0</v>
      </c>
      <c r="M45" s="6">
        <f>IFS(
  I45 = "a", ('Courier - Rates'!$B$2 + (L45*'Courier - Rates'!$B$1)),
  I45 = "b", ('Courier - Rates'!$B$4 + (L45*'Courier - Rates'!$B$3)),
  I45 = "c", ('Courier - Rates'!$B$6 + (L45*'Courier - Rates'!$B$5)),
  I45 = "d", ('Courier - Rates'!$B$8 + (L45*'Courier - Rates'!$B$7)),
  I45 = "e", ('Courier - Rates'!$B$6 + (L45*'Courier - Rates'!$B$9))
)</f>
        <v>33</v>
      </c>
      <c r="N45" s="6">
        <f>ifna(IFS(AND(J45=true, I45="a"),('Courier - Rates'!$B$12 + L45*'Courier - Rates'!$B$11),
AND(J45=true, I45="b"),('Courier - Rates'!$B$14 + (L45*'Courier - Rates'!B$13)), 
AND(J45=true, I45="c"),('Courier - Rates'!$B$16 + (L45*'Courier - Rates'!$B$15)), 
AND(J45=true, I45="d"),('Courier - Rates'!$B$18 + (L45*'Courier - Rates'!$B$17)),
AND(J45=true, I45="e"),('Courier - Rates'!$B$20 + (L45*'Courier - Rates'!$B$19)),,0),0)</f>
        <v>0</v>
      </c>
      <c r="O45" s="6">
        <f t="shared" si="3"/>
        <v>33</v>
      </c>
    </row>
    <row r="46" ht="15.75" customHeight="1">
      <c r="A46" s="2">
        <v>1.091117225484E12</v>
      </c>
      <c r="B46" s="2">
        <v>2.001806616E9</v>
      </c>
      <c r="C46" s="7">
        <v>1.08</v>
      </c>
      <c r="D46" s="2">
        <v>121003.0</v>
      </c>
      <c r="E46" s="2">
        <v>144001.0</v>
      </c>
      <c r="F46" s="6" t="str">
        <f>VLOOKUP(E46, 'X - Pincode Zones'!$B:$C, 2, FALSE)</f>
        <v>b</v>
      </c>
      <c r="G46" s="6" t="s">
        <v>36</v>
      </c>
      <c r="H46" s="11">
        <v>89.6</v>
      </c>
      <c r="I46" s="6" t="str">
        <f>VLOOKUP(E46, 'X - Pincode Zones'!B:C, 2, FALSE)</f>
        <v>b</v>
      </c>
      <c r="J46" s="12" t="b">
        <f t="shared" si="1"/>
        <v>0</v>
      </c>
      <c r="K46" s="13">
        <f>VLOOKUP(A46,Result!B:D,3,0)</f>
        <v>1</v>
      </c>
      <c r="L46" s="6">
        <f t="shared" si="2"/>
        <v>1</v>
      </c>
      <c r="M46" s="6">
        <f>IFS(
  I46 = "a", ('Courier - Rates'!$B$2 + (L46*'Courier - Rates'!$B$1)),
  I46 = "b", ('Courier - Rates'!$B$4 + (L46*'Courier - Rates'!$B$3)),
  I46 = "c", ('Courier - Rates'!$B$6 + (L46*'Courier - Rates'!$B$5)),
  I46 = "d", ('Courier - Rates'!$B$8 + (L46*'Courier - Rates'!$B$7)),
  I46 = "e", ('Courier - Rates'!$B$6 + (L46*'Courier - Rates'!$B$9))
)</f>
        <v>61.3</v>
      </c>
      <c r="N46" s="6">
        <f>ifna(IFS(AND(J46=true, I46="a"),('Courier - Rates'!$B$12 + L46*'Courier - Rates'!$B$11),
AND(J46=true, I46="b"),('Courier - Rates'!$B$14 + (L46*'Courier - Rates'!B$13)), 
AND(J46=true, I46="c"),('Courier - Rates'!$B$16 + (L46*'Courier - Rates'!$B$15)), 
AND(J46=true, I46="d"),('Courier - Rates'!$B$18 + (L46*'Courier - Rates'!$B$17)),
AND(J46=true, I46="e"),('Courier - Rates'!$B$20 + (L46*'Courier - Rates'!$B$19)),,0),0)</f>
        <v>0</v>
      </c>
      <c r="O46" s="6">
        <f t="shared" si="3"/>
        <v>61.3</v>
      </c>
    </row>
    <row r="47" ht="15.75" customHeight="1">
      <c r="A47" s="2">
        <v>1.091117226221E12</v>
      </c>
      <c r="B47" s="2">
        <v>2.001806652E9</v>
      </c>
      <c r="C47" s="7">
        <v>0.69</v>
      </c>
      <c r="D47" s="2">
        <v>121003.0</v>
      </c>
      <c r="E47" s="2">
        <v>403401.0</v>
      </c>
      <c r="F47" s="6" t="str">
        <f>VLOOKUP(E47, 'X - Pincode Zones'!$B:$C, 2, FALSE)</f>
        <v>d</v>
      </c>
      <c r="G47" s="6" t="s">
        <v>36</v>
      </c>
      <c r="H47" s="11">
        <v>90.2</v>
      </c>
      <c r="I47" s="6" t="str">
        <f>VLOOKUP(E47, 'X - Pincode Zones'!B:C, 2, FALSE)</f>
        <v>d</v>
      </c>
      <c r="J47" s="12" t="b">
        <f t="shared" si="1"/>
        <v>0</v>
      </c>
      <c r="K47" s="13">
        <f>VLOOKUP(A47,Result!B:D,3,0)</f>
        <v>0.5</v>
      </c>
      <c r="L47" s="6">
        <f t="shared" si="2"/>
        <v>0</v>
      </c>
      <c r="M47" s="6">
        <f>IFS(
  I47 = "a", ('Courier - Rates'!$B$2 + (L47*'Courier - Rates'!$B$1)),
  I47 = "b", ('Courier - Rates'!$B$4 + (L47*'Courier - Rates'!$B$3)),
  I47 = "c", ('Courier - Rates'!$B$6 + (L47*'Courier - Rates'!$B$5)),
  I47 = "d", ('Courier - Rates'!$B$8 + (L47*'Courier - Rates'!$B$7)),
  I47 = "e", ('Courier - Rates'!$B$6 + (L47*'Courier - Rates'!$B$9))
)</f>
        <v>45.4</v>
      </c>
      <c r="N47" s="6">
        <f>ifna(IFS(AND(J47=true, I47="a"),('Courier - Rates'!$B$12 + L47*'Courier - Rates'!$B$11),
AND(J47=true, I47="b"),('Courier - Rates'!$B$14 + (L47*'Courier - Rates'!B$13)), 
AND(J47=true, I47="c"),('Courier - Rates'!$B$16 + (L47*'Courier - Rates'!$B$15)), 
AND(J47=true, I47="d"),('Courier - Rates'!$B$18 + (L47*'Courier - Rates'!$B$17)),
AND(J47=true, I47="e"),('Courier - Rates'!$B$20 + (L47*'Courier - Rates'!$B$19)),,0),0)</f>
        <v>0</v>
      </c>
      <c r="O47" s="6">
        <f t="shared" si="3"/>
        <v>45.4</v>
      </c>
    </row>
    <row r="48" ht="15.75" customHeight="1">
      <c r="A48" s="2">
        <v>1.091117226674E12</v>
      </c>
      <c r="B48" s="2">
        <v>2.001806733E9</v>
      </c>
      <c r="C48" s="7">
        <v>1.13</v>
      </c>
      <c r="D48" s="2">
        <v>121003.0</v>
      </c>
      <c r="E48" s="2">
        <v>452001.0</v>
      </c>
      <c r="F48" s="6" t="str">
        <f>VLOOKUP(E48, 'X - Pincode Zones'!$B:$C, 2, FALSE)</f>
        <v>d</v>
      </c>
      <c r="G48" s="6" t="s">
        <v>36</v>
      </c>
      <c r="H48" s="11">
        <v>135.0</v>
      </c>
      <c r="I48" s="6" t="str">
        <f>VLOOKUP(E48, 'X - Pincode Zones'!B:C, 2, FALSE)</f>
        <v>d</v>
      </c>
      <c r="J48" s="12" t="b">
        <f t="shared" si="1"/>
        <v>0</v>
      </c>
      <c r="K48" s="13">
        <f>VLOOKUP(A48,Result!B:D,3,0)</f>
        <v>1</v>
      </c>
      <c r="L48" s="6">
        <f t="shared" si="2"/>
        <v>1</v>
      </c>
      <c r="M48" s="6">
        <f>IFS(
  I48 = "a", ('Courier - Rates'!$B$2 + (L48*'Courier - Rates'!$B$1)),
  I48 = "b", ('Courier - Rates'!$B$4 + (L48*'Courier - Rates'!$B$3)),
  I48 = "c", ('Courier - Rates'!$B$6 + (L48*'Courier - Rates'!$B$5)),
  I48 = "d", ('Courier - Rates'!$B$8 + (L48*'Courier - Rates'!$B$7)),
  I48 = "e", ('Courier - Rates'!$B$6 + (L48*'Courier - Rates'!$B$9))
)</f>
        <v>90.2</v>
      </c>
      <c r="N48" s="6">
        <f>ifna(IFS(AND(J48=true, I48="a"),('Courier - Rates'!$B$12 + L48*'Courier - Rates'!$B$11),
AND(J48=true, I48="b"),('Courier - Rates'!$B$14 + (L48*'Courier - Rates'!B$13)), 
AND(J48=true, I48="c"),('Courier - Rates'!$B$16 + (L48*'Courier - Rates'!$B$15)), 
AND(J48=true, I48="d"),('Courier - Rates'!$B$18 + (L48*'Courier - Rates'!$B$17)),
AND(J48=true, I48="e"),('Courier - Rates'!$B$20 + (L48*'Courier - Rates'!$B$19)),,0),0)</f>
        <v>0</v>
      </c>
      <c r="O48" s="6">
        <f t="shared" si="3"/>
        <v>90.2</v>
      </c>
    </row>
    <row r="49" ht="15.75" customHeight="1">
      <c r="A49" s="2">
        <v>1.091117226711E12</v>
      </c>
      <c r="B49" s="2">
        <v>2.001806735E9</v>
      </c>
      <c r="C49" s="7">
        <v>0.69</v>
      </c>
      <c r="D49" s="2">
        <v>121003.0</v>
      </c>
      <c r="E49" s="2">
        <v>721636.0</v>
      </c>
      <c r="F49" s="6" t="str">
        <f>VLOOKUP(E49, 'X - Pincode Zones'!$B:$C, 2, FALSE)</f>
        <v>d</v>
      </c>
      <c r="G49" s="6" t="s">
        <v>36</v>
      </c>
      <c r="H49" s="11">
        <v>90.2</v>
      </c>
      <c r="I49" s="6" t="str">
        <f>VLOOKUP(E49, 'X - Pincode Zones'!B:C, 2, FALSE)</f>
        <v>d</v>
      </c>
      <c r="J49" s="12" t="b">
        <f t="shared" si="1"/>
        <v>0</v>
      </c>
      <c r="K49" s="13">
        <f>VLOOKUP(A49,Result!B:D,3,0)</f>
        <v>0.5</v>
      </c>
      <c r="L49" s="6">
        <f t="shared" si="2"/>
        <v>0</v>
      </c>
      <c r="M49" s="6">
        <f>IFS(
  I49 = "a", ('Courier - Rates'!$B$2 + (L49*'Courier - Rates'!$B$1)),
  I49 = "b", ('Courier - Rates'!$B$4 + (L49*'Courier - Rates'!$B$3)),
  I49 = "c", ('Courier - Rates'!$B$6 + (L49*'Courier - Rates'!$B$5)),
  I49 = "d", ('Courier - Rates'!$B$8 + (L49*'Courier - Rates'!$B$7)),
  I49 = "e", ('Courier - Rates'!$B$6 + (L49*'Courier - Rates'!$B$9))
)</f>
        <v>45.4</v>
      </c>
      <c r="N49" s="6">
        <f>ifna(IFS(AND(J49=true, I49="a"),('Courier - Rates'!$B$12 + L49*'Courier - Rates'!$B$11),
AND(J49=true, I49="b"),('Courier - Rates'!$B$14 + (L49*'Courier - Rates'!B$13)), 
AND(J49=true, I49="c"),('Courier - Rates'!$B$16 + (L49*'Courier - Rates'!$B$15)), 
AND(J49=true, I49="d"),('Courier - Rates'!$B$18 + (L49*'Courier - Rates'!$B$17)),
AND(J49=true, I49="e"),('Courier - Rates'!$B$20 + (L49*'Courier - Rates'!$B$19)),,0),0)</f>
        <v>0</v>
      </c>
      <c r="O49" s="6">
        <f t="shared" si="3"/>
        <v>45.4</v>
      </c>
    </row>
    <row r="50" ht="15.75" customHeight="1">
      <c r="A50" s="2">
        <v>1.09111722691E12</v>
      </c>
      <c r="B50" s="2">
        <v>2.001806726E9</v>
      </c>
      <c r="C50" s="7">
        <v>0.68</v>
      </c>
      <c r="D50" s="2">
        <v>121003.0</v>
      </c>
      <c r="E50" s="2">
        <v>831002.0</v>
      </c>
      <c r="F50" s="6" t="str">
        <f>VLOOKUP(E50, 'X - Pincode Zones'!$B:$C, 2, FALSE)</f>
        <v>d</v>
      </c>
      <c r="G50" s="6" t="s">
        <v>36</v>
      </c>
      <c r="H50" s="11">
        <v>90.2</v>
      </c>
      <c r="I50" s="6" t="str">
        <f>VLOOKUP(E50, 'X - Pincode Zones'!B:C, 2, FALSE)</f>
        <v>d</v>
      </c>
      <c r="J50" s="12" t="b">
        <f t="shared" si="1"/>
        <v>0</v>
      </c>
      <c r="K50" s="13">
        <f>VLOOKUP(A50,Result!B:D,3,0)</f>
        <v>0.5</v>
      </c>
      <c r="L50" s="6">
        <f t="shared" si="2"/>
        <v>0</v>
      </c>
      <c r="M50" s="6">
        <f>IFS(
  I50 = "a", ('Courier - Rates'!$B$2 + (L50*'Courier - Rates'!$B$1)),
  I50 = "b", ('Courier - Rates'!$B$4 + (L50*'Courier - Rates'!$B$3)),
  I50 = "c", ('Courier - Rates'!$B$6 + (L50*'Courier - Rates'!$B$5)),
  I50 = "d", ('Courier - Rates'!$B$8 + (L50*'Courier - Rates'!$B$7)),
  I50 = "e", ('Courier - Rates'!$B$6 + (L50*'Courier - Rates'!$B$9))
)</f>
        <v>45.4</v>
      </c>
      <c r="N50" s="6">
        <f>ifna(IFS(AND(J50=true, I50="a"),('Courier - Rates'!$B$12 + L50*'Courier - Rates'!$B$11),
AND(J50=true, I50="b"),('Courier - Rates'!$B$14 + (L50*'Courier - Rates'!B$13)), 
AND(J50=true, I50="c"),('Courier - Rates'!$B$16 + (L50*'Courier - Rates'!$B$15)), 
AND(J50=true, I50="d"),('Courier - Rates'!$B$18 + (L50*'Courier - Rates'!$B$17)),
AND(J50=true, I50="e"),('Courier - Rates'!$B$20 + (L50*'Courier - Rates'!$B$19)),,0),0)</f>
        <v>0</v>
      </c>
      <c r="O50" s="6">
        <f t="shared" si="3"/>
        <v>45.4</v>
      </c>
    </row>
    <row r="51" ht="15.75" customHeight="1">
      <c r="A51" s="2">
        <v>1.091117227573E12</v>
      </c>
      <c r="B51" s="2">
        <v>2.001806776E9</v>
      </c>
      <c r="C51" s="7">
        <v>2.86</v>
      </c>
      <c r="D51" s="2">
        <v>121003.0</v>
      </c>
      <c r="E51" s="2">
        <v>226004.0</v>
      </c>
      <c r="F51" s="6" t="str">
        <f>VLOOKUP(E51, 'X - Pincode Zones'!$B:$C, 2, FALSE)</f>
        <v>b</v>
      </c>
      <c r="G51" s="6" t="s">
        <v>36</v>
      </c>
      <c r="H51" s="11">
        <v>174.5</v>
      </c>
      <c r="I51" s="6" t="str">
        <f>VLOOKUP(E51, 'X - Pincode Zones'!B:C, 2, FALSE)</f>
        <v>b</v>
      </c>
      <c r="J51" s="12" t="b">
        <f t="shared" si="1"/>
        <v>0</v>
      </c>
      <c r="K51" s="13">
        <f>VLOOKUP(A51,Result!B:D,3,0)</f>
        <v>1</v>
      </c>
      <c r="L51" s="6">
        <f t="shared" si="2"/>
        <v>1</v>
      </c>
      <c r="M51" s="6">
        <f>IFS(
  I51 = "a", ('Courier - Rates'!$B$2 + (L51*'Courier - Rates'!$B$1)),
  I51 = "b", ('Courier - Rates'!$B$4 + (L51*'Courier - Rates'!$B$3)),
  I51 = "c", ('Courier - Rates'!$B$6 + (L51*'Courier - Rates'!$B$5)),
  I51 = "d", ('Courier - Rates'!$B$8 + (L51*'Courier - Rates'!$B$7)),
  I51 = "e", ('Courier - Rates'!$B$6 + (L51*'Courier - Rates'!$B$9))
)</f>
        <v>61.3</v>
      </c>
      <c r="N51" s="6">
        <f>ifna(IFS(AND(J51=true, I51="a"),('Courier - Rates'!$B$12 + L51*'Courier - Rates'!$B$11),
AND(J51=true, I51="b"),('Courier - Rates'!$B$14 + (L51*'Courier - Rates'!B$13)), 
AND(J51=true, I51="c"),('Courier - Rates'!$B$16 + (L51*'Courier - Rates'!$B$15)), 
AND(J51=true, I51="d"),('Courier - Rates'!$B$18 + (L51*'Courier - Rates'!$B$17)),
AND(J51=true, I51="e"),('Courier - Rates'!$B$20 + (L51*'Courier - Rates'!$B$19)),,0),0)</f>
        <v>0</v>
      </c>
      <c r="O51" s="6">
        <f t="shared" si="3"/>
        <v>61.3</v>
      </c>
    </row>
    <row r="52" ht="15.75" customHeight="1">
      <c r="A52" s="2">
        <v>1.091117227816E12</v>
      </c>
      <c r="B52" s="2">
        <v>2.001806801E9</v>
      </c>
      <c r="C52" s="7">
        <v>1.35</v>
      </c>
      <c r="D52" s="2">
        <v>121003.0</v>
      </c>
      <c r="E52" s="2">
        <v>248001.0</v>
      </c>
      <c r="F52" s="6" t="str">
        <f>VLOOKUP(E52, 'X - Pincode Zones'!$B:$C, 2, FALSE)</f>
        <v>b</v>
      </c>
      <c r="G52" s="6" t="s">
        <v>36</v>
      </c>
      <c r="H52" s="11">
        <v>89.6</v>
      </c>
      <c r="I52" s="6" t="str">
        <f>VLOOKUP(E52, 'X - Pincode Zones'!B:C, 2, FALSE)</f>
        <v>b</v>
      </c>
      <c r="J52" s="12" t="b">
        <f t="shared" si="1"/>
        <v>0</v>
      </c>
      <c r="K52" s="13">
        <f>VLOOKUP(A52,Result!B:D,3,0)</f>
        <v>0.5</v>
      </c>
      <c r="L52" s="6">
        <f t="shared" si="2"/>
        <v>0</v>
      </c>
      <c r="M52" s="6">
        <f>IFS(
  I52 = "a", ('Courier - Rates'!$B$2 + (L52*'Courier - Rates'!$B$1)),
  I52 = "b", ('Courier - Rates'!$B$4 + (L52*'Courier - Rates'!$B$3)),
  I52 = "c", ('Courier - Rates'!$B$6 + (L52*'Courier - Rates'!$B$5)),
  I52 = "d", ('Courier - Rates'!$B$8 + (L52*'Courier - Rates'!$B$7)),
  I52 = "e", ('Courier - Rates'!$B$6 + (L52*'Courier - Rates'!$B$9))
)</f>
        <v>33</v>
      </c>
      <c r="N52" s="6">
        <f>ifna(IFS(AND(J52=true, I52="a"),('Courier - Rates'!$B$12 + L52*'Courier - Rates'!$B$11),
AND(J52=true, I52="b"),('Courier - Rates'!$B$14 + (L52*'Courier - Rates'!B$13)), 
AND(J52=true, I52="c"),('Courier - Rates'!$B$16 + (L52*'Courier - Rates'!$B$15)), 
AND(J52=true, I52="d"),('Courier - Rates'!$B$18 + (L52*'Courier - Rates'!$B$17)),
AND(J52=true, I52="e"),('Courier - Rates'!$B$20 + (L52*'Courier - Rates'!$B$19)),,0),0)</f>
        <v>0</v>
      </c>
      <c r="O52" s="6">
        <f t="shared" si="3"/>
        <v>33</v>
      </c>
    </row>
    <row r="53" ht="15.75" customHeight="1">
      <c r="A53" s="2">
        <v>1.09111722929E12</v>
      </c>
      <c r="B53" s="2">
        <v>2.001807004E9</v>
      </c>
      <c r="C53" s="7">
        <v>0.68</v>
      </c>
      <c r="D53" s="2">
        <v>121003.0</v>
      </c>
      <c r="E53" s="2">
        <v>410206.0</v>
      </c>
      <c r="F53" s="6" t="str">
        <f>VLOOKUP(E53, 'X - Pincode Zones'!$B:$C, 2, FALSE)</f>
        <v>d</v>
      </c>
      <c r="G53" s="6" t="s">
        <v>36</v>
      </c>
      <c r="H53" s="11">
        <v>90.2</v>
      </c>
      <c r="I53" s="6" t="str">
        <f>VLOOKUP(E53, 'X - Pincode Zones'!B:C, 2, FALSE)</f>
        <v>d</v>
      </c>
      <c r="J53" s="12" t="b">
        <f t="shared" si="1"/>
        <v>0</v>
      </c>
      <c r="K53" s="13">
        <f>VLOOKUP(A53,Result!B:D,3,0)</f>
        <v>0.5</v>
      </c>
      <c r="L53" s="6">
        <f t="shared" si="2"/>
        <v>0</v>
      </c>
      <c r="M53" s="6">
        <f>IFS(
  I53 = "a", ('Courier - Rates'!$B$2 + (L53*'Courier - Rates'!$B$1)),
  I53 = "b", ('Courier - Rates'!$B$4 + (L53*'Courier - Rates'!$B$3)),
  I53 = "c", ('Courier - Rates'!$B$6 + (L53*'Courier - Rates'!$B$5)),
  I53 = "d", ('Courier - Rates'!$B$8 + (L53*'Courier - Rates'!$B$7)),
  I53 = "e", ('Courier - Rates'!$B$6 + (L53*'Courier - Rates'!$B$9))
)</f>
        <v>45.4</v>
      </c>
      <c r="N53" s="6">
        <f>ifna(IFS(AND(J53=true, I53="a"),('Courier - Rates'!$B$12 + L53*'Courier - Rates'!$B$11),
AND(J53=true, I53="b"),('Courier - Rates'!$B$14 + (L53*'Courier - Rates'!B$13)), 
AND(J53=true, I53="c"),('Courier - Rates'!$B$16 + (L53*'Courier - Rates'!$B$15)), 
AND(J53=true, I53="d"),('Courier - Rates'!$B$18 + (L53*'Courier - Rates'!$B$17)),
AND(J53=true, I53="e"),('Courier - Rates'!$B$20 + (L53*'Courier - Rates'!$B$19)),,0),0)</f>
        <v>0</v>
      </c>
      <c r="O53" s="6">
        <f t="shared" si="3"/>
        <v>45.4</v>
      </c>
    </row>
    <row r="54" ht="15.75" customHeight="1">
      <c r="A54" s="2">
        <v>1.091117323005E12</v>
      </c>
      <c r="B54" s="2">
        <v>2.001807036E9</v>
      </c>
      <c r="C54" s="7">
        <v>1.64</v>
      </c>
      <c r="D54" s="2">
        <v>121003.0</v>
      </c>
      <c r="E54" s="2">
        <v>516503.0</v>
      </c>
      <c r="F54" s="6" t="str">
        <f>VLOOKUP(E54, 'X - Pincode Zones'!$B:$C, 2, FALSE)</f>
        <v>d</v>
      </c>
      <c r="G54" s="6" t="s">
        <v>36</v>
      </c>
      <c r="H54" s="11">
        <v>179.8</v>
      </c>
      <c r="I54" s="6" t="str">
        <f>VLOOKUP(E54, 'X - Pincode Zones'!B:C, 2, FALSE)</f>
        <v>d</v>
      </c>
      <c r="J54" s="12" t="b">
        <f t="shared" si="1"/>
        <v>0</v>
      </c>
      <c r="K54" s="13">
        <f>VLOOKUP(A54,Result!B:D,3,0)</f>
        <v>1.5</v>
      </c>
      <c r="L54" s="6">
        <f t="shared" si="2"/>
        <v>2</v>
      </c>
      <c r="M54" s="6">
        <f>IFS(
  I54 = "a", ('Courier - Rates'!$B$2 + (L54*'Courier - Rates'!$B$1)),
  I54 = "b", ('Courier - Rates'!$B$4 + (L54*'Courier - Rates'!$B$3)),
  I54 = "c", ('Courier - Rates'!$B$6 + (L54*'Courier - Rates'!$B$5)),
  I54 = "d", ('Courier - Rates'!$B$8 + (L54*'Courier - Rates'!$B$7)),
  I54 = "e", ('Courier - Rates'!$B$6 + (L54*'Courier - Rates'!$B$9))
)</f>
        <v>135</v>
      </c>
      <c r="N54" s="6">
        <f>ifna(IFS(AND(J54=true, I54="a"),('Courier - Rates'!$B$12 + L54*'Courier - Rates'!$B$11),
AND(J54=true, I54="b"),('Courier - Rates'!$B$14 + (L54*'Courier - Rates'!B$13)), 
AND(J54=true, I54="c"),('Courier - Rates'!$B$16 + (L54*'Courier - Rates'!$B$15)), 
AND(J54=true, I54="d"),('Courier - Rates'!$B$18 + (L54*'Courier - Rates'!$B$17)),
AND(J54=true, I54="e"),('Courier - Rates'!$B$20 + (L54*'Courier - Rates'!$B$19)),,0),0)</f>
        <v>0</v>
      </c>
      <c r="O54" s="6">
        <f t="shared" si="3"/>
        <v>135</v>
      </c>
    </row>
    <row r="55" ht="15.75" customHeight="1">
      <c r="A55" s="2">
        <v>1.091117323215E12</v>
      </c>
      <c r="B55" s="2">
        <v>2.001807084E9</v>
      </c>
      <c r="C55" s="7">
        <v>0.67</v>
      </c>
      <c r="D55" s="2">
        <v>121003.0</v>
      </c>
      <c r="E55" s="2">
        <v>742103.0</v>
      </c>
      <c r="F55" s="6" t="str">
        <f>VLOOKUP(E55, 'X - Pincode Zones'!$B:$C, 2, FALSE)</f>
        <v>d</v>
      </c>
      <c r="G55" s="6" t="s">
        <v>36</v>
      </c>
      <c r="H55" s="11">
        <v>90.2</v>
      </c>
      <c r="I55" s="6" t="str">
        <f>VLOOKUP(E55, 'X - Pincode Zones'!B:C, 2, FALSE)</f>
        <v>d</v>
      </c>
      <c r="J55" s="12" t="b">
        <f t="shared" si="1"/>
        <v>0</v>
      </c>
      <c r="K55" s="13">
        <f>VLOOKUP(A55,Result!B:D,3,0)</f>
        <v>0.5</v>
      </c>
      <c r="L55" s="6">
        <f t="shared" si="2"/>
        <v>0</v>
      </c>
      <c r="M55" s="6">
        <f>IFS(
  I55 = "a", ('Courier - Rates'!$B$2 + (L55*'Courier - Rates'!$B$1)),
  I55 = "b", ('Courier - Rates'!$B$4 + (L55*'Courier - Rates'!$B$3)),
  I55 = "c", ('Courier - Rates'!$B$6 + (L55*'Courier - Rates'!$B$5)),
  I55 = "d", ('Courier - Rates'!$B$8 + (L55*'Courier - Rates'!$B$7)),
  I55 = "e", ('Courier - Rates'!$B$6 + (L55*'Courier - Rates'!$B$9))
)</f>
        <v>45.4</v>
      </c>
      <c r="N55" s="6">
        <f>ifna(IFS(AND(J55=true, I55="a"),('Courier - Rates'!$B$12 + L55*'Courier - Rates'!$B$11),
AND(J55=true, I55="b"),('Courier - Rates'!$B$14 + (L55*'Courier - Rates'!B$13)), 
AND(J55=true, I55="c"),('Courier - Rates'!$B$16 + (L55*'Courier - Rates'!$B$15)), 
AND(J55=true, I55="d"),('Courier - Rates'!$B$18 + (L55*'Courier - Rates'!$B$17)),
AND(J55=true, I55="e"),('Courier - Rates'!$B$20 + (L55*'Courier - Rates'!$B$19)),,0),0)</f>
        <v>0</v>
      </c>
      <c r="O55" s="6">
        <f t="shared" si="3"/>
        <v>45.4</v>
      </c>
    </row>
    <row r="56" ht="15.75" customHeight="1">
      <c r="A56" s="2">
        <v>1.091117324394E12</v>
      </c>
      <c r="B56" s="2">
        <v>2.001807362E9</v>
      </c>
      <c r="C56" s="7">
        <v>2.0</v>
      </c>
      <c r="D56" s="2">
        <v>121003.0</v>
      </c>
      <c r="E56" s="2">
        <v>452018.0</v>
      </c>
      <c r="F56" s="6" t="str">
        <f>VLOOKUP(E56, 'X - Pincode Zones'!$B:$C, 2, FALSE)</f>
        <v>d</v>
      </c>
      <c r="G56" s="6" t="s">
        <v>36</v>
      </c>
      <c r="H56" s="11">
        <v>179.8</v>
      </c>
      <c r="I56" s="6" t="str">
        <f>VLOOKUP(E56, 'X - Pincode Zones'!B:C, 2, FALSE)</f>
        <v>d</v>
      </c>
      <c r="J56" s="12" t="b">
        <f t="shared" si="1"/>
        <v>0</v>
      </c>
      <c r="K56" s="13">
        <f>VLOOKUP(A56,Result!B:D,3,0)</f>
        <v>2.5</v>
      </c>
      <c r="L56" s="6">
        <f t="shared" si="2"/>
        <v>4</v>
      </c>
      <c r="M56" s="6">
        <f>IFS(
  I56 = "a", ('Courier - Rates'!$B$2 + (L56*'Courier - Rates'!$B$1)),
  I56 = "b", ('Courier - Rates'!$B$4 + (L56*'Courier - Rates'!$B$3)),
  I56 = "c", ('Courier - Rates'!$B$6 + (L56*'Courier - Rates'!$B$5)),
  I56 = "d", ('Courier - Rates'!$B$8 + (L56*'Courier - Rates'!$B$7)),
  I56 = "e", ('Courier - Rates'!$B$6 + (L56*'Courier - Rates'!$B$9))
)</f>
        <v>224.6</v>
      </c>
      <c r="N56" s="6">
        <f>ifna(IFS(AND(J56=true, I56="a"),('Courier - Rates'!$B$12 + L56*'Courier - Rates'!$B$11),
AND(J56=true, I56="b"),('Courier - Rates'!$B$14 + (L56*'Courier - Rates'!B$13)), 
AND(J56=true, I56="c"),('Courier - Rates'!$B$16 + (L56*'Courier - Rates'!$B$15)), 
AND(J56=true, I56="d"),('Courier - Rates'!$B$18 + (L56*'Courier - Rates'!$B$17)),
AND(J56=true, I56="e"),('Courier - Rates'!$B$20 + (L56*'Courier - Rates'!$B$19)),,0),0)</f>
        <v>0</v>
      </c>
      <c r="O56" s="6">
        <f t="shared" si="3"/>
        <v>224.6</v>
      </c>
    </row>
    <row r="57" ht="15.75" customHeight="1">
      <c r="A57" s="2">
        <v>1.091117325094E12</v>
      </c>
      <c r="B57" s="2">
        <v>2.001807415E9</v>
      </c>
      <c r="C57" s="7">
        <v>1.0</v>
      </c>
      <c r="D57" s="2">
        <v>121003.0</v>
      </c>
      <c r="E57" s="2">
        <v>208001.0</v>
      </c>
      <c r="F57" s="6" t="str">
        <f>VLOOKUP(E57, 'X - Pincode Zones'!$B:$C, 2, FALSE)</f>
        <v>b</v>
      </c>
      <c r="G57" s="6" t="s">
        <v>36</v>
      </c>
      <c r="H57" s="11">
        <v>61.3</v>
      </c>
      <c r="I57" s="6" t="str">
        <f>VLOOKUP(E57, 'X - Pincode Zones'!B:C, 2, FALSE)</f>
        <v>b</v>
      </c>
      <c r="J57" s="12" t="b">
        <f t="shared" si="1"/>
        <v>0</v>
      </c>
      <c r="K57" s="13">
        <f>VLOOKUP(A57,Result!B:D,3,0)</f>
        <v>1.5</v>
      </c>
      <c r="L57" s="6">
        <f t="shared" si="2"/>
        <v>2</v>
      </c>
      <c r="M57" s="6">
        <f>IFS(
  I57 = "a", ('Courier - Rates'!$B$2 + (L57*'Courier - Rates'!$B$1)),
  I57 = "b", ('Courier - Rates'!$B$4 + (L57*'Courier - Rates'!$B$3)),
  I57 = "c", ('Courier - Rates'!$B$6 + (L57*'Courier - Rates'!$B$5)),
  I57 = "d", ('Courier - Rates'!$B$8 + (L57*'Courier - Rates'!$B$7)),
  I57 = "e", ('Courier - Rates'!$B$6 + (L57*'Courier - Rates'!$B$9))
)</f>
        <v>89.6</v>
      </c>
      <c r="N57" s="6">
        <f>ifna(IFS(AND(J57=true, I57="a"),('Courier - Rates'!$B$12 + L57*'Courier - Rates'!$B$11),
AND(J57=true, I57="b"),('Courier - Rates'!$B$14 + (L57*'Courier - Rates'!B$13)), 
AND(J57=true, I57="c"),('Courier - Rates'!$B$16 + (L57*'Courier - Rates'!$B$15)), 
AND(J57=true, I57="d"),('Courier - Rates'!$B$18 + (L57*'Courier - Rates'!$B$17)),
AND(J57=true, I57="e"),('Courier - Rates'!$B$20 + (L57*'Courier - Rates'!$B$19)),,0),0)</f>
        <v>0</v>
      </c>
      <c r="O57" s="6">
        <f t="shared" si="3"/>
        <v>89.6</v>
      </c>
    </row>
    <row r="58" ht="15.75" customHeight="1">
      <c r="A58" s="2">
        <v>1.091117616121E12</v>
      </c>
      <c r="B58" s="2">
        <v>2.001809592E9</v>
      </c>
      <c r="C58" s="7">
        <v>1.5</v>
      </c>
      <c r="D58" s="2">
        <v>121003.0</v>
      </c>
      <c r="E58" s="2">
        <v>244713.0</v>
      </c>
      <c r="F58" s="6" t="str">
        <f>VLOOKUP(E58, 'X - Pincode Zones'!$B:$C, 2, FALSE)</f>
        <v>b</v>
      </c>
      <c r="G58" s="6" t="s">
        <v>36</v>
      </c>
      <c r="H58" s="11">
        <v>89.6</v>
      </c>
      <c r="I58" s="6" t="str">
        <f>VLOOKUP(E58, 'X - Pincode Zones'!B:C, 2, FALSE)</f>
        <v>b</v>
      </c>
      <c r="J58" s="12" t="b">
        <f t="shared" si="1"/>
        <v>0</v>
      </c>
      <c r="K58" s="13">
        <f>VLOOKUP(A58,Result!B:D,3,0)</f>
        <v>2</v>
      </c>
      <c r="L58" s="6">
        <f t="shared" si="2"/>
        <v>3</v>
      </c>
      <c r="M58" s="6">
        <f>IFS(
  I58 = "a", ('Courier - Rates'!$B$2 + (L58*'Courier - Rates'!$B$1)),
  I58 = "b", ('Courier - Rates'!$B$4 + (L58*'Courier - Rates'!$B$3)),
  I58 = "c", ('Courier - Rates'!$B$6 + (L58*'Courier - Rates'!$B$5)),
  I58 = "d", ('Courier - Rates'!$B$8 + (L58*'Courier - Rates'!$B$7)),
  I58 = "e", ('Courier - Rates'!$B$6 + (L58*'Courier - Rates'!$B$9))
)</f>
        <v>117.9</v>
      </c>
      <c r="N58" s="6">
        <f>ifna(IFS(AND(J58=true, I58="a"),('Courier - Rates'!$B$12 + L58*'Courier - Rates'!$B$11),
AND(J58=true, I58="b"),('Courier - Rates'!$B$14 + (L58*'Courier - Rates'!B$13)), 
AND(J58=true, I58="c"),('Courier - Rates'!$B$16 + (L58*'Courier - Rates'!$B$15)), 
AND(J58=true, I58="d"),('Courier - Rates'!$B$18 + (L58*'Courier - Rates'!$B$17)),
AND(J58=true, I58="e"),('Courier - Rates'!$B$20 + (L58*'Courier - Rates'!$B$19)),,0),0)</f>
        <v>0</v>
      </c>
      <c r="O58" s="6">
        <f t="shared" si="3"/>
        <v>117.9</v>
      </c>
    </row>
    <row r="59" ht="15.75" customHeight="1">
      <c r="A59" s="2">
        <v>1.091117795531E12</v>
      </c>
      <c r="B59" s="2">
        <v>2.001809794E9</v>
      </c>
      <c r="C59" s="7">
        <v>1.5</v>
      </c>
      <c r="D59" s="2">
        <v>121003.0</v>
      </c>
      <c r="E59" s="2">
        <v>580007.0</v>
      </c>
      <c r="F59" s="6" t="str">
        <f>VLOOKUP(E59, 'X - Pincode Zones'!$B:$C, 2, FALSE)</f>
        <v>d</v>
      </c>
      <c r="G59" s="6" t="s">
        <v>36</v>
      </c>
      <c r="H59" s="11">
        <v>135.0</v>
      </c>
      <c r="I59" s="6" t="str">
        <f>VLOOKUP(E59, 'X - Pincode Zones'!B:C, 2, FALSE)</f>
        <v>d</v>
      </c>
      <c r="J59" s="12" t="b">
        <f t="shared" si="1"/>
        <v>0</v>
      </c>
      <c r="K59" s="13">
        <f>VLOOKUP(A59,Result!B:D,3,0)</f>
        <v>2</v>
      </c>
      <c r="L59" s="6">
        <f t="shared" si="2"/>
        <v>3</v>
      </c>
      <c r="M59" s="6">
        <f>IFS(
  I59 = "a", ('Courier - Rates'!$B$2 + (L59*'Courier - Rates'!$B$1)),
  I59 = "b", ('Courier - Rates'!$B$4 + (L59*'Courier - Rates'!$B$3)),
  I59 = "c", ('Courier - Rates'!$B$6 + (L59*'Courier - Rates'!$B$5)),
  I59 = "d", ('Courier - Rates'!$B$8 + (L59*'Courier - Rates'!$B$7)),
  I59 = "e", ('Courier - Rates'!$B$6 + (L59*'Courier - Rates'!$B$9))
)</f>
        <v>179.8</v>
      </c>
      <c r="N59" s="6">
        <f>ifna(IFS(AND(J59=true, I59="a"),('Courier - Rates'!$B$12 + L59*'Courier - Rates'!$B$11),
AND(J59=true, I59="b"),('Courier - Rates'!$B$14 + (L59*'Courier - Rates'!B$13)), 
AND(J59=true, I59="c"),('Courier - Rates'!$B$16 + (L59*'Courier - Rates'!$B$15)), 
AND(J59=true, I59="d"),('Courier - Rates'!$B$18 + (L59*'Courier - Rates'!$B$17)),
AND(J59=true, I59="e"),('Courier - Rates'!$B$20 + (L59*'Courier - Rates'!$B$19)),,0),0)</f>
        <v>0</v>
      </c>
      <c r="O59" s="6">
        <f t="shared" si="3"/>
        <v>179.8</v>
      </c>
    </row>
    <row r="60" ht="15.75" customHeight="1">
      <c r="A60" s="2">
        <v>1.091117795623E12</v>
      </c>
      <c r="B60" s="2">
        <v>2.00180982E9</v>
      </c>
      <c r="C60" s="7">
        <v>3.0</v>
      </c>
      <c r="D60" s="2">
        <v>121003.0</v>
      </c>
      <c r="E60" s="2">
        <v>360005.0</v>
      </c>
      <c r="F60" s="6" t="str">
        <f>VLOOKUP(E60, 'X - Pincode Zones'!$B:$C, 2, FALSE)</f>
        <v>d</v>
      </c>
      <c r="G60" s="6" t="s">
        <v>36</v>
      </c>
      <c r="H60" s="11">
        <v>269.4</v>
      </c>
      <c r="I60" s="6" t="str">
        <f>VLOOKUP(E60, 'X - Pincode Zones'!B:C, 2, FALSE)</f>
        <v>d</v>
      </c>
      <c r="J60" s="12" t="b">
        <f t="shared" si="1"/>
        <v>0</v>
      </c>
      <c r="K60" s="13">
        <f>VLOOKUP(A60,Result!B:D,3,0)</f>
        <v>3.5</v>
      </c>
      <c r="L60" s="6">
        <f t="shared" si="2"/>
        <v>6</v>
      </c>
      <c r="M60" s="6">
        <f>IFS(
  I60 = "a", ('Courier - Rates'!$B$2 + (L60*'Courier - Rates'!$B$1)),
  I60 = "b", ('Courier - Rates'!$B$4 + (L60*'Courier - Rates'!$B$3)),
  I60 = "c", ('Courier - Rates'!$B$6 + (L60*'Courier - Rates'!$B$5)),
  I60 = "d", ('Courier - Rates'!$B$8 + (L60*'Courier - Rates'!$B$7)),
  I60 = "e", ('Courier - Rates'!$B$6 + (L60*'Courier - Rates'!$B$9))
)</f>
        <v>314.2</v>
      </c>
      <c r="N60" s="6">
        <f>ifna(IFS(AND(J60=true, I60="a"),('Courier - Rates'!$B$12 + L60*'Courier - Rates'!$B$11),
AND(J60=true, I60="b"),('Courier - Rates'!$B$14 + (L60*'Courier - Rates'!B$13)), 
AND(J60=true, I60="c"),('Courier - Rates'!$B$16 + (L60*'Courier - Rates'!$B$15)), 
AND(J60=true, I60="d"),('Courier - Rates'!$B$18 + (L60*'Courier - Rates'!$B$17)),
AND(J60=true, I60="e"),('Courier - Rates'!$B$20 + (L60*'Courier - Rates'!$B$19)),,0),0)</f>
        <v>0</v>
      </c>
      <c r="O60" s="6">
        <f t="shared" si="3"/>
        <v>314.2</v>
      </c>
    </row>
    <row r="61" ht="15.75" customHeight="1">
      <c r="A61" s="2">
        <v>1.091117223351E12</v>
      </c>
      <c r="B61" s="2">
        <v>2.001806471E9</v>
      </c>
      <c r="C61" s="7">
        <v>1.7</v>
      </c>
      <c r="D61" s="2">
        <v>121003.0</v>
      </c>
      <c r="E61" s="2">
        <v>313027.0</v>
      </c>
      <c r="F61" s="6" t="str">
        <f>VLOOKUP(E61, 'X - Pincode Zones'!$B:$C, 2, FALSE)</f>
        <v>b</v>
      </c>
      <c r="G61" s="6" t="s">
        <v>36</v>
      </c>
      <c r="H61" s="11">
        <v>179.8</v>
      </c>
      <c r="I61" s="6" t="str">
        <f>VLOOKUP(E61, 'X - Pincode Zones'!B:C, 2, FALSE)</f>
        <v>b</v>
      </c>
      <c r="J61" s="12" t="b">
        <f t="shared" si="1"/>
        <v>0</v>
      </c>
      <c r="K61" s="13">
        <f>VLOOKUP(A61,Result!B:D,3,0)</f>
        <v>2</v>
      </c>
      <c r="L61" s="6">
        <f t="shared" si="2"/>
        <v>3</v>
      </c>
      <c r="M61" s="6">
        <f>IFS(
  I61 = "a", ('Courier - Rates'!$B$2 + (L61*'Courier - Rates'!$B$1)),
  I61 = "b", ('Courier - Rates'!$B$4 + (L61*'Courier - Rates'!$B$3)),
  I61 = "c", ('Courier - Rates'!$B$6 + (L61*'Courier - Rates'!$B$5)),
  I61 = "d", ('Courier - Rates'!$B$8 + (L61*'Courier - Rates'!$B$7)),
  I61 = "e", ('Courier - Rates'!$B$6 + (L61*'Courier - Rates'!$B$9))
)</f>
        <v>117.9</v>
      </c>
      <c r="N61" s="6">
        <f>ifna(IFS(AND(J61=true, I61="a"),('Courier - Rates'!$B$12 + L61*'Courier - Rates'!$B$11),
AND(J61=true, I61="b"),('Courier - Rates'!$B$14 + (L61*'Courier - Rates'!B$13)), 
AND(J61=true, I61="c"),('Courier - Rates'!$B$16 + (L61*'Courier - Rates'!$B$15)), 
AND(J61=true, I61="d"),('Courier - Rates'!$B$18 + (L61*'Courier - Rates'!$B$17)),
AND(J61=true, I61="e"),('Courier - Rates'!$B$20 + (L61*'Courier - Rates'!$B$19)),,0),0)</f>
        <v>0</v>
      </c>
      <c r="O61" s="6">
        <f t="shared" si="3"/>
        <v>117.9</v>
      </c>
    </row>
    <row r="62" ht="15.75" customHeight="1">
      <c r="A62" s="2">
        <v>1.091117324011E12</v>
      </c>
      <c r="B62" s="2">
        <v>2.001807241E9</v>
      </c>
      <c r="C62" s="7">
        <v>0.79</v>
      </c>
      <c r="D62" s="2">
        <v>121003.0</v>
      </c>
      <c r="E62" s="2">
        <v>341001.0</v>
      </c>
      <c r="F62" s="6" t="str">
        <f>VLOOKUP(E62, 'X - Pincode Zones'!$B:$C, 2, FALSE)</f>
        <v>b</v>
      </c>
      <c r="G62" s="6" t="s">
        <v>36</v>
      </c>
      <c r="H62" s="11">
        <v>90.2</v>
      </c>
      <c r="I62" s="6" t="str">
        <f>VLOOKUP(E62, 'X - Pincode Zones'!B:C, 2, FALSE)</f>
        <v>b</v>
      </c>
      <c r="J62" s="12" t="b">
        <f t="shared" si="1"/>
        <v>0</v>
      </c>
      <c r="K62" s="13">
        <f>VLOOKUP(A62,Result!B:D,3,0)</f>
        <v>1</v>
      </c>
      <c r="L62" s="6">
        <f t="shared" si="2"/>
        <v>1</v>
      </c>
      <c r="M62" s="6">
        <f>IFS(
  I62 = "a", ('Courier - Rates'!$B$2 + (L62*'Courier - Rates'!$B$1)),
  I62 = "b", ('Courier - Rates'!$B$4 + (L62*'Courier - Rates'!$B$3)),
  I62 = "c", ('Courier - Rates'!$B$6 + (L62*'Courier - Rates'!$B$5)),
  I62 = "d", ('Courier - Rates'!$B$8 + (L62*'Courier - Rates'!$B$7)),
  I62 = "e", ('Courier - Rates'!$B$6 + (L62*'Courier - Rates'!$B$9))
)</f>
        <v>61.3</v>
      </c>
      <c r="N62" s="6">
        <f>ifna(IFS(AND(J62=true, I62="a"),('Courier - Rates'!$B$12 + L62*'Courier - Rates'!$B$11),
AND(J62=true, I62="b"),('Courier - Rates'!$B$14 + (L62*'Courier - Rates'!B$13)), 
AND(J62=true, I62="c"),('Courier - Rates'!$B$16 + (L62*'Courier - Rates'!$B$15)), 
AND(J62=true, I62="d"),('Courier - Rates'!$B$18 + (L62*'Courier - Rates'!$B$17)),
AND(J62=true, I62="e"),('Courier - Rates'!$B$20 + (L62*'Courier - Rates'!$B$19)),,0),0)</f>
        <v>0</v>
      </c>
      <c r="O62" s="6">
        <f t="shared" si="3"/>
        <v>61.3</v>
      </c>
    </row>
    <row r="63" ht="15.75" customHeight="1">
      <c r="A63" s="2">
        <v>1.09111732757E12</v>
      </c>
      <c r="B63" s="2">
        <v>2.001807981E9</v>
      </c>
      <c r="C63" s="7">
        <v>0.5</v>
      </c>
      <c r="D63" s="2">
        <v>121003.0</v>
      </c>
      <c r="E63" s="2">
        <v>332715.0</v>
      </c>
      <c r="F63" s="6" t="str">
        <f>VLOOKUP(E63, 'X - Pincode Zones'!$B:$C, 2, FALSE)</f>
        <v>b</v>
      </c>
      <c r="G63" s="6" t="s">
        <v>36</v>
      </c>
      <c r="H63" s="11">
        <v>45.4</v>
      </c>
      <c r="I63" s="6" t="str">
        <f>VLOOKUP(E63, 'X - Pincode Zones'!B:C, 2, FALSE)</f>
        <v>b</v>
      </c>
      <c r="J63" s="12" t="b">
        <f t="shared" si="1"/>
        <v>0</v>
      </c>
      <c r="K63" s="13">
        <f>VLOOKUP(A63,Result!B:D,3,0)</f>
        <v>0.5</v>
      </c>
      <c r="L63" s="6">
        <f t="shared" si="2"/>
        <v>0</v>
      </c>
      <c r="M63" s="6">
        <f>IFS(
  I63 = "a", ('Courier - Rates'!$B$2 + (L63*'Courier - Rates'!$B$1)),
  I63 = "b", ('Courier - Rates'!$B$4 + (L63*'Courier - Rates'!$B$3)),
  I63 = "c", ('Courier - Rates'!$B$6 + (L63*'Courier - Rates'!$B$5)),
  I63 = "d", ('Courier - Rates'!$B$8 + (L63*'Courier - Rates'!$B$7)),
  I63 = "e", ('Courier - Rates'!$B$6 + (L63*'Courier - Rates'!$B$9))
)</f>
        <v>33</v>
      </c>
      <c r="N63" s="6">
        <f>ifna(IFS(AND(J63=true, I63="a"),('Courier - Rates'!$B$12 + L63*'Courier - Rates'!$B$11),
AND(J63=true, I63="b"),('Courier - Rates'!$B$14 + (L63*'Courier - Rates'!B$13)), 
AND(J63=true, I63="c"),('Courier - Rates'!$B$16 + (L63*'Courier - Rates'!$B$15)), 
AND(J63=true, I63="d"),('Courier - Rates'!$B$18 + (L63*'Courier - Rates'!$B$17)),
AND(J63=true, I63="e"),('Courier - Rates'!$B$20 + (L63*'Courier - Rates'!$B$19)),,0),0)</f>
        <v>0</v>
      </c>
      <c r="O63" s="6">
        <f t="shared" si="3"/>
        <v>33</v>
      </c>
    </row>
    <row r="64" ht="15.75" customHeight="1">
      <c r="A64" s="2">
        <v>1.091117435602E12</v>
      </c>
      <c r="B64" s="2">
        <v>2.001808286E9</v>
      </c>
      <c r="C64" s="7">
        <v>0.77</v>
      </c>
      <c r="D64" s="2">
        <v>121003.0</v>
      </c>
      <c r="E64" s="2">
        <v>302031.0</v>
      </c>
      <c r="F64" s="6" t="str">
        <f>VLOOKUP(E64, 'X - Pincode Zones'!$B:$C, 2, FALSE)</f>
        <v>b</v>
      </c>
      <c r="G64" s="6" t="s">
        <v>36</v>
      </c>
      <c r="H64" s="11">
        <v>90.2</v>
      </c>
      <c r="I64" s="6" t="str">
        <f>VLOOKUP(E64, 'X - Pincode Zones'!B:C, 2, FALSE)</f>
        <v>b</v>
      </c>
      <c r="J64" s="12" t="b">
        <f t="shared" si="1"/>
        <v>0</v>
      </c>
      <c r="K64" s="13">
        <f>VLOOKUP(A64,Result!B:D,3,0)</f>
        <v>1</v>
      </c>
      <c r="L64" s="6">
        <f t="shared" si="2"/>
        <v>1</v>
      </c>
      <c r="M64" s="6">
        <f>IFS(
  I64 = "a", ('Courier - Rates'!$B$2 + (L64*'Courier - Rates'!$B$1)),
  I64 = "b", ('Courier - Rates'!$B$4 + (L64*'Courier - Rates'!$B$3)),
  I64 = "c", ('Courier - Rates'!$B$6 + (L64*'Courier - Rates'!$B$5)),
  I64 = "d", ('Courier - Rates'!$B$8 + (L64*'Courier - Rates'!$B$7)),
  I64 = "e", ('Courier - Rates'!$B$6 + (L64*'Courier - Rates'!$B$9))
)</f>
        <v>61.3</v>
      </c>
      <c r="N64" s="6">
        <f>ifna(IFS(AND(J64=true, I64="a"),('Courier - Rates'!$B$12 + L64*'Courier - Rates'!$B$11),
AND(J64=true, I64="b"),('Courier - Rates'!$B$14 + (L64*'Courier - Rates'!B$13)), 
AND(J64=true, I64="c"),('Courier - Rates'!$B$16 + (L64*'Courier - Rates'!$B$15)), 
AND(J64=true, I64="d"),('Courier - Rates'!$B$18 + (L64*'Courier - Rates'!$B$17)),
AND(J64=true, I64="e"),('Courier - Rates'!$B$20 + (L64*'Courier - Rates'!$B$19)),,0),0)</f>
        <v>0</v>
      </c>
      <c r="O64" s="6">
        <f t="shared" si="3"/>
        <v>61.3</v>
      </c>
    </row>
    <row r="65" ht="15.75" customHeight="1">
      <c r="A65" s="2">
        <v>1.09111743768E12</v>
      </c>
      <c r="B65" s="2">
        <v>2.001808801E9</v>
      </c>
      <c r="C65" s="7">
        <v>0.8</v>
      </c>
      <c r="D65" s="2">
        <v>121003.0</v>
      </c>
      <c r="E65" s="2">
        <v>335001.0</v>
      </c>
      <c r="F65" s="6" t="str">
        <f>VLOOKUP(E65, 'X - Pincode Zones'!$B:$C, 2, FALSE)</f>
        <v>b</v>
      </c>
      <c r="G65" s="6" t="s">
        <v>36</v>
      </c>
      <c r="H65" s="11">
        <v>90.2</v>
      </c>
      <c r="I65" s="6" t="str">
        <f>VLOOKUP(E65, 'X - Pincode Zones'!B:C, 2, FALSE)</f>
        <v>b</v>
      </c>
      <c r="J65" s="12" t="b">
        <f t="shared" si="1"/>
        <v>0</v>
      </c>
      <c r="K65" s="13">
        <f>VLOOKUP(A65,Result!B:D,3,0)</f>
        <v>1</v>
      </c>
      <c r="L65" s="6">
        <f t="shared" si="2"/>
        <v>1</v>
      </c>
      <c r="M65" s="6">
        <f>IFS(
  I65 = "a", ('Courier - Rates'!$B$2 + (L65*'Courier - Rates'!$B$1)),
  I65 = "b", ('Courier - Rates'!$B$4 + (L65*'Courier - Rates'!$B$3)),
  I65 = "c", ('Courier - Rates'!$B$6 + (L65*'Courier - Rates'!$B$5)),
  I65 = "d", ('Courier - Rates'!$B$8 + (L65*'Courier - Rates'!$B$7)),
  I65 = "e", ('Courier - Rates'!$B$6 + (L65*'Courier - Rates'!$B$9))
)</f>
        <v>61.3</v>
      </c>
      <c r="N65" s="6">
        <f>ifna(IFS(AND(J65=true, I65="a"),('Courier - Rates'!$B$12 + L65*'Courier - Rates'!$B$11),
AND(J65=true, I65="b"),('Courier - Rates'!$B$14 + (L65*'Courier - Rates'!B$13)), 
AND(J65=true, I65="c"),('Courier - Rates'!$B$16 + (L65*'Courier - Rates'!$B$15)), 
AND(J65=true, I65="d"),('Courier - Rates'!$B$18 + (L65*'Courier - Rates'!$B$17)),
AND(J65=true, I65="e"),('Courier - Rates'!$B$20 + (L65*'Courier - Rates'!$B$19)),,0),0)</f>
        <v>0</v>
      </c>
      <c r="O65" s="6">
        <f t="shared" si="3"/>
        <v>61.3</v>
      </c>
    </row>
    <row r="66" ht="15.75" customHeight="1">
      <c r="A66" s="2">
        <v>1.0911178042E12</v>
      </c>
      <c r="B66" s="2">
        <v>2.001810104E9</v>
      </c>
      <c r="C66" s="7">
        <v>0.76</v>
      </c>
      <c r="D66" s="2">
        <v>121003.0</v>
      </c>
      <c r="E66" s="2">
        <v>334004.0</v>
      </c>
      <c r="F66" s="6" t="str">
        <f>VLOOKUP(E66, 'X - Pincode Zones'!$B:$C, 2, FALSE)</f>
        <v>b</v>
      </c>
      <c r="G66" s="6" t="s">
        <v>36</v>
      </c>
      <c r="H66" s="11">
        <v>90.2</v>
      </c>
      <c r="I66" s="6" t="str">
        <f>VLOOKUP(E66, 'X - Pincode Zones'!B:C, 2, FALSE)</f>
        <v>b</v>
      </c>
      <c r="J66" s="12" t="b">
        <f t="shared" si="1"/>
        <v>0</v>
      </c>
      <c r="K66" s="13">
        <f>VLOOKUP(A66,Result!B:D,3,0)</f>
        <v>1</v>
      </c>
      <c r="L66" s="6">
        <f t="shared" si="2"/>
        <v>1</v>
      </c>
      <c r="M66" s="6">
        <f>IFS(
  I66 = "a", ('Courier - Rates'!$B$2 + (L66*'Courier - Rates'!$B$1)),
  I66 = "b", ('Courier - Rates'!$B$4 + (L66*'Courier - Rates'!$B$3)),
  I66 = "c", ('Courier - Rates'!$B$6 + (L66*'Courier - Rates'!$B$5)),
  I66 = "d", ('Courier - Rates'!$B$8 + (L66*'Courier - Rates'!$B$7)),
  I66 = "e", ('Courier - Rates'!$B$6 + (L66*'Courier - Rates'!$B$9))
)</f>
        <v>61.3</v>
      </c>
      <c r="N66" s="6">
        <f>ifna(IFS(AND(J66=true, I66="a"),('Courier - Rates'!$B$12 + L66*'Courier - Rates'!$B$11),
AND(J66=true, I66="b"),('Courier - Rates'!$B$14 + (L66*'Courier - Rates'!B$13)), 
AND(J66=true, I66="c"),('Courier - Rates'!$B$16 + (L66*'Courier - Rates'!$B$15)), 
AND(J66=true, I66="d"),('Courier - Rates'!$B$18 + (L66*'Courier - Rates'!$B$17)),
AND(J66=true, I66="e"),('Courier - Rates'!$B$20 + (L66*'Courier - Rates'!$B$19)),,0),0)</f>
        <v>0</v>
      </c>
      <c r="O66" s="6">
        <f t="shared" si="3"/>
        <v>61.3</v>
      </c>
    </row>
    <row r="67" ht="15.75" customHeight="1">
      <c r="A67" s="2">
        <v>1.091117957533E12</v>
      </c>
      <c r="B67" s="2">
        <v>2.001811153E9</v>
      </c>
      <c r="C67" s="7">
        <v>0.76</v>
      </c>
      <c r="D67" s="2">
        <v>121003.0</v>
      </c>
      <c r="E67" s="2">
        <v>321001.0</v>
      </c>
      <c r="F67" s="6" t="str">
        <f>VLOOKUP(E67, 'X - Pincode Zones'!$B:$C, 2, FALSE)</f>
        <v>b</v>
      </c>
      <c r="G67" s="6" t="s">
        <v>36</v>
      </c>
      <c r="H67" s="11">
        <v>90.2</v>
      </c>
      <c r="I67" s="6" t="str">
        <f>VLOOKUP(E67, 'X - Pincode Zones'!B:C, 2, FALSE)</f>
        <v>b</v>
      </c>
      <c r="J67" s="12" t="b">
        <f t="shared" si="1"/>
        <v>0</v>
      </c>
      <c r="K67" s="13">
        <f>VLOOKUP(A67,Result!B:D,3,0)</f>
        <v>1</v>
      </c>
      <c r="L67" s="6">
        <f t="shared" si="2"/>
        <v>1</v>
      </c>
      <c r="M67" s="6">
        <f>IFS(
  I67 = "a", ('Courier - Rates'!$B$2 + (L67*'Courier - Rates'!$B$1)),
  I67 = "b", ('Courier - Rates'!$B$4 + (L67*'Courier - Rates'!$B$3)),
  I67 = "c", ('Courier - Rates'!$B$6 + (L67*'Courier - Rates'!$B$5)),
  I67 = "d", ('Courier - Rates'!$B$8 + (L67*'Courier - Rates'!$B$7)),
  I67 = "e", ('Courier - Rates'!$B$6 + (L67*'Courier - Rates'!$B$9))
)</f>
        <v>61.3</v>
      </c>
      <c r="N67" s="6">
        <f>ifna(IFS(AND(J67=true, I67="a"),('Courier - Rates'!$B$12 + L67*'Courier - Rates'!$B$11),
AND(J67=true, I67="b"),('Courier - Rates'!$B$14 + (L67*'Courier - Rates'!B$13)), 
AND(J67=true, I67="c"),('Courier - Rates'!$B$16 + (L67*'Courier - Rates'!$B$15)), 
AND(J67=true, I67="d"),('Courier - Rates'!$B$18 + (L67*'Courier - Rates'!$B$17)),
AND(J67=true, I67="e"),('Courier - Rates'!$B$20 + (L67*'Courier - Rates'!$B$19)),,0),0)</f>
        <v>0</v>
      </c>
      <c r="O67" s="6">
        <f t="shared" si="3"/>
        <v>61.3</v>
      </c>
    </row>
    <row r="68" ht="15.75" customHeight="1">
      <c r="A68" s="2">
        <v>1.091117957942E12</v>
      </c>
      <c r="B68" s="2">
        <v>2.001811229E9</v>
      </c>
      <c r="C68" s="7">
        <v>0.6</v>
      </c>
      <c r="D68" s="2">
        <v>121003.0</v>
      </c>
      <c r="E68" s="2">
        <v>324001.0</v>
      </c>
      <c r="F68" s="6" t="str">
        <f>VLOOKUP(E68, 'X - Pincode Zones'!$B:$C, 2, FALSE)</f>
        <v>b</v>
      </c>
      <c r="G68" s="6" t="s">
        <v>36</v>
      </c>
      <c r="H68" s="11">
        <v>90.2</v>
      </c>
      <c r="I68" s="6" t="str">
        <f>VLOOKUP(E68, 'X - Pincode Zones'!B:C, 2, FALSE)</f>
        <v>b</v>
      </c>
      <c r="J68" s="12" t="b">
        <f t="shared" si="1"/>
        <v>0</v>
      </c>
      <c r="K68" s="13">
        <f>VLOOKUP(A68,Result!B:D,3,0)</f>
        <v>1</v>
      </c>
      <c r="L68" s="6">
        <f t="shared" si="2"/>
        <v>1</v>
      </c>
      <c r="M68" s="6">
        <f>IFS(
  I68 = "a", ('Courier - Rates'!$B$2 + (L68*'Courier - Rates'!$B$1)),
  I68 = "b", ('Courier - Rates'!$B$4 + (L68*'Courier - Rates'!$B$3)),
  I68 = "c", ('Courier - Rates'!$B$6 + (L68*'Courier - Rates'!$B$5)),
  I68 = "d", ('Courier - Rates'!$B$8 + (L68*'Courier - Rates'!$B$7)),
  I68 = "e", ('Courier - Rates'!$B$6 + (L68*'Courier - Rates'!$B$9))
)</f>
        <v>61.3</v>
      </c>
      <c r="N68" s="6">
        <f>ifna(IFS(AND(J68=true, I68="a"),('Courier - Rates'!$B$12 + L68*'Courier - Rates'!$B$11),
AND(J68=true, I68="b"),('Courier - Rates'!$B$14 + (L68*'Courier - Rates'!B$13)), 
AND(J68=true, I68="c"),('Courier - Rates'!$B$16 + (L68*'Courier - Rates'!$B$15)), 
AND(J68=true, I68="d"),('Courier - Rates'!$B$18 + (L68*'Courier - Rates'!$B$17)),
AND(J68=true, I68="e"),('Courier - Rates'!$B$20 + (L68*'Courier - Rates'!$B$19)),,0),0)</f>
        <v>0</v>
      </c>
      <c r="O68" s="6">
        <f t="shared" si="3"/>
        <v>61.3</v>
      </c>
    </row>
    <row r="69" ht="15.75" customHeight="1">
      <c r="A69" s="2">
        <v>1.091117958395E12</v>
      </c>
      <c r="B69" s="2">
        <v>2.001811363E9</v>
      </c>
      <c r="C69" s="7">
        <v>0.59</v>
      </c>
      <c r="D69" s="2">
        <v>121003.0</v>
      </c>
      <c r="E69" s="2">
        <v>321608.0</v>
      </c>
      <c r="F69" s="6" t="str">
        <f>VLOOKUP(E69, 'X - Pincode Zones'!$B:$C, 2, FALSE)</f>
        <v>b</v>
      </c>
      <c r="G69" s="6" t="s">
        <v>36</v>
      </c>
      <c r="H69" s="11">
        <v>90.2</v>
      </c>
      <c r="I69" s="6" t="str">
        <f>VLOOKUP(E69, 'X - Pincode Zones'!B:C, 2, FALSE)</f>
        <v>b</v>
      </c>
      <c r="J69" s="12" t="b">
        <f t="shared" si="1"/>
        <v>0</v>
      </c>
      <c r="K69" s="13">
        <f>VLOOKUP(A69,Result!B:D,3,0)</f>
        <v>1</v>
      </c>
      <c r="L69" s="6">
        <f t="shared" si="2"/>
        <v>1</v>
      </c>
      <c r="M69" s="6">
        <f>IFS(
  I69 = "a", ('Courier - Rates'!$B$2 + (L69*'Courier - Rates'!$B$1)),
  I69 = "b", ('Courier - Rates'!$B$4 + (L69*'Courier - Rates'!$B$3)),
  I69 = "c", ('Courier - Rates'!$B$6 + (L69*'Courier - Rates'!$B$5)),
  I69 = "d", ('Courier - Rates'!$B$8 + (L69*'Courier - Rates'!$B$7)),
  I69 = "e", ('Courier - Rates'!$B$6 + (L69*'Courier - Rates'!$B$9))
)</f>
        <v>61.3</v>
      </c>
      <c r="N69" s="6">
        <f>ifna(IFS(AND(J69=true, I69="a"),('Courier - Rates'!$B$12 + L69*'Courier - Rates'!$B$11),
AND(J69=true, I69="b"),('Courier - Rates'!$B$14 + (L69*'Courier - Rates'!B$13)), 
AND(J69=true, I69="c"),('Courier - Rates'!$B$16 + (L69*'Courier - Rates'!$B$15)), 
AND(J69=true, I69="d"),('Courier - Rates'!$B$18 + (L69*'Courier - Rates'!$B$17)),
AND(J69=true, I69="e"),('Courier - Rates'!$B$20 + (L69*'Courier - Rates'!$B$19)),,0),0)</f>
        <v>0</v>
      </c>
      <c r="O69" s="6">
        <f t="shared" si="3"/>
        <v>61.3</v>
      </c>
    </row>
    <row r="70" ht="15.75" customHeight="1">
      <c r="A70" s="2">
        <v>1.091118001865E12</v>
      </c>
      <c r="B70" s="2">
        <v>2.001811466E9</v>
      </c>
      <c r="C70" s="7">
        <v>0.8</v>
      </c>
      <c r="D70" s="2">
        <v>121003.0</v>
      </c>
      <c r="E70" s="2">
        <v>302002.0</v>
      </c>
      <c r="F70" s="6" t="str">
        <f>VLOOKUP(E70, 'X - Pincode Zones'!$B:$C, 2, FALSE)</f>
        <v>b</v>
      </c>
      <c r="G70" s="6" t="s">
        <v>36</v>
      </c>
      <c r="H70" s="11">
        <v>90.2</v>
      </c>
      <c r="I70" s="6" t="str">
        <f>VLOOKUP(E70, 'X - Pincode Zones'!B:C, 2, FALSE)</f>
        <v>b</v>
      </c>
      <c r="J70" s="12" t="b">
        <f t="shared" si="1"/>
        <v>0</v>
      </c>
      <c r="K70" s="13">
        <f>VLOOKUP(A70,Result!B:D,3,0)</f>
        <v>1</v>
      </c>
      <c r="L70" s="6">
        <f t="shared" si="2"/>
        <v>1</v>
      </c>
      <c r="M70" s="6">
        <f>IFS(
  I70 = "a", ('Courier - Rates'!$B$2 + (L70*'Courier - Rates'!$B$1)),
  I70 = "b", ('Courier - Rates'!$B$4 + (L70*'Courier - Rates'!$B$3)),
  I70 = "c", ('Courier - Rates'!$B$6 + (L70*'Courier - Rates'!$B$5)),
  I70 = "d", ('Courier - Rates'!$B$8 + (L70*'Courier - Rates'!$B$7)),
  I70 = "e", ('Courier - Rates'!$B$6 + (L70*'Courier - Rates'!$B$9))
)</f>
        <v>61.3</v>
      </c>
      <c r="N70" s="6">
        <f>ifna(IFS(AND(J70=true, I70="a"),('Courier - Rates'!$B$12 + L70*'Courier - Rates'!$B$11),
AND(J70=true, I70="b"),('Courier - Rates'!$B$14 + (L70*'Courier - Rates'!B$13)), 
AND(J70=true, I70="c"),('Courier - Rates'!$B$16 + (L70*'Courier - Rates'!$B$15)), 
AND(J70=true, I70="d"),('Courier - Rates'!$B$18 + (L70*'Courier - Rates'!$B$17)),
AND(J70=true, I70="e"),('Courier - Rates'!$B$20 + (L70*'Courier - Rates'!$B$19)),,0),0)</f>
        <v>0</v>
      </c>
      <c r="O70" s="6">
        <f t="shared" si="3"/>
        <v>61.3</v>
      </c>
    </row>
    <row r="71" ht="15.75" customHeight="1">
      <c r="A71" s="2">
        <v>1.091118009786E12</v>
      </c>
      <c r="B71" s="2">
        <v>2.001811809E9</v>
      </c>
      <c r="C71" s="7">
        <v>0.5</v>
      </c>
      <c r="D71" s="2">
        <v>121003.0</v>
      </c>
      <c r="E71" s="2">
        <v>311011.0</v>
      </c>
      <c r="F71" s="6" t="str">
        <f>VLOOKUP(E71, 'X - Pincode Zones'!$B:$C, 2, FALSE)</f>
        <v>b</v>
      </c>
      <c r="G71" s="6" t="s">
        <v>37</v>
      </c>
      <c r="H71" s="11">
        <v>86.7</v>
      </c>
      <c r="I71" s="6" t="str">
        <f>VLOOKUP(E71, 'X - Pincode Zones'!B:C, 2, FALSE)</f>
        <v>b</v>
      </c>
      <c r="J71" s="12" t="b">
        <f t="shared" si="1"/>
        <v>1</v>
      </c>
      <c r="K71" s="13">
        <f>VLOOKUP(A71,Result!B:D,3,0)</f>
        <v>0.5</v>
      </c>
      <c r="L71" s="6">
        <f t="shared" si="2"/>
        <v>0</v>
      </c>
      <c r="M71" s="6">
        <f>IFS(
  I71 = "a", ('Courier - Rates'!$B$2 + (L71*'Courier - Rates'!$B$1)),
  I71 = "b", ('Courier - Rates'!$B$4 + (L71*'Courier - Rates'!$B$3)),
  I71 = "c", ('Courier - Rates'!$B$6 + (L71*'Courier - Rates'!$B$5)),
  I71 = "d", ('Courier - Rates'!$B$8 + (L71*'Courier - Rates'!$B$7)),
  I71 = "e", ('Courier - Rates'!$B$6 + (L71*'Courier - Rates'!$B$9))
)</f>
        <v>33</v>
      </c>
      <c r="N71" s="6">
        <f>ifna(IFS(AND(J71=true, I71="a"),('Courier - Rates'!$B$12 + L71*'Courier - Rates'!$B$11),
AND(J71=true, I71="b"),('Courier - Rates'!$B$14 + (L71*'Courier - Rates'!B$13)), 
AND(J71=true, I71="c"),('Courier - Rates'!$B$16 + (L71*'Courier - Rates'!$B$15)), 
AND(J71=true, I71="d"),('Courier - Rates'!$B$18 + (L71*'Courier - Rates'!$B$17)),
AND(J71=true, I71="e"),('Courier - Rates'!$B$20 + (L71*'Courier - Rates'!$B$19)),,0),0)</f>
        <v>20.5</v>
      </c>
      <c r="O71" s="6">
        <f t="shared" si="3"/>
        <v>53.5</v>
      </c>
    </row>
    <row r="72" ht="15.75" customHeight="1">
      <c r="A72" s="2">
        <v>1.091118548333E12</v>
      </c>
      <c r="B72" s="2">
        <v>2.001812854E9</v>
      </c>
      <c r="C72" s="7">
        <v>2.94</v>
      </c>
      <c r="D72" s="2">
        <v>121003.0</v>
      </c>
      <c r="E72" s="2">
        <v>306302.0</v>
      </c>
      <c r="F72" s="6" t="str">
        <f>VLOOKUP(E72, 'X - Pincode Zones'!$B:$C, 2, FALSE)</f>
        <v>b</v>
      </c>
      <c r="G72" s="6" t="s">
        <v>36</v>
      </c>
      <c r="H72" s="11">
        <v>269.4</v>
      </c>
      <c r="I72" s="6" t="str">
        <f>VLOOKUP(E72, 'X - Pincode Zones'!B:C, 2, FALSE)</f>
        <v>b</v>
      </c>
      <c r="J72" s="12" t="b">
        <f t="shared" si="1"/>
        <v>0</v>
      </c>
      <c r="K72" s="13">
        <f>VLOOKUP(A72,Result!B:D,3,0)</f>
        <v>3</v>
      </c>
      <c r="L72" s="6">
        <f t="shared" si="2"/>
        <v>5</v>
      </c>
      <c r="M72" s="6">
        <f>IFS(
  I72 = "a", ('Courier - Rates'!$B$2 + (L72*'Courier - Rates'!$B$1)),
  I72 = "b", ('Courier - Rates'!$B$4 + (L72*'Courier - Rates'!$B$3)),
  I72 = "c", ('Courier - Rates'!$B$6 + (L72*'Courier - Rates'!$B$5)),
  I72 = "d", ('Courier - Rates'!$B$8 + (L72*'Courier - Rates'!$B$7)),
  I72 = "e", ('Courier - Rates'!$B$6 + (L72*'Courier - Rates'!$B$9))
)</f>
        <v>174.5</v>
      </c>
      <c r="N72" s="6">
        <f>ifna(IFS(AND(J72=true, I72="a"),('Courier - Rates'!$B$12 + L72*'Courier - Rates'!$B$11),
AND(J72=true, I72="b"),('Courier - Rates'!$B$14 + (L72*'Courier - Rates'!B$13)), 
AND(J72=true, I72="c"),('Courier - Rates'!$B$16 + (L72*'Courier - Rates'!$B$15)), 
AND(J72=true, I72="d"),('Courier - Rates'!$B$18 + (L72*'Courier - Rates'!$B$17)),
AND(J72=true, I72="e"),('Courier - Rates'!$B$20 + (L72*'Courier - Rates'!$B$19)),,0),0)</f>
        <v>0</v>
      </c>
      <c r="O72" s="6">
        <f t="shared" si="3"/>
        <v>174.5</v>
      </c>
    </row>
    <row r="73" ht="15.75" customHeight="1">
      <c r="A73" s="2">
        <v>1.091118553701E12</v>
      </c>
      <c r="B73" s="2">
        <v>2.001813009E9</v>
      </c>
      <c r="C73" s="7">
        <v>1.0</v>
      </c>
      <c r="D73" s="2">
        <v>121003.0</v>
      </c>
      <c r="E73" s="2">
        <v>313001.0</v>
      </c>
      <c r="F73" s="6" t="str">
        <f>VLOOKUP(E73, 'X - Pincode Zones'!$B:$C, 2, FALSE)</f>
        <v>b</v>
      </c>
      <c r="G73" s="6" t="s">
        <v>36</v>
      </c>
      <c r="H73" s="11">
        <v>90.2</v>
      </c>
      <c r="I73" s="6" t="str">
        <f>VLOOKUP(E73, 'X - Pincode Zones'!B:C, 2, FALSE)</f>
        <v>b</v>
      </c>
      <c r="J73" s="12" t="b">
        <f t="shared" si="1"/>
        <v>0</v>
      </c>
      <c r="K73" s="13">
        <f>VLOOKUP(A73,Result!B:D,3,0)</f>
        <v>1</v>
      </c>
      <c r="L73" s="6">
        <f t="shared" si="2"/>
        <v>1</v>
      </c>
      <c r="M73" s="6">
        <f>IFS(
  I73 = "a", ('Courier - Rates'!$B$2 + (L73*'Courier - Rates'!$B$1)),
  I73 = "b", ('Courier - Rates'!$B$4 + (L73*'Courier - Rates'!$B$3)),
  I73 = "c", ('Courier - Rates'!$B$6 + (L73*'Courier - Rates'!$B$5)),
  I73 = "d", ('Courier - Rates'!$B$8 + (L73*'Courier - Rates'!$B$7)),
  I73 = "e", ('Courier - Rates'!$B$6 + (L73*'Courier - Rates'!$B$9))
)</f>
        <v>61.3</v>
      </c>
      <c r="N73" s="6">
        <f>ifna(IFS(AND(J73=true, I73="a"),('Courier - Rates'!$B$12 + L73*'Courier - Rates'!$B$11),
AND(J73=true, I73="b"),('Courier - Rates'!$B$14 + (L73*'Courier - Rates'!B$13)), 
AND(J73=true, I73="c"),('Courier - Rates'!$B$16 + (L73*'Courier - Rates'!$B$15)), 
AND(J73=true, I73="d"),('Courier - Rates'!$B$18 + (L73*'Courier - Rates'!$B$17)),
AND(J73=true, I73="e"),('Courier - Rates'!$B$20 + (L73*'Courier - Rates'!$B$19)),,0),0)</f>
        <v>0</v>
      </c>
      <c r="O73" s="6">
        <f t="shared" si="3"/>
        <v>61.3</v>
      </c>
    </row>
    <row r="74" ht="15.75" customHeight="1">
      <c r="A74" s="2">
        <v>1.091118591534E12</v>
      </c>
      <c r="B74" s="2">
        <v>2.00181265E9</v>
      </c>
      <c r="C74" s="7">
        <v>0.61</v>
      </c>
      <c r="D74" s="2">
        <v>121003.0</v>
      </c>
      <c r="E74" s="2">
        <v>302002.0</v>
      </c>
      <c r="F74" s="6" t="str">
        <f>VLOOKUP(E74, 'X - Pincode Zones'!$B:$C, 2, FALSE)</f>
        <v>b</v>
      </c>
      <c r="G74" s="6" t="s">
        <v>36</v>
      </c>
      <c r="H74" s="11">
        <v>90.2</v>
      </c>
      <c r="I74" s="6" t="str">
        <f>VLOOKUP(E74, 'X - Pincode Zones'!B:C, 2, FALSE)</f>
        <v>b</v>
      </c>
      <c r="J74" s="12" t="b">
        <f t="shared" si="1"/>
        <v>0</v>
      </c>
      <c r="K74" s="13">
        <f>VLOOKUP(A74,Result!B:D,3,0)</f>
        <v>1</v>
      </c>
      <c r="L74" s="6">
        <f t="shared" si="2"/>
        <v>1</v>
      </c>
      <c r="M74" s="6">
        <f>IFS(
  I74 = "a", ('Courier - Rates'!$B$2 + (L74*'Courier - Rates'!$B$1)),
  I74 = "b", ('Courier - Rates'!$B$4 + (L74*'Courier - Rates'!$B$3)),
  I74 = "c", ('Courier - Rates'!$B$6 + (L74*'Courier - Rates'!$B$5)),
  I74 = "d", ('Courier - Rates'!$B$8 + (L74*'Courier - Rates'!$B$7)),
  I74 = "e", ('Courier - Rates'!$B$6 + (L74*'Courier - Rates'!$B$9))
)</f>
        <v>61.3</v>
      </c>
      <c r="N74" s="6">
        <f>ifna(IFS(AND(J74=true, I74="a"),('Courier - Rates'!$B$12 + L74*'Courier - Rates'!$B$11),
AND(J74=true, I74="b"),('Courier - Rates'!$B$14 + (L74*'Courier - Rates'!B$13)), 
AND(J74=true, I74="c"),('Courier - Rates'!$B$16 + (L74*'Courier - Rates'!$B$15)), 
AND(J74=true, I74="d"),('Courier - Rates'!$B$18 + (L74*'Courier - Rates'!$B$17)),
AND(J74=true, I74="e"),('Courier - Rates'!$B$20 + (L74*'Courier - Rates'!$B$19)),,0),0)</f>
        <v>0</v>
      </c>
      <c r="O74" s="6">
        <f t="shared" si="3"/>
        <v>61.3</v>
      </c>
    </row>
    <row r="75" ht="15.75" customHeight="1">
      <c r="A75" s="2">
        <v>1.09111892511E12</v>
      </c>
      <c r="B75" s="2">
        <v>2.00181458E9</v>
      </c>
      <c r="C75" s="7">
        <v>0.15</v>
      </c>
      <c r="D75" s="2">
        <v>121003.0</v>
      </c>
      <c r="E75" s="2">
        <v>322255.0</v>
      </c>
      <c r="F75" s="6" t="str">
        <f>VLOOKUP(E75, 'X - Pincode Zones'!$B:$C, 2, FALSE)</f>
        <v>b</v>
      </c>
      <c r="G75" s="6" t="s">
        <v>37</v>
      </c>
      <c r="H75" s="11">
        <v>86.7</v>
      </c>
      <c r="I75" s="6" t="str">
        <f>VLOOKUP(E75, 'X - Pincode Zones'!B:C, 2, FALSE)</f>
        <v>b</v>
      </c>
      <c r="J75" s="12" t="b">
        <f t="shared" si="1"/>
        <v>1</v>
      </c>
      <c r="K75" s="13">
        <f>VLOOKUP(A75,Result!B:D,3,0)</f>
        <v>0.5</v>
      </c>
      <c r="L75" s="6">
        <f t="shared" si="2"/>
        <v>0</v>
      </c>
      <c r="M75" s="6">
        <f>IFS(
  I75 = "a", ('Courier - Rates'!$B$2 + (L75*'Courier - Rates'!$B$1)),
  I75 = "b", ('Courier - Rates'!$B$4 + (L75*'Courier - Rates'!$B$3)),
  I75 = "c", ('Courier - Rates'!$B$6 + (L75*'Courier - Rates'!$B$5)),
  I75 = "d", ('Courier - Rates'!$B$8 + (L75*'Courier - Rates'!$B$7)),
  I75 = "e", ('Courier - Rates'!$B$6 + (L75*'Courier - Rates'!$B$9))
)</f>
        <v>33</v>
      </c>
      <c r="N75" s="6">
        <f>ifna(IFS(AND(J75=true, I75="a"),('Courier - Rates'!$B$12 + L75*'Courier - Rates'!$B$11),
AND(J75=true, I75="b"),('Courier - Rates'!$B$14 + (L75*'Courier - Rates'!B$13)), 
AND(J75=true, I75="c"),('Courier - Rates'!$B$16 + (L75*'Courier - Rates'!$B$15)), 
AND(J75=true, I75="d"),('Courier - Rates'!$B$18 + (L75*'Courier - Rates'!$B$17)),
AND(J75=true, I75="e"),('Courier - Rates'!$B$20 + (L75*'Courier - Rates'!$B$19)),,0),0)</f>
        <v>20.5</v>
      </c>
      <c r="O75" s="6">
        <f t="shared" si="3"/>
        <v>53.5</v>
      </c>
    </row>
    <row r="76" ht="15.75" customHeight="1">
      <c r="A76" s="2">
        <v>1.091119169701E12</v>
      </c>
      <c r="B76" s="2">
        <v>2.001815688E9</v>
      </c>
      <c r="C76" s="7">
        <v>0.2</v>
      </c>
      <c r="D76" s="2">
        <v>121003.0</v>
      </c>
      <c r="E76" s="2">
        <v>302017.0</v>
      </c>
      <c r="F76" s="6" t="str">
        <f>VLOOKUP(E76, 'X - Pincode Zones'!$B:$C, 2, FALSE)</f>
        <v>b</v>
      </c>
      <c r="G76" s="6" t="s">
        <v>36</v>
      </c>
      <c r="H76" s="11">
        <v>45.4</v>
      </c>
      <c r="I76" s="6" t="str">
        <f>VLOOKUP(E76, 'X - Pincode Zones'!B:C, 2, FALSE)</f>
        <v>b</v>
      </c>
      <c r="J76" s="12" t="b">
        <f t="shared" si="1"/>
        <v>0</v>
      </c>
      <c r="K76" s="13">
        <f>VLOOKUP(A76,Result!B:D,3,0)</f>
        <v>0.5</v>
      </c>
      <c r="L76" s="6">
        <f t="shared" si="2"/>
        <v>0</v>
      </c>
      <c r="M76" s="6">
        <f>IFS(
  I76 = "a", ('Courier - Rates'!$B$2 + (L76*'Courier - Rates'!$B$1)),
  I76 = "b", ('Courier - Rates'!$B$4 + (L76*'Courier - Rates'!$B$3)),
  I76 = "c", ('Courier - Rates'!$B$6 + (L76*'Courier - Rates'!$B$5)),
  I76 = "d", ('Courier - Rates'!$B$8 + (L76*'Courier - Rates'!$B$7)),
  I76 = "e", ('Courier - Rates'!$B$6 + (L76*'Courier - Rates'!$B$9))
)</f>
        <v>33</v>
      </c>
      <c r="N76" s="6">
        <f>ifna(IFS(AND(J76=true, I76="a"),('Courier - Rates'!$B$12 + L76*'Courier - Rates'!$B$11),
AND(J76=true, I76="b"),('Courier - Rates'!$B$14 + (L76*'Courier - Rates'!B$13)), 
AND(J76=true, I76="c"),('Courier - Rates'!$B$16 + (L76*'Courier - Rates'!$B$15)), 
AND(J76=true, I76="d"),('Courier - Rates'!$B$18 + (L76*'Courier - Rates'!$B$17)),
AND(J76=true, I76="e"),('Courier - Rates'!$B$20 + (L76*'Courier - Rates'!$B$19)),,0),0)</f>
        <v>0</v>
      </c>
      <c r="O76" s="6">
        <f t="shared" si="3"/>
        <v>33</v>
      </c>
    </row>
    <row r="77" ht="15.75" customHeight="1">
      <c r="A77" s="2">
        <v>1.091119367193E12</v>
      </c>
      <c r="B77" s="2">
        <v>2.001816131E9</v>
      </c>
      <c r="C77" s="7">
        <v>0.7</v>
      </c>
      <c r="D77" s="2">
        <v>121003.0</v>
      </c>
      <c r="E77" s="2">
        <v>302017.0</v>
      </c>
      <c r="F77" s="6" t="str">
        <f>VLOOKUP(E77, 'X - Pincode Zones'!$B:$C, 2, FALSE)</f>
        <v>b</v>
      </c>
      <c r="G77" s="6" t="s">
        <v>36</v>
      </c>
      <c r="H77" s="11">
        <v>90.2</v>
      </c>
      <c r="I77" s="6" t="str">
        <f>VLOOKUP(E77, 'X - Pincode Zones'!B:C, 2, FALSE)</f>
        <v>b</v>
      </c>
      <c r="J77" s="12" t="b">
        <f t="shared" si="1"/>
        <v>0</v>
      </c>
      <c r="K77" s="13">
        <f>VLOOKUP(A77,Result!B:D,3,0)</f>
        <v>1</v>
      </c>
      <c r="L77" s="6">
        <f t="shared" si="2"/>
        <v>1</v>
      </c>
      <c r="M77" s="6">
        <f>IFS(
  I77 = "a", ('Courier - Rates'!$B$2 + (L77*'Courier - Rates'!$B$1)),
  I77 = "b", ('Courier - Rates'!$B$4 + (L77*'Courier - Rates'!$B$3)),
  I77 = "c", ('Courier - Rates'!$B$6 + (L77*'Courier - Rates'!$B$5)),
  I77 = "d", ('Courier - Rates'!$B$8 + (L77*'Courier - Rates'!$B$7)),
  I77 = "e", ('Courier - Rates'!$B$6 + (L77*'Courier - Rates'!$B$9))
)</f>
        <v>61.3</v>
      </c>
      <c r="N77" s="6">
        <f>ifna(IFS(AND(J77=true, I77="a"),('Courier - Rates'!$B$12 + L77*'Courier - Rates'!$B$11),
AND(J77=true, I77="b"),('Courier - Rates'!$B$14 + (L77*'Courier - Rates'!B$13)), 
AND(J77=true, I77="c"),('Courier - Rates'!$B$16 + (L77*'Courier - Rates'!$B$15)), 
AND(J77=true, I77="d"),('Courier - Rates'!$B$18 + (L77*'Courier - Rates'!$B$17)),
AND(J77=true, I77="e"),('Courier - Rates'!$B$20 + (L77*'Courier - Rates'!$B$19)),,0),0)</f>
        <v>0</v>
      </c>
      <c r="O77" s="6">
        <f t="shared" si="3"/>
        <v>61.3</v>
      </c>
    </row>
    <row r="78" ht="15.75" customHeight="1">
      <c r="A78" s="2">
        <v>1.091119429202E12</v>
      </c>
      <c r="B78" s="2">
        <v>2.001816996E9</v>
      </c>
      <c r="C78" s="7">
        <v>0.5</v>
      </c>
      <c r="D78" s="2">
        <v>121003.0</v>
      </c>
      <c r="E78" s="2">
        <v>335512.0</v>
      </c>
      <c r="F78" s="6" t="str">
        <f>VLOOKUP(E78, 'X - Pincode Zones'!$B:$C, 2, FALSE)</f>
        <v>b</v>
      </c>
      <c r="G78" s="6" t="s">
        <v>36</v>
      </c>
      <c r="H78" s="11">
        <v>45.4</v>
      </c>
      <c r="I78" s="6" t="str">
        <f>VLOOKUP(E78, 'X - Pincode Zones'!B:C, 2, FALSE)</f>
        <v>b</v>
      </c>
      <c r="J78" s="12" t="b">
        <f t="shared" si="1"/>
        <v>0</v>
      </c>
      <c r="K78" s="13">
        <f>VLOOKUP(A78,Result!B:D,3,0)</f>
        <v>0.5</v>
      </c>
      <c r="L78" s="6">
        <f t="shared" si="2"/>
        <v>0</v>
      </c>
      <c r="M78" s="6">
        <f>IFS(
  I78 = "a", ('Courier - Rates'!$B$2 + (L78*'Courier - Rates'!$B$1)),
  I78 = "b", ('Courier - Rates'!$B$4 + (L78*'Courier - Rates'!$B$3)),
  I78 = "c", ('Courier - Rates'!$B$6 + (L78*'Courier - Rates'!$B$5)),
  I78 = "d", ('Courier - Rates'!$B$8 + (L78*'Courier - Rates'!$B$7)),
  I78 = "e", ('Courier - Rates'!$B$6 + (L78*'Courier - Rates'!$B$9))
)</f>
        <v>33</v>
      </c>
      <c r="N78" s="6">
        <f>ifna(IFS(AND(J78=true, I78="a"),('Courier - Rates'!$B$12 + L78*'Courier - Rates'!$B$11),
AND(J78=true, I78="b"),('Courier - Rates'!$B$14 + (L78*'Courier - Rates'!B$13)), 
AND(J78=true, I78="c"),('Courier - Rates'!$B$16 + (L78*'Courier - Rates'!$B$15)), 
AND(J78=true, I78="d"),('Courier - Rates'!$B$18 + (L78*'Courier - Rates'!$B$17)),
AND(J78=true, I78="e"),('Courier - Rates'!$B$20 + (L78*'Courier - Rates'!$B$19)),,0),0)</f>
        <v>0</v>
      </c>
      <c r="O78" s="6">
        <f t="shared" si="3"/>
        <v>33</v>
      </c>
    </row>
    <row r="79" ht="15.75" customHeight="1">
      <c r="A79" s="2">
        <v>1.091120959225E12</v>
      </c>
      <c r="B79" s="2">
        <v>2.001821185E9</v>
      </c>
      <c r="C79" s="7">
        <v>2.1</v>
      </c>
      <c r="D79" s="2">
        <v>121003.0</v>
      </c>
      <c r="E79" s="2">
        <v>313001.0</v>
      </c>
      <c r="F79" s="6" t="str">
        <f>VLOOKUP(E79, 'X - Pincode Zones'!$B:$C, 2, FALSE)</f>
        <v>b</v>
      </c>
      <c r="G79" s="6" t="s">
        <v>36</v>
      </c>
      <c r="H79" s="11">
        <v>224.6</v>
      </c>
      <c r="I79" s="6" t="str">
        <f>VLOOKUP(E79, 'X - Pincode Zones'!B:C, 2, FALSE)</f>
        <v>b</v>
      </c>
      <c r="J79" s="12" t="b">
        <f t="shared" si="1"/>
        <v>0</v>
      </c>
      <c r="K79" s="13">
        <f>VLOOKUP(A79,Result!B:D,3,0)</f>
        <v>2.5</v>
      </c>
      <c r="L79" s="6">
        <f t="shared" si="2"/>
        <v>4</v>
      </c>
      <c r="M79" s="6">
        <f>IFS(
  I79 = "a", ('Courier - Rates'!$B$2 + (L79*'Courier - Rates'!$B$1)),
  I79 = "b", ('Courier - Rates'!$B$4 + (L79*'Courier - Rates'!$B$3)),
  I79 = "c", ('Courier - Rates'!$B$6 + (L79*'Courier - Rates'!$B$5)),
  I79 = "d", ('Courier - Rates'!$B$8 + (L79*'Courier - Rates'!$B$7)),
  I79 = "e", ('Courier - Rates'!$B$6 + (L79*'Courier - Rates'!$B$9))
)</f>
        <v>146.2</v>
      </c>
      <c r="N79" s="6">
        <f>ifna(IFS(AND(J79=true, I79="a"),('Courier - Rates'!$B$12 + L79*'Courier - Rates'!$B$11),
AND(J79=true, I79="b"),('Courier - Rates'!$B$14 + (L79*'Courier - Rates'!B$13)), 
AND(J79=true, I79="c"),('Courier - Rates'!$B$16 + (L79*'Courier - Rates'!$B$15)), 
AND(J79=true, I79="d"),('Courier - Rates'!$B$18 + (L79*'Courier - Rates'!$B$17)),
AND(J79=true, I79="e"),('Courier - Rates'!$B$20 + (L79*'Courier - Rates'!$B$19)),,0),0)</f>
        <v>0</v>
      </c>
      <c r="O79" s="6">
        <f t="shared" si="3"/>
        <v>146.2</v>
      </c>
    </row>
    <row r="80" ht="15.75" customHeight="1">
      <c r="A80" s="2">
        <v>1.091120962515E12</v>
      </c>
      <c r="B80" s="2">
        <v>2.001821284E9</v>
      </c>
      <c r="C80" s="7">
        <v>0.2</v>
      </c>
      <c r="D80" s="2">
        <v>121003.0</v>
      </c>
      <c r="E80" s="2">
        <v>313001.0</v>
      </c>
      <c r="F80" s="6" t="str">
        <f>VLOOKUP(E80, 'X - Pincode Zones'!$B:$C, 2, FALSE)</f>
        <v>b</v>
      </c>
      <c r="G80" s="6" t="s">
        <v>36</v>
      </c>
      <c r="H80" s="11">
        <v>45.4</v>
      </c>
      <c r="I80" s="6" t="str">
        <f>VLOOKUP(E80, 'X - Pincode Zones'!B:C, 2, FALSE)</f>
        <v>b</v>
      </c>
      <c r="J80" s="12" t="b">
        <f t="shared" si="1"/>
        <v>0</v>
      </c>
      <c r="K80" s="13">
        <f>VLOOKUP(A80,Result!B:D,3,0)</f>
        <v>0.5</v>
      </c>
      <c r="L80" s="6">
        <f t="shared" si="2"/>
        <v>0</v>
      </c>
      <c r="M80" s="6">
        <f>IFS(
  I80 = "a", ('Courier - Rates'!$B$2 + (L80*'Courier - Rates'!$B$1)),
  I80 = "b", ('Courier - Rates'!$B$4 + (L80*'Courier - Rates'!$B$3)),
  I80 = "c", ('Courier - Rates'!$B$6 + (L80*'Courier - Rates'!$B$5)),
  I80 = "d", ('Courier - Rates'!$B$8 + (L80*'Courier - Rates'!$B$7)),
  I80 = "e", ('Courier - Rates'!$B$6 + (L80*'Courier - Rates'!$B$9))
)</f>
        <v>33</v>
      </c>
      <c r="N80" s="6">
        <f>ifna(IFS(AND(J80=true, I80="a"),('Courier - Rates'!$B$12 + L80*'Courier - Rates'!$B$11),
AND(J80=true, I80="b"),('Courier - Rates'!$B$14 + (L80*'Courier - Rates'!B$13)), 
AND(J80=true, I80="c"),('Courier - Rates'!$B$16 + (L80*'Courier - Rates'!$B$15)), 
AND(J80=true, I80="d"),('Courier - Rates'!$B$18 + (L80*'Courier - Rates'!$B$17)),
AND(J80=true, I80="e"),('Courier - Rates'!$B$20 + (L80*'Courier - Rates'!$B$19)),,0),0)</f>
        <v>0</v>
      </c>
      <c r="O80" s="6">
        <f t="shared" si="3"/>
        <v>33</v>
      </c>
    </row>
    <row r="81" ht="15.75" customHeight="1">
      <c r="A81" s="2">
        <v>1.091121031745E12</v>
      </c>
      <c r="B81" s="2">
        <v>2.001821679E9</v>
      </c>
      <c r="C81" s="7">
        <v>0.2</v>
      </c>
      <c r="D81" s="2">
        <v>121003.0</v>
      </c>
      <c r="E81" s="2">
        <v>307026.0</v>
      </c>
      <c r="F81" s="6" t="str">
        <f>VLOOKUP(E81, 'X - Pincode Zones'!$B:$C, 2, FALSE)</f>
        <v>b</v>
      </c>
      <c r="G81" s="6" t="s">
        <v>36</v>
      </c>
      <c r="H81" s="11">
        <v>45.4</v>
      </c>
      <c r="I81" s="6" t="str">
        <f>VLOOKUP(E81, 'X - Pincode Zones'!B:C, 2, FALSE)</f>
        <v>b</v>
      </c>
      <c r="J81" s="12" t="b">
        <f t="shared" si="1"/>
        <v>0</v>
      </c>
      <c r="K81" s="13">
        <f>VLOOKUP(A81,Result!B:D,3,0)</f>
        <v>0.5</v>
      </c>
      <c r="L81" s="6">
        <f t="shared" si="2"/>
        <v>0</v>
      </c>
      <c r="M81" s="6">
        <f>IFS(
  I81 = "a", ('Courier - Rates'!$B$2 + (L81*'Courier - Rates'!$B$1)),
  I81 = "b", ('Courier - Rates'!$B$4 + (L81*'Courier - Rates'!$B$3)),
  I81 = "c", ('Courier - Rates'!$B$6 + (L81*'Courier - Rates'!$B$5)),
  I81 = "d", ('Courier - Rates'!$B$8 + (L81*'Courier - Rates'!$B$7)),
  I81 = "e", ('Courier - Rates'!$B$6 + (L81*'Courier - Rates'!$B$9))
)</f>
        <v>33</v>
      </c>
      <c r="N81" s="6">
        <f>ifna(IFS(AND(J81=true, I81="a"),('Courier - Rates'!$B$12 + L81*'Courier - Rates'!$B$11),
AND(J81=true, I81="b"),('Courier - Rates'!$B$14 + (L81*'Courier - Rates'!B$13)), 
AND(J81=true, I81="c"),('Courier - Rates'!$B$16 + (L81*'Courier - Rates'!$B$15)), 
AND(J81=true, I81="d"),('Courier - Rates'!$B$18 + (L81*'Courier - Rates'!$B$17)),
AND(J81=true, I81="e"),('Courier - Rates'!$B$20 + (L81*'Courier - Rates'!$B$19)),,0),0)</f>
        <v>0</v>
      </c>
      <c r="O81" s="6">
        <f t="shared" si="3"/>
        <v>33</v>
      </c>
    </row>
    <row r="82" ht="15.75" customHeight="1">
      <c r="A82" s="2">
        <v>1.091121034114E12</v>
      </c>
      <c r="B82" s="2">
        <v>2.001821742E9</v>
      </c>
      <c r="C82" s="7">
        <v>0.15</v>
      </c>
      <c r="D82" s="2">
        <v>121003.0</v>
      </c>
      <c r="E82" s="2">
        <v>327025.0</v>
      </c>
      <c r="F82" s="6" t="str">
        <f>VLOOKUP(E82, 'X - Pincode Zones'!$B:$C, 2, FALSE)</f>
        <v>b</v>
      </c>
      <c r="G82" s="6" t="s">
        <v>36</v>
      </c>
      <c r="H82" s="11">
        <v>45.4</v>
      </c>
      <c r="I82" s="6" t="str">
        <f>VLOOKUP(E82, 'X - Pincode Zones'!B:C, 2, FALSE)</f>
        <v>b</v>
      </c>
      <c r="J82" s="12" t="b">
        <f t="shared" si="1"/>
        <v>0</v>
      </c>
      <c r="K82" s="13">
        <f>VLOOKUP(A82,Result!B:D,3,0)</f>
        <v>0.5</v>
      </c>
      <c r="L82" s="6">
        <f t="shared" si="2"/>
        <v>0</v>
      </c>
      <c r="M82" s="6">
        <f>IFS(
  I82 = "a", ('Courier - Rates'!$B$2 + (L82*'Courier - Rates'!$B$1)),
  I82 = "b", ('Courier - Rates'!$B$4 + (L82*'Courier - Rates'!$B$3)),
  I82 = "c", ('Courier - Rates'!$B$6 + (L82*'Courier - Rates'!$B$5)),
  I82 = "d", ('Courier - Rates'!$B$8 + (L82*'Courier - Rates'!$B$7)),
  I82 = "e", ('Courier - Rates'!$B$6 + (L82*'Courier - Rates'!$B$9))
)</f>
        <v>33</v>
      </c>
      <c r="N82" s="6">
        <f>ifna(IFS(AND(J82=true, I82="a"),('Courier - Rates'!$B$12 + L82*'Courier - Rates'!$B$11),
AND(J82=true, I82="b"),('Courier - Rates'!$B$14 + (L82*'Courier - Rates'!B$13)), 
AND(J82=true, I82="c"),('Courier - Rates'!$B$16 + (L82*'Courier - Rates'!$B$15)), 
AND(J82=true, I82="d"),('Courier - Rates'!$B$18 + (L82*'Courier - Rates'!$B$17)),
AND(J82=true, I82="e"),('Courier - Rates'!$B$20 + (L82*'Courier - Rates'!$B$19)),,0),0)</f>
        <v>0</v>
      </c>
      <c r="O82" s="6">
        <f t="shared" si="3"/>
        <v>33</v>
      </c>
    </row>
    <row r="83" ht="15.75" customHeight="1">
      <c r="A83" s="2">
        <v>1.09112103435E12</v>
      </c>
      <c r="B83" s="2">
        <v>2.00182175E9</v>
      </c>
      <c r="C83" s="7">
        <v>0.8</v>
      </c>
      <c r="D83" s="2">
        <v>121003.0</v>
      </c>
      <c r="E83" s="2">
        <v>313333.0</v>
      </c>
      <c r="F83" s="6" t="str">
        <f>VLOOKUP(E83, 'X - Pincode Zones'!$B:$C, 2, FALSE)</f>
        <v>b</v>
      </c>
      <c r="G83" s="6" t="s">
        <v>36</v>
      </c>
      <c r="H83" s="11">
        <v>90.2</v>
      </c>
      <c r="I83" s="6" t="str">
        <f>VLOOKUP(E83, 'X - Pincode Zones'!B:C, 2, FALSE)</f>
        <v>b</v>
      </c>
      <c r="J83" s="12" t="b">
        <f t="shared" si="1"/>
        <v>0</v>
      </c>
      <c r="K83" s="13">
        <f>VLOOKUP(A83,Result!B:D,3,0)</f>
        <v>1</v>
      </c>
      <c r="L83" s="6">
        <f t="shared" si="2"/>
        <v>1</v>
      </c>
      <c r="M83" s="6">
        <f>IFS(
  I83 = "a", ('Courier - Rates'!$B$2 + (L83*'Courier - Rates'!$B$1)),
  I83 = "b", ('Courier - Rates'!$B$4 + (L83*'Courier - Rates'!$B$3)),
  I83 = "c", ('Courier - Rates'!$B$6 + (L83*'Courier - Rates'!$B$5)),
  I83 = "d", ('Courier - Rates'!$B$8 + (L83*'Courier - Rates'!$B$7)),
  I83 = "e", ('Courier - Rates'!$B$6 + (L83*'Courier - Rates'!$B$9))
)</f>
        <v>61.3</v>
      </c>
      <c r="N83" s="6">
        <f>ifna(IFS(AND(J83=true, I83="a"),('Courier - Rates'!$B$12 + L83*'Courier - Rates'!$B$11),
AND(J83=true, I83="b"),('Courier - Rates'!$B$14 + (L83*'Courier - Rates'!B$13)), 
AND(J83=true, I83="c"),('Courier - Rates'!$B$16 + (L83*'Courier - Rates'!$B$15)), 
AND(J83=true, I83="d"),('Courier - Rates'!$B$18 + (L83*'Courier - Rates'!$B$17)),
AND(J83=true, I83="e"),('Courier - Rates'!$B$20 + (L83*'Courier - Rates'!$B$19)),,0),0)</f>
        <v>0</v>
      </c>
      <c r="O83" s="6">
        <f t="shared" si="3"/>
        <v>61.3</v>
      </c>
    </row>
    <row r="84" ht="15.75" customHeight="1">
      <c r="A84" s="2">
        <v>1.091121034641E12</v>
      </c>
      <c r="B84" s="2">
        <v>2.001821766E9</v>
      </c>
      <c r="C84" s="7">
        <v>0.2</v>
      </c>
      <c r="D84" s="2">
        <v>121003.0</v>
      </c>
      <c r="E84" s="2">
        <v>313001.0</v>
      </c>
      <c r="F84" s="6" t="str">
        <f>VLOOKUP(E84, 'X - Pincode Zones'!$B:$C, 2, FALSE)</f>
        <v>b</v>
      </c>
      <c r="G84" s="6" t="s">
        <v>36</v>
      </c>
      <c r="H84" s="11">
        <v>45.4</v>
      </c>
      <c r="I84" s="6" t="str">
        <f>VLOOKUP(E84, 'X - Pincode Zones'!B:C, 2, FALSE)</f>
        <v>b</v>
      </c>
      <c r="J84" s="12" t="b">
        <f t="shared" si="1"/>
        <v>0</v>
      </c>
      <c r="K84" s="13">
        <f>VLOOKUP(A84,Result!B:D,3,0)</f>
        <v>0.5</v>
      </c>
      <c r="L84" s="6">
        <f t="shared" si="2"/>
        <v>0</v>
      </c>
      <c r="M84" s="6">
        <f>IFS(
  I84 = "a", ('Courier - Rates'!$B$2 + (L84*'Courier - Rates'!$B$1)),
  I84 = "b", ('Courier - Rates'!$B$4 + (L84*'Courier - Rates'!$B$3)),
  I84 = "c", ('Courier - Rates'!$B$6 + (L84*'Courier - Rates'!$B$5)),
  I84 = "d", ('Courier - Rates'!$B$8 + (L84*'Courier - Rates'!$B$7)),
  I84 = "e", ('Courier - Rates'!$B$6 + (L84*'Courier - Rates'!$B$9))
)</f>
        <v>33</v>
      </c>
      <c r="N84" s="6">
        <f>ifna(IFS(AND(J84=true, I84="a"),('Courier - Rates'!$B$12 + L84*'Courier - Rates'!$B$11),
AND(J84=true, I84="b"),('Courier - Rates'!$B$14 + (L84*'Courier - Rates'!B$13)), 
AND(J84=true, I84="c"),('Courier - Rates'!$B$16 + (L84*'Courier - Rates'!$B$15)), 
AND(J84=true, I84="d"),('Courier - Rates'!$B$18 + (L84*'Courier - Rates'!$B$17)),
AND(J84=true, I84="e"),('Courier - Rates'!$B$20 + (L84*'Courier - Rates'!$B$19)),,0),0)</f>
        <v>0</v>
      </c>
      <c r="O84" s="6">
        <f t="shared" si="3"/>
        <v>33</v>
      </c>
    </row>
    <row r="85" ht="15.75" customHeight="1">
      <c r="A85" s="2">
        <v>1.09112118373E12</v>
      </c>
      <c r="B85" s="2">
        <v>2.001821995E9</v>
      </c>
      <c r="C85" s="7">
        <v>0.5</v>
      </c>
      <c r="D85" s="2">
        <v>121003.0</v>
      </c>
      <c r="E85" s="2">
        <v>342008.0</v>
      </c>
      <c r="F85" s="6" t="str">
        <f>VLOOKUP(E85, 'X - Pincode Zones'!$B:$C, 2, FALSE)</f>
        <v>b</v>
      </c>
      <c r="G85" s="6" t="s">
        <v>36</v>
      </c>
      <c r="H85" s="11">
        <v>45.4</v>
      </c>
      <c r="I85" s="6" t="str">
        <f>VLOOKUP(E85, 'X - Pincode Zones'!B:C, 2, FALSE)</f>
        <v>b</v>
      </c>
      <c r="J85" s="12" t="b">
        <f t="shared" si="1"/>
        <v>0</v>
      </c>
      <c r="K85" s="13">
        <f>VLOOKUP(A85,Result!B:D,3,0)</f>
        <v>0.5</v>
      </c>
      <c r="L85" s="6">
        <f t="shared" si="2"/>
        <v>0</v>
      </c>
      <c r="M85" s="6">
        <f>IFS(
  I85 = "a", ('Courier - Rates'!$B$2 + (L85*'Courier - Rates'!$B$1)),
  I85 = "b", ('Courier - Rates'!$B$4 + (L85*'Courier - Rates'!$B$3)),
  I85 = "c", ('Courier - Rates'!$B$6 + (L85*'Courier - Rates'!$B$5)),
  I85 = "d", ('Courier - Rates'!$B$8 + (L85*'Courier - Rates'!$B$7)),
  I85 = "e", ('Courier - Rates'!$B$6 + (L85*'Courier - Rates'!$B$9))
)</f>
        <v>33</v>
      </c>
      <c r="N85" s="6">
        <f>ifna(IFS(AND(J85=true, I85="a"),('Courier - Rates'!$B$12 + L85*'Courier - Rates'!$B$11),
AND(J85=true, I85="b"),('Courier - Rates'!$B$14 + (L85*'Courier - Rates'!B$13)), 
AND(J85=true, I85="c"),('Courier - Rates'!$B$16 + (L85*'Courier - Rates'!$B$15)), 
AND(J85=true, I85="d"),('Courier - Rates'!$B$18 + (L85*'Courier - Rates'!$B$17)),
AND(J85=true, I85="e"),('Courier - Rates'!$B$20 + (L85*'Courier - Rates'!$B$19)),,0),0)</f>
        <v>0</v>
      </c>
      <c r="O85" s="6">
        <f t="shared" si="3"/>
        <v>33</v>
      </c>
    </row>
    <row r="86" ht="15.75" customHeight="1">
      <c r="A86" s="2">
        <v>1.091121185863E12</v>
      </c>
      <c r="B86" s="2">
        <v>2.001821502E9</v>
      </c>
      <c r="C86" s="7">
        <v>0.6</v>
      </c>
      <c r="D86" s="2">
        <v>121003.0</v>
      </c>
      <c r="E86" s="2">
        <v>314401.0</v>
      </c>
      <c r="F86" s="6" t="str">
        <f>VLOOKUP(E86, 'X - Pincode Zones'!$B:$C, 2, FALSE)</f>
        <v>b</v>
      </c>
      <c r="G86" s="6" t="s">
        <v>36</v>
      </c>
      <c r="H86" s="11">
        <v>90.2</v>
      </c>
      <c r="I86" s="6" t="str">
        <f>VLOOKUP(E86, 'X - Pincode Zones'!B:C, 2, FALSE)</f>
        <v>b</v>
      </c>
      <c r="J86" s="12" t="b">
        <f t="shared" si="1"/>
        <v>0</v>
      </c>
      <c r="K86" s="13">
        <f>VLOOKUP(A86,Result!B:D,3,0)</f>
        <v>1</v>
      </c>
      <c r="L86" s="6">
        <f t="shared" si="2"/>
        <v>1</v>
      </c>
      <c r="M86" s="6">
        <f>IFS(
  I86 = "a", ('Courier - Rates'!$B$2 + (L86*'Courier - Rates'!$B$1)),
  I86 = "b", ('Courier - Rates'!$B$4 + (L86*'Courier - Rates'!$B$3)),
  I86 = "c", ('Courier - Rates'!$B$6 + (L86*'Courier - Rates'!$B$5)),
  I86 = "d", ('Courier - Rates'!$B$8 + (L86*'Courier - Rates'!$B$7)),
  I86 = "e", ('Courier - Rates'!$B$6 + (L86*'Courier - Rates'!$B$9))
)</f>
        <v>61.3</v>
      </c>
      <c r="N86" s="6">
        <f>ifna(IFS(AND(J86=true, I86="a"),('Courier - Rates'!$B$12 + L86*'Courier - Rates'!$B$11),
AND(J86=true, I86="b"),('Courier - Rates'!$B$14 + (L86*'Courier - Rates'!B$13)), 
AND(J86=true, I86="c"),('Courier - Rates'!$B$16 + (L86*'Courier - Rates'!$B$15)), 
AND(J86=true, I86="d"),('Courier - Rates'!$B$18 + (L86*'Courier - Rates'!$B$17)),
AND(J86=true, I86="e"),('Courier - Rates'!$B$20 + (L86*'Courier - Rates'!$B$19)),,0),0)</f>
        <v>0</v>
      </c>
      <c r="O86" s="6">
        <f t="shared" si="3"/>
        <v>61.3</v>
      </c>
    </row>
    <row r="87" ht="15.75" customHeight="1">
      <c r="A87" s="2">
        <v>1.091121305541E12</v>
      </c>
      <c r="B87" s="2">
        <v>2.001822466E9</v>
      </c>
      <c r="C87" s="7">
        <v>1.1</v>
      </c>
      <c r="D87" s="2">
        <v>121003.0</v>
      </c>
      <c r="E87" s="2">
        <v>342301.0</v>
      </c>
      <c r="F87" s="6" t="str">
        <f>VLOOKUP(E87, 'X - Pincode Zones'!$B:$C, 2, FALSE)</f>
        <v>b</v>
      </c>
      <c r="G87" s="6" t="s">
        <v>36</v>
      </c>
      <c r="H87" s="11">
        <v>135.0</v>
      </c>
      <c r="I87" s="6" t="str">
        <f>VLOOKUP(E87, 'X - Pincode Zones'!B:C, 2, FALSE)</f>
        <v>b</v>
      </c>
      <c r="J87" s="12" t="b">
        <f t="shared" si="1"/>
        <v>0</v>
      </c>
      <c r="K87" s="13">
        <f>VLOOKUP(A87,Result!B:D,3,0)</f>
        <v>1.5</v>
      </c>
      <c r="L87" s="6">
        <f t="shared" si="2"/>
        <v>2</v>
      </c>
      <c r="M87" s="6">
        <f>IFS(
  I87 = "a", ('Courier - Rates'!$B$2 + (L87*'Courier - Rates'!$B$1)),
  I87 = "b", ('Courier - Rates'!$B$4 + (L87*'Courier - Rates'!$B$3)),
  I87 = "c", ('Courier - Rates'!$B$6 + (L87*'Courier - Rates'!$B$5)),
  I87 = "d", ('Courier - Rates'!$B$8 + (L87*'Courier - Rates'!$B$7)),
  I87 = "e", ('Courier - Rates'!$B$6 + (L87*'Courier - Rates'!$B$9))
)</f>
        <v>89.6</v>
      </c>
      <c r="N87" s="6">
        <f>ifna(IFS(AND(J87=true, I87="a"),('Courier - Rates'!$B$12 + L87*'Courier - Rates'!$B$11),
AND(J87=true, I87="b"),('Courier - Rates'!$B$14 + (L87*'Courier - Rates'!B$13)), 
AND(J87=true, I87="c"),('Courier - Rates'!$B$16 + (L87*'Courier - Rates'!$B$15)), 
AND(J87=true, I87="d"),('Courier - Rates'!$B$18 + (L87*'Courier - Rates'!$B$17)),
AND(J87=true, I87="e"),('Courier - Rates'!$B$20 + (L87*'Courier - Rates'!$B$19)),,0),0)</f>
        <v>0</v>
      </c>
      <c r="O87" s="6">
        <f t="shared" si="3"/>
        <v>89.6</v>
      </c>
    </row>
    <row r="88" ht="15.75" customHeight="1">
      <c r="A88" s="2">
        <v>1.091121306101E12</v>
      </c>
      <c r="B88" s="2">
        <v>2.00182069E9</v>
      </c>
      <c r="C88" s="7">
        <v>0.15</v>
      </c>
      <c r="D88" s="2">
        <v>121003.0</v>
      </c>
      <c r="E88" s="2">
        <v>313003.0</v>
      </c>
      <c r="F88" s="6" t="str">
        <f>VLOOKUP(E88, 'X - Pincode Zones'!$B:$C, 2, FALSE)</f>
        <v>b</v>
      </c>
      <c r="G88" s="6" t="s">
        <v>36</v>
      </c>
      <c r="H88" s="11">
        <v>45.4</v>
      </c>
      <c r="I88" s="6" t="str">
        <f>VLOOKUP(E88, 'X - Pincode Zones'!B:C, 2, FALSE)</f>
        <v>b</v>
      </c>
      <c r="J88" s="12" t="b">
        <f t="shared" si="1"/>
        <v>0</v>
      </c>
      <c r="K88" s="13">
        <f>VLOOKUP(A88,Result!B:D,3,0)</f>
        <v>0.5</v>
      </c>
      <c r="L88" s="6">
        <f t="shared" si="2"/>
        <v>0</v>
      </c>
      <c r="M88" s="6">
        <f>IFS(
  I88 = "a", ('Courier - Rates'!$B$2 + (L88*'Courier - Rates'!$B$1)),
  I88 = "b", ('Courier - Rates'!$B$4 + (L88*'Courier - Rates'!$B$3)),
  I88 = "c", ('Courier - Rates'!$B$6 + (L88*'Courier - Rates'!$B$5)),
  I88 = "d", ('Courier - Rates'!$B$8 + (L88*'Courier - Rates'!$B$7)),
  I88 = "e", ('Courier - Rates'!$B$6 + (L88*'Courier - Rates'!$B$9))
)</f>
        <v>33</v>
      </c>
      <c r="N88" s="6">
        <f>ifna(IFS(AND(J88=true, I88="a"),('Courier - Rates'!$B$12 + L88*'Courier - Rates'!$B$11),
AND(J88=true, I88="b"),('Courier - Rates'!$B$14 + (L88*'Courier - Rates'!B$13)), 
AND(J88=true, I88="c"),('Courier - Rates'!$B$16 + (L88*'Courier - Rates'!$B$15)), 
AND(J88=true, I88="d"),('Courier - Rates'!$B$18 + (L88*'Courier - Rates'!$B$17)),
AND(J88=true, I88="e"),('Courier - Rates'!$B$20 + (L88*'Courier - Rates'!$B$19)),,0),0)</f>
        <v>0</v>
      </c>
      <c r="O88" s="6">
        <f t="shared" si="3"/>
        <v>33</v>
      </c>
    </row>
    <row r="89" ht="15.75" customHeight="1">
      <c r="A89" s="2">
        <v>1.091118004245E12</v>
      </c>
      <c r="B89" s="2">
        <v>2.001811604E9</v>
      </c>
      <c r="C89" s="7">
        <v>0.8</v>
      </c>
      <c r="D89" s="2">
        <v>121003.0</v>
      </c>
      <c r="E89" s="2">
        <v>173212.0</v>
      </c>
      <c r="F89" s="6" t="str">
        <f>VLOOKUP(E89, 'X - Pincode Zones'!$B:$C, 2, FALSE)</f>
        <v>e</v>
      </c>
      <c r="G89" s="6" t="s">
        <v>36</v>
      </c>
      <c r="H89" s="11">
        <v>61.3</v>
      </c>
      <c r="I89" s="6" t="str">
        <f>VLOOKUP(E89, 'X - Pincode Zones'!B:C, 2, FALSE)</f>
        <v>e</v>
      </c>
      <c r="J89" s="12" t="b">
        <f t="shared" si="1"/>
        <v>0</v>
      </c>
      <c r="K89" s="13">
        <f>VLOOKUP(A89,Result!B:D,3,0)</f>
        <v>1</v>
      </c>
      <c r="L89" s="6">
        <f t="shared" si="2"/>
        <v>1</v>
      </c>
      <c r="M89" s="6">
        <f>IFS(
  I89 = "a", ('Courier - Rates'!$B$2 + (L89*'Courier - Rates'!$B$1)),
  I89 = "b", ('Courier - Rates'!$B$4 + (L89*'Courier - Rates'!$B$3)),
  I89 = "c", ('Courier - Rates'!$B$6 + (L89*'Courier - Rates'!$B$5)),
  I89 = "d", ('Courier - Rates'!$B$8 + (L89*'Courier - Rates'!$B$7)),
  I89 = "e", ('Courier - Rates'!$B$6 + (L89*'Courier - Rates'!$B$9))
)</f>
        <v>95.6</v>
      </c>
      <c r="N89" s="6">
        <f>ifna(IFS(AND(J89=true, I89="a"),('Courier - Rates'!$B$12 + L89*'Courier - Rates'!$B$11),
AND(J89=true, I89="b"),('Courier - Rates'!$B$14 + (L89*'Courier - Rates'!B$13)), 
AND(J89=true, I89="c"),('Courier - Rates'!$B$16 + (L89*'Courier - Rates'!$B$15)), 
AND(J89=true, I89="d"),('Courier - Rates'!$B$18 + (L89*'Courier - Rates'!$B$17)),
AND(J89=true, I89="e"),('Courier - Rates'!$B$20 + (L89*'Courier - Rates'!$B$19)),,0),0)</f>
        <v>0</v>
      </c>
      <c r="O89" s="6">
        <f t="shared" si="3"/>
        <v>95.6</v>
      </c>
    </row>
    <row r="90" ht="15.75" customHeight="1">
      <c r="A90" s="2">
        <v>1.091120352712E12</v>
      </c>
      <c r="B90" s="2">
        <v>2.001819252E9</v>
      </c>
      <c r="C90" s="7">
        <v>0.3</v>
      </c>
      <c r="D90" s="2">
        <v>121003.0</v>
      </c>
      <c r="E90" s="2">
        <v>174101.0</v>
      </c>
      <c r="F90" s="6" t="str">
        <f>VLOOKUP(E90, 'X - Pincode Zones'!$B:$C, 2, FALSE)</f>
        <v>e</v>
      </c>
      <c r="G90" s="6" t="s">
        <v>36</v>
      </c>
      <c r="H90" s="11">
        <v>33.0</v>
      </c>
      <c r="I90" s="6" t="str">
        <f>VLOOKUP(E90, 'X - Pincode Zones'!B:C, 2, FALSE)</f>
        <v>e</v>
      </c>
      <c r="J90" s="12" t="b">
        <f t="shared" si="1"/>
        <v>0</v>
      </c>
      <c r="K90" s="13">
        <f>VLOOKUP(A90,Result!B:D,3,0)</f>
        <v>0.5</v>
      </c>
      <c r="L90" s="6">
        <f t="shared" si="2"/>
        <v>0</v>
      </c>
      <c r="M90" s="6">
        <f>IFS(
  I90 = "a", ('Courier - Rates'!$B$2 + (L90*'Courier - Rates'!$B$1)),
  I90 = "b", ('Courier - Rates'!$B$4 + (L90*'Courier - Rates'!$B$3)),
  I90 = "c", ('Courier - Rates'!$B$6 + (L90*'Courier - Rates'!$B$5)),
  I90 = "d", ('Courier - Rates'!$B$8 + (L90*'Courier - Rates'!$B$7)),
  I90 = "e", ('Courier - Rates'!$B$6 + (L90*'Courier - Rates'!$B$9))
)</f>
        <v>40.1</v>
      </c>
      <c r="N90" s="6">
        <f>ifna(IFS(AND(J90=true, I90="a"),('Courier - Rates'!$B$12 + L90*'Courier - Rates'!$B$11),
AND(J90=true, I90="b"),('Courier - Rates'!$B$14 + (L90*'Courier - Rates'!B$13)), 
AND(J90=true, I90="c"),('Courier - Rates'!$B$16 + (L90*'Courier - Rates'!$B$15)), 
AND(J90=true, I90="d"),('Courier - Rates'!$B$18 + (L90*'Courier - Rates'!$B$17)),
AND(J90=true, I90="e"),('Courier - Rates'!$B$20 + (L90*'Courier - Rates'!$B$19)),,0),0)</f>
        <v>0</v>
      </c>
      <c r="O90" s="6">
        <f t="shared" si="3"/>
        <v>40.1</v>
      </c>
    </row>
    <row r="91" ht="15.75" customHeight="1">
      <c r="A91" s="2">
        <v>1.09112241832E12</v>
      </c>
      <c r="B91" s="2">
        <v>2.001827036E9</v>
      </c>
      <c r="C91" s="7">
        <v>1.6</v>
      </c>
      <c r="D91" s="2">
        <v>121003.0</v>
      </c>
      <c r="E91" s="2">
        <v>173213.0</v>
      </c>
      <c r="F91" s="6" t="str">
        <f>VLOOKUP(E91, 'X - Pincode Zones'!$B:$C, 2, FALSE)</f>
        <v>e</v>
      </c>
      <c r="G91" s="6" t="s">
        <v>36</v>
      </c>
      <c r="H91" s="11">
        <v>117.9</v>
      </c>
      <c r="I91" s="6" t="str">
        <f>VLOOKUP(E91, 'X - Pincode Zones'!B:C, 2, FALSE)</f>
        <v>e</v>
      </c>
      <c r="J91" s="12" t="b">
        <f t="shared" si="1"/>
        <v>0</v>
      </c>
      <c r="K91" s="13">
        <f>VLOOKUP(A91,Result!B:D,3,0)</f>
        <v>2</v>
      </c>
      <c r="L91" s="6">
        <f t="shared" si="2"/>
        <v>3</v>
      </c>
      <c r="M91" s="6">
        <f>IFS(
  I91 = "a", ('Courier - Rates'!$B$2 + (L91*'Courier - Rates'!$B$1)),
  I91 = "b", ('Courier - Rates'!$B$4 + (L91*'Courier - Rates'!$B$3)),
  I91 = "c", ('Courier - Rates'!$B$6 + (L91*'Courier - Rates'!$B$5)),
  I91 = "d", ('Courier - Rates'!$B$8 + (L91*'Courier - Rates'!$B$7)),
  I91 = "e", ('Courier - Rates'!$B$6 + (L91*'Courier - Rates'!$B$9))
)</f>
        <v>206.6</v>
      </c>
      <c r="N91" s="6">
        <f>ifna(IFS(AND(J91=true, I91="a"),('Courier - Rates'!$B$12 + L91*'Courier - Rates'!$B$11),
AND(J91=true, I91="b"),('Courier - Rates'!$B$14 + (L91*'Courier - Rates'!B$13)), 
AND(J91=true, I91="c"),('Courier - Rates'!$B$16 + (L91*'Courier - Rates'!$B$15)), 
AND(J91=true, I91="d"),('Courier - Rates'!$B$18 + (L91*'Courier - Rates'!$B$17)),
AND(J91=true, I91="e"),('Courier - Rates'!$B$20 + (L91*'Courier - Rates'!$B$19)),,0),0)</f>
        <v>0</v>
      </c>
      <c r="O91" s="6">
        <f t="shared" si="3"/>
        <v>206.6</v>
      </c>
    </row>
    <row r="92" ht="15.75" customHeight="1">
      <c r="A92" s="2">
        <v>1.09111722236E12</v>
      </c>
      <c r="B92" s="2">
        <v>2.001806304E9</v>
      </c>
      <c r="C92" s="7">
        <v>0.71</v>
      </c>
      <c r="D92" s="2">
        <v>121003.0</v>
      </c>
      <c r="E92" s="2">
        <v>302017.0</v>
      </c>
      <c r="F92" s="6" t="str">
        <f>VLOOKUP(E92, 'X - Pincode Zones'!$B:$C, 2, FALSE)</f>
        <v>b</v>
      </c>
      <c r="G92" s="6" t="s">
        <v>36</v>
      </c>
      <c r="H92" s="11">
        <v>90.2</v>
      </c>
      <c r="I92" s="6" t="str">
        <f>VLOOKUP(E92, 'X - Pincode Zones'!B:C, 2, FALSE)</f>
        <v>b</v>
      </c>
      <c r="J92" s="12" t="b">
        <f t="shared" si="1"/>
        <v>0</v>
      </c>
      <c r="K92" s="13">
        <f>VLOOKUP(A92,Result!B:D,3,0)</f>
        <v>0.5</v>
      </c>
      <c r="L92" s="6">
        <f t="shared" si="2"/>
        <v>0</v>
      </c>
      <c r="M92" s="6">
        <f>IFS(
  I92 = "a", ('Courier - Rates'!$B$2 + (L92*'Courier - Rates'!$B$1)),
  I92 = "b", ('Courier - Rates'!$B$4 + (L92*'Courier - Rates'!$B$3)),
  I92 = "c", ('Courier - Rates'!$B$6 + (L92*'Courier - Rates'!$B$5)),
  I92 = "d", ('Courier - Rates'!$B$8 + (L92*'Courier - Rates'!$B$7)),
  I92 = "e", ('Courier - Rates'!$B$6 + (L92*'Courier - Rates'!$B$9))
)</f>
        <v>33</v>
      </c>
      <c r="N92" s="6">
        <f>ifna(IFS(AND(J92=true, I92="a"),('Courier - Rates'!$B$12 + L92*'Courier - Rates'!$B$11),
AND(J92=true, I92="b"),('Courier - Rates'!$B$14 + (L92*'Courier - Rates'!B$13)), 
AND(J92=true, I92="c"),('Courier - Rates'!$B$16 + (L92*'Courier - Rates'!$B$15)), 
AND(J92=true, I92="d"),('Courier - Rates'!$B$18 + (L92*'Courier - Rates'!$B$17)),
AND(J92=true, I92="e"),('Courier - Rates'!$B$20 + (L92*'Courier - Rates'!$B$19)),,0),0)</f>
        <v>0</v>
      </c>
      <c r="O92" s="6">
        <f t="shared" si="3"/>
        <v>33</v>
      </c>
    </row>
    <row r="93" ht="15.75" customHeight="1">
      <c r="A93" s="2">
        <v>1.091117227116E12</v>
      </c>
      <c r="B93" s="2">
        <v>2.001806768E9</v>
      </c>
      <c r="C93" s="7">
        <v>1.02</v>
      </c>
      <c r="D93" s="2">
        <v>121003.0</v>
      </c>
      <c r="E93" s="2">
        <v>322201.0</v>
      </c>
      <c r="F93" s="6" t="str">
        <f>VLOOKUP(E93, 'X - Pincode Zones'!$B:$C, 2, FALSE)</f>
        <v>b</v>
      </c>
      <c r="G93" s="6" t="s">
        <v>36</v>
      </c>
      <c r="H93" s="11">
        <v>135.0</v>
      </c>
      <c r="I93" s="6" t="str">
        <f>VLOOKUP(E93, 'X - Pincode Zones'!B:C, 2, FALSE)</f>
        <v>b</v>
      </c>
      <c r="J93" s="12" t="b">
        <f t="shared" si="1"/>
        <v>0</v>
      </c>
      <c r="K93" s="13">
        <f>VLOOKUP(A93,Result!B:D,3,0)</f>
        <v>1</v>
      </c>
      <c r="L93" s="6">
        <f t="shared" si="2"/>
        <v>1</v>
      </c>
      <c r="M93" s="6">
        <f>IFS(
  I93 = "a", ('Courier - Rates'!$B$2 + (L93*'Courier - Rates'!$B$1)),
  I93 = "b", ('Courier - Rates'!$B$4 + (L93*'Courier - Rates'!$B$3)),
  I93 = "c", ('Courier - Rates'!$B$6 + (L93*'Courier - Rates'!$B$5)),
  I93 = "d", ('Courier - Rates'!$B$8 + (L93*'Courier - Rates'!$B$7)),
  I93 = "e", ('Courier - Rates'!$B$6 + (L93*'Courier - Rates'!$B$9))
)</f>
        <v>61.3</v>
      </c>
      <c r="N93" s="6">
        <f>ifna(IFS(AND(J93=true, I93="a"),('Courier - Rates'!$B$12 + L93*'Courier - Rates'!$B$11),
AND(J93=true, I93="b"),('Courier - Rates'!$B$14 + (L93*'Courier - Rates'!B$13)), 
AND(J93=true, I93="c"),('Courier - Rates'!$B$16 + (L93*'Courier - Rates'!$B$15)), 
AND(J93=true, I93="d"),('Courier - Rates'!$B$18 + (L93*'Courier - Rates'!$B$17)),
AND(J93=true, I93="e"),('Courier - Rates'!$B$20 + (L93*'Courier - Rates'!$B$19)),,0),0)</f>
        <v>0</v>
      </c>
      <c r="O93" s="6">
        <f t="shared" si="3"/>
        <v>61.3</v>
      </c>
    </row>
    <row r="94" ht="15.75" customHeight="1">
      <c r="A94" s="2">
        <v>1.091117228133E12</v>
      </c>
      <c r="B94" s="2">
        <v>2.001806823E9</v>
      </c>
      <c r="C94" s="7">
        <v>0.59</v>
      </c>
      <c r="D94" s="2">
        <v>121003.0</v>
      </c>
      <c r="E94" s="2">
        <v>314001.0</v>
      </c>
      <c r="F94" s="6" t="str">
        <f>VLOOKUP(E94, 'X - Pincode Zones'!$B:$C, 2, FALSE)</f>
        <v>b</v>
      </c>
      <c r="G94" s="6" t="s">
        <v>36</v>
      </c>
      <c r="H94" s="11">
        <v>90.2</v>
      </c>
      <c r="I94" s="6" t="str">
        <f>VLOOKUP(E94, 'X - Pincode Zones'!B:C, 2, FALSE)</f>
        <v>b</v>
      </c>
      <c r="J94" s="12" t="b">
        <f t="shared" si="1"/>
        <v>0</v>
      </c>
      <c r="K94" s="13">
        <f>VLOOKUP(A94,Result!B:D,3,0)</f>
        <v>0.5</v>
      </c>
      <c r="L94" s="6">
        <f t="shared" si="2"/>
        <v>0</v>
      </c>
      <c r="M94" s="6">
        <f>IFS(
  I94 = "a", ('Courier - Rates'!$B$2 + (L94*'Courier - Rates'!$B$1)),
  I94 = "b", ('Courier - Rates'!$B$4 + (L94*'Courier - Rates'!$B$3)),
  I94 = "c", ('Courier - Rates'!$B$6 + (L94*'Courier - Rates'!$B$5)),
  I94 = "d", ('Courier - Rates'!$B$8 + (L94*'Courier - Rates'!$B$7)),
  I94 = "e", ('Courier - Rates'!$B$6 + (L94*'Courier - Rates'!$B$9))
)</f>
        <v>33</v>
      </c>
      <c r="N94" s="6">
        <f>ifna(IFS(AND(J94=true, I94="a"),('Courier - Rates'!$B$12 + L94*'Courier - Rates'!$B$11),
AND(J94=true, I94="b"),('Courier - Rates'!$B$14 + (L94*'Courier - Rates'!B$13)), 
AND(J94=true, I94="c"),('Courier - Rates'!$B$16 + (L94*'Courier - Rates'!$B$15)), 
AND(J94=true, I94="d"),('Courier - Rates'!$B$18 + (L94*'Courier - Rates'!$B$17)),
AND(J94=true, I94="e"),('Courier - Rates'!$B$20 + (L94*'Courier - Rates'!$B$19)),,0),0)</f>
        <v>0</v>
      </c>
      <c r="O94" s="6">
        <f t="shared" si="3"/>
        <v>33</v>
      </c>
    </row>
    <row r="95" ht="15.75" customHeight="1">
      <c r="A95" s="2">
        <v>1.091117228192E12</v>
      </c>
      <c r="B95" s="2">
        <v>2.001806828E9</v>
      </c>
      <c r="C95" s="7">
        <v>0.69</v>
      </c>
      <c r="D95" s="2">
        <v>121003.0</v>
      </c>
      <c r="E95" s="2">
        <v>331022.0</v>
      </c>
      <c r="F95" s="6" t="str">
        <f>VLOOKUP(E95, 'X - Pincode Zones'!$B:$C, 2, FALSE)</f>
        <v>b</v>
      </c>
      <c r="G95" s="6" t="s">
        <v>36</v>
      </c>
      <c r="H95" s="11">
        <v>90.2</v>
      </c>
      <c r="I95" s="6" t="str">
        <f>VLOOKUP(E95, 'X - Pincode Zones'!B:C, 2, FALSE)</f>
        <v>b</v>
      </c>
      <c r="J95" s="12" t="b">
        <f t="shared" si="1"/>
        <v>0</v>
      </c>
      <c r="K95" s="13">
        <f>VLOOKUP(A95,Result!B:D,3,0)</f>
        <v>0.5</v>
      </c>
      <c r="L95" s="6">
        <f t="shared" si="2"/>
        <v>0</v>
      </c>
      <c r="M95" s="6">
        <f>IFS(
  I95 = "a", ('Courier - Rates'!$B$2 + (L95*'Courier - Rates'!$B$1)),
  I95 = "b", ('Courier - Rates'!$B$4 + (L95*'Courier - Rates'!$B$3)),
  I95 = "c", ('Courier - Rates'!$B$6 + (L95*'Courier - Rates'!$B$5)),
  I95 = "d", ('Courier - Rates'!$B$8 + (L95*'Courier - Rates'!$B$7)),
  I95 = "e", ('Courier - Rates'!$B$6 + (L95*'Courier - Rates'!$B$9))
)</f>
        <v>33</v>
      </c>
      <c r="N95" s="6">
        <f>ifna(IFS(AND(J95=true, I95="a"),('Courier - Rates'!$B$12 + L95*'Courier - Rates'!$B$11),
AND(J95=true, I95="b"),('Courier - Rates'!$B$14 + (L95*'Courier - Rates'!B$13)), 
AND(J95=true, I95="c"),('Courier - Rates'!$B$16 + (L95*'Courier - Rates'!$B$15)), 
AND(J95=true, I95="d"),('Courier - Rates'!$B$18 + (L95*'Courier - Rates'!$B$17)),
AND(J95=true, I95="e"),('Courier - Rates'!$B$20 + (L95*'Courier - Rates'!$B$19)),,0),0)</f>
        <v>0</v>
      </c>
      <c r="O95" s="6">
        <f t="shared" si="3"/>
        <v>33</v>
      </c>
    </row>
    <row r="96" ht="15.75" customHeight="1">
      <c r="A96" s="2">
        <v>1.091117229183E12</v>
      </c>
      <c r="B96" s="2">
        <v>2.001806968E9</v>
      </c>
      <c r="C96" s="7">
        <v>0.68</v>
      </c>
      <c r="D96" s="2">
        <v>121003.0</v>
      </c>
      <c r="E96" s="2">
        <v>305801.0</v>
      </c>
      <c r="F96" s="6" t="str">
        <f>VLOOKUP(E96, 'X - Pincode Zones'!$B:$C, 2, FALSE)</f>
        <v>b</v>
      </c>
      <c r="G96" s="6" t="s">
        <v>36</v>
      </c>
      <c r="H96" s="11">
        <v>90.2</v>
      </c>
      <c r="I96" s="6" t="str">
        <f>VLOOKUP(E96, 'X - Pincode Zones'!B:C, 2, FALSE)</f>
        <v>b</v>
      </c>
      <c r="J96" s="12" t="b">
        <f t="shared" si="1"/>
        <v>0</v>
      </c>
      <c r="K96" s="13">
        <f>VLOOKUP(A96,Result!B:D,3,0)</f>
        <v>0.5</v>
      </c>
      <c r="L96" s="6">
        <f t="shared" si="2"/>
        <v>0</v>
      </c>
      <c r="M96" s="6">
        <f>IFS(
  I96 = "a", ('Courier - Rates'!$B$2 + (L96*'Courier - Rates'!$B$1)),
  I96 = "b", ('Courier - Rates'!$B$4 + (L96*'Courier - Rates'!$B$3)),
  I96 = "c", ('Courier - Rates'!$B$6 + (L96*'Courier - Rates'!$B$5)),
  I96 = "d", ('Courier - Rates'!$B$8 + (L96*'Courier - Rates'!$B$7)),
  I96 = "e", ('Courier - Rates'!$B$6 + (L96*'Courier - Rates'!$B$9))
)</f>
        <v>33</v>
      </c>
      <c r="N96" s="6">
        <f>ifna(IFS(AND(J96=true, I96="a"),('Courier - Rates'!$B$12 + L96*'Courier - Rates'!$B$11),
AND(J96=true, I96="b"),('Courier - Rates'!$B$14 + (L96*'Courier - Rates'!B$13)), 
AND(J96=true, I96="c"),('Courier - Rates'!$B$16 + (L96*'Courier - Rates'!$B$15)), 
AND(J96=true, I96="d"),('Courier - Rates'!$B$18 + (L96*'Courier - Rates'!$B$17)),
AND(J96=true, I96="e"),('Courier - Rates'!$B$20 + (L96*'Courier - Rates'!$B$19)),,0),0)</f>
        <v>0</v>
      </c>
      <c r="O96" s="6">
        <f t="shared" si="3"/>
        <v>33</v>
      </c>
    </row>
    <row r="97" ht="15.75" customHeight="1">
      <c r="A97" s="2">
        <v>1.091117324346E12</v>
      </c>
      <c r="B97" s="2">
        <v>2.001807328E9</v>
      </c>
      <c r="C97" s="7">
        <v>2.28</v>
      </c>
      <c r="D97" s="2">
        <v>121003.0</v>
      </c>
      <c r="E97" s="2">
        <v>335502.0</v>
      </c>
      <c r="F97" s="6" t="str">
        <f>VLOOKUP(E97, 'X - Pincode Zones'!$B:$C, 2, FALSE)</f>
        <v>b</v>
      </c>
      <c r="G97" s="6" t="s">
        <v>36</v>
      </c>
      <c r="H97" s="11">
        <v>224.6</v>
      </c>
      <c r="I97" s="6" t="str">
        <f>VLOOKUP(E97, 'X - Pincode Zones'!B:C, 2, FALSE)</f>
        <v>b</v>
      </c>
      <c r="J97" s="12" t="b">
        <f t="shared" si="1"/>
        <v>0</v>
      </c>
      <c r="K97" s="13">
        <f>VLOOKUP(A97,Result!B:D,3,0)</f>
        <v>0.5</v>
      </c>
      <c r="L97" s="6">
        <f t="shared" si="2"/>
        <v>0</v>
      </c>
      <c r="M97" s="6">
        <f>IFS(
  I97 = "a", ('Courier - Rates'!$B$2 + (L97*'Courier - Rates'!$B$1)),
  I97 = "b", ('Courier - Rates'!$B$4 + (L97*'Courier - Rates'!$B$3)),
  I97 = "c", ('Courier - Rates'!$B$6 + (L97*'Courier - Rates'!$B$5)),
  I97 = "d", ('Courier - Rates'!$B$8 + (L97*'Courier - Rates'!$B$7)),
  I97 = "e", ('Courier - Rates'!$B$6 + (L97*'Courier - Rates'!$B$9))
)</f>
        <v>33</v>
      </c>
      <c r="N97" s="6">
        <f>ifna(IFS(AND(J97=true, I97="a"),('Courier - Rates'!$B$12 + L97*'Courier - Rates'!$B$11),
AND(J97=true, I97="b"),('Courier - Rates'!$B$14 + (L97*'Courier - Rates'!B$13)), 
AND(J97=true, I97="c"),('Courier - Rates'!$B$16 + (L97*'Courier - Rates'!$B$15)), 
AND(J97=true, I97="d"),('Courier - Rates'!$B$18 + (L97*'Courier - Rates'!$B$17)),
AND(J97=true, I97="e"),('Courier - Rates'!$B$20 + (L97*'Courier - Rates'!$B$19)),,0),0)</f>
        <v>0</v>
      </c>
      <c r="O97" s="6">
        <f t="shared" si="3"/>
        <v>33</v>
      </c>
    </row>
    <row r="98" ht="15.75" customHeight="1">
      <c r="A98" s="2">
        <v>1.091117326424E12</v>
      </c>
      <c r="B98" s="2">
        <v>2.001807785E9</v>
      </c>
      <c r="C98" s="7">
        <v>0.68</v>
      </c>
      <c r="D98" s="2">
        <v>121003.0</v>
      </c>
      <c r="E98" s="2">
        <v>306116.0</v>
      </c>
      <c r="F98" s="6" t="str">
        <f>VLOOKUP(E98, 'X - Pincode Zones'!$B:$C, 2, FALSE)</f>
        <v>b</v>
      </c>
      <c r="G98" s="6" t="s">
        <v>36</v>
      </c>
      <c r="H98" s="11">
        <v>90.2</v>
      </c>
      <c r="I98" s="6" t="str">
        <f>VLOOKUP(E98, 'X - Pincode Zones'!B:C, 2, FALSE)</f>
        <v>b</v>
      </c>
      <c r="J98" s="12" t="b">
        <f t="shared" si="1"/>
        <v>0</v>
      </c>
      <c r="K98" s="13">
        <f>VLOOKUP(A98,Result!B:D,3,0)</f>
        <v>0.5</v>
      </c>
      <c r="L98" s="6">
        <f t="shared" si="2"/>
        <v>0</v>
      </c>
      <c r="M98" s="6">
        <f>IFS(
  I98 = "a", ('Courier - Rates'!$B$2 + (L98*'Courier - Rates'!$B$1)),
  I98 = "b", ('Courier - Rates'!$B$4 + (L98*'Courier - Rates'!$B$3)),
  I98 = "c", ('Courier - Rates'!$B$6 + (L98*'Courier - Rates'!$B$5)),
  I98 = "d", ('Courier - Rates'!$B$8 + (L98*'Courier - Rates'!$B$7)),
  I98 = "e", ('Courier - Rates'!$B$6 + (L98*'Courier - Rates'!$B$9))
)</f>
        <v>33</v>
      </c>
      <c r="N98" s="6">
        <f>ifna(IFS(AND(J98=true, I98="a"),('Courier - Rates'!$B$12 + L98*'Courier - Rates'!$B$11),
AND(J98=true, I98="b"),('Courier - Rates'!$B$14 + (L98*'Courier - Rates'!B$13)), 
AND(J98=true, I98="c"),('Courier - Rates'!$B$16 + (L98*'Courier - Rates'!$B$15)), 
AND(J98=true, I98="d"),('Courier - Rates'!$B$18 + (L98*'Courier - Rates'!$B$17)),
AND(J98=true, I98="e"),('Courier - Rates'!$B$20 + (L98*'Courier - Rates'!$B$19)),,0),0)</f>
        <v>0</v>
      </c>
      <c r="O98" s="6">
        <f t="shared" si="3"/>
        <v>33</v>
      </c>
    </row>
    <row r="99" ht="15.75" customHeight="1">
      <c r="A99" s="2">
        <v>1.091117326925E12</v>
      </c>
      <c r="B99" s="2">
        <v>2.001807852E9</v>
      </c>
      <c r="C99" s="7">
        <v>0.74</v>
      </c>
      <c r="D99" s="2">
        <v>121003.0</v>
      </c>
      <c r="E99" s="2">
        <v>311001.0</v>
      </c>
      <c r="F99" s="6" t="str">
        <f>VLOOKUP(E99, 'X - Pincode Zones'!$B:$C, 2, FALSE)</f>
        <v>b</v>
      </c>
      <c r="G99" s="6" t="s">
        <v>36</v>
      </c>
      <c r="H99" s="11">
        <v>90.2</v>
      </c>
      <c r="I99" s="6" t="str">
        <f>VLOOKUP(E99, 'X - Pincode Zones'!B:C, 2, FALSE)</f>
        <v>b</v>
      </c>
      <c r="J99" s="12" t="b">
        <f t="shared" si="1"/>
        <v>0</v>
      </c>
      <c r="K99" s="13">
        <f>VLOOKUP(A99,Result!B:D,3,0)</f>
        <v>0.5</v>
      </c>
      <c r="L99" s="6">
        <f t="shared" si="2"/>
        <v>0</v>
      </c>
      <c r="M99" s="6">
        <f>IFS(
  I99 = "a", ('Courier - Rates'!$B$2 + (L99*'Courier - Rates'!$B$1)),
  I99 = "b", ('Courier - Rates'!$B$4 + (L99*'Courier - Rates'!$B$3)),
  I99 = "c", ('Courier - Rates'!$B$6 + (L99*'Courier - Rates'!$B$5)),
  I99 = "d", ('Courier - Rates'!$B$8 + (L99*'Courier - Rates'!$B$7)),
  I99 = "e", ('Courier - Rates'!$B$6 + (L99*'Courier - Rates'!$B$9))
)</f>
        <v>33</v>
      </c>
      <c r="N99" s="6">
        <f>ifna(IFS(AND(J99=true, I99="a"),('Courier - Rates'!$B$12 + L99*'Courier - Rates'!$B$11),
AND(J99=true, I99="b"),('Courier - Rates'!$B$14 + (L99*'Courier - Rates'!B$13)), 
AND(J99=true, I99="c"),('Courier - Rates'!$B$16 + (L99*'Courier - Rates'!$B$15)), 
AND(J99=true, I99="d"),('Courier - Rates'!$B$18 + (L99*'Courier - Rates'!$B$17)),
AND(J99=true, I99="e"),('Courier - Rates'!$B$20 + (L99*'Courier - Rates'!$B$19)),,0),0)</f>
        <v>0</v>
      </c>
      <c r="O99" s="6">
        <f t="shared" si="3"/>
        <v>33</v>
      </c>
    </row>
    <row r="100" ht="15.75" customHeight="1">
      <c r="A100" s="2">
        <v>1.091117327474E12</v>
      </c>
      <c r="B100" s="2">
        <v>2.00180797E9</v>
      </c>
      <c r="C100" s="7">
        <v>4.13</v>
      </c>
      <c r="D100" s="2">
        <v>121003.0</v>
      </c>
      <c r="E100" s="2">
        <v>302019.0</v>
      </c>
      <c r="F100" s="6" t="str">
        <f>VLOOKUP(E100, 'X - Pincode Zones'!$B:$C, 2, FALSE)</f>
        <v>b</v>
      </c>
      <c r="G100" s="6" t="s">
        <v>36</v>
      </c>
      <c r="H100" s="11">
        <v>403.8</v>
      </c>
      <c r="I100" s="6" t="str">
        <f>VLOOKUP(E100, 'X - Pincode Zones'!B:C, 2, FALSE)</f>
        <v>b</v>
      </c>
      <c r="J100" s="12" t="b">
        <f t="shared" si="1"/>
        <v>0</v>
      </c>
      <c r="K100" s="13">
        <f>VLOOKUP(A100,Result!B:D,3,0)</f>
        <v>1</v>
      </c>
      <c r="L100" s="6">
        <f t="shared" si="2"/>
        <v>1</v>
      </c>
      <c r="M100" s="6">
        <f>IFS(
  I100 = "a", ('Courier - Rates'!$B$2 + (L100*'Courier - Rates'!$B$1)),
  I100 = "b", ('Courier - Rates'!$B$4 + (L100*'Courier - Rates'!$B$3)),
  I100 = "c", ('Courier - Rates'!$B$6 + (L100*'Courier - Rates'!$B$5)),
  I100 = "d", ('Courier - Rates'!$B$8 + (L100*'Courier - Rates'!$B$7)),
  I100 = "e", ('Courier - Rates'!$B$6 + (L100*'Courier - Rates'!$B$9))
)</f>
        <v>61.3</v>
      </c>
      <c r="N100" s="6">
        <f>ifna(IFS(AND(J100=true, I100="a"),('Courier - Rates'!$B$12 + L100*'Courier - Rates'!$B$11),
AND(J100=true, I100="b"),('Courier - Rates'!$B$14 + (L100*'Courier - Rates'!B$13)), 
AND(J100=true, I100="c"),('Courier - Rates'!$B$16 + (L100*'Courier - Rates'!$B$15)), 
AND(J100=true, I100="d"),('Courier - Rates'!$B$18 + (L100*'Courier - Rates'!$B$17)),
AND(J100=true, I100="e"),('Courier - Rates'!$B$20 + (L100*'Courier - Rates'!$B$19)),,0),0)</f>
        <v>0</v>
      </c>
      <c r="O100" s="6">
        <f t="shared" si="3"/>
        <v>61.3</v>
      </c>
    </row>
    <row r="101" ht="15.75" customHeight="1">
      <c r="A101" s="2">
        <v>1.0911173331E12</v>
      </c>
      <c r="B101" s="2">
        <v>2.001807329E9</v>
      </c>
      <c r="C101" s="7">
        <v>0.73</v>
      </c>
      <c r="D101" s="2">
        <v>121003.0</v>
      </c>
      <c r="E101" s="2">
        <v>302039.0</v>
      </c>
      <c r="F101" s="6" t="str">
        <f>VLOOKUP(E101, 'X - Pincode Zones'!$B:$C, 2, FALSE)</f>
        <v>b</v>
      </c>
      <c r="G101" s="6" t="s">
        <v>36</v>
      </c>
      <c r="H101" s="11">
        <v>90.2</v>
      </c>
      <c r="I101" s="6" t="str">
        <f>VLOOKUP(E101, 'X - Pincode Zones'!B:C, 2, FALSE)</f>
        <v>b</v>
      </c>
      <c r="J101" s="12" t="b">
        <f t="shared" si="1"/>
        <v>0</v>
      </c>
      <c r="K101" s="13">
        <f>VLOOKUP(A101,Result!B:D,3,0)</f>
        <v>0.5</v>
      </c>
      <c r="L101" s="6">
        <f t="shared" si="2"/>
        <v>0</v>
      </c>
      <c r="M101" s="6">
        <f>IFS(
  I101 = "a", ('Courier - Rates'!$B$2 + (L101*'Courier - Rates'!$B$1)),
  I101 = "b", ('Courier - Rates'!$B$4 + (L101*'Courier - Rates'!$B$3)),
  I101 = "c", ('Courier - Rates'!$B$6 + (L101*'Courier - Rates'!$B$5)),
  I101 = "d", ('Courier - Rates'!$B$8 + (L101*'Courier - Rates'!$B$7)),
  I101 = "e", ('Courier - Rates'!$B$6 + (L101*'Courier - Rates'!$B$9))
)</f>
        <v>33</v>
      </c>
      <c r="N101" s="6">
        <f>ifna(IFS(AND(J101=true, I101="a"),('Courier - Rates'!$B$12 + L101*'Courier - Rates'!$B$11),
AND(J101=true, I101="b"),('Courier - Rates'!$B$14 + (L101*'Courier - Rates'!B$13)), 
AND(J101=true, I101="c"),('Courier - Rates'!$B$16 + (L101*'Courier - Rates'!$B$15)), 
AND(J101=true, I101="d"),('Courier - Rates'!$B$18 + (L101*'Courier - Rates'!$B$17)),
AND(J101=true, I101="e"),('Courier - Rates'!$B$20 + (L101*'Courier - Rates'!$B$19)),,0),0)</f>
        <v>0</v>
      </c>
      <c r="O101" s="6">
        <f t="shared" si="3"/>
        <v>33</v>
      </c>
    </row>
    <row r="102" ht="15.75" customHeight="1">
      <c r="A102" s="2">
        <v>1.091117333251E12</v>
      </c>
      <c r="B102" s="2">
        <v>2.001807613E9</v>
      </c>
      <c r="C102" s="7">
        <v>1.04</v>
      </c>
      <c r="D102" s="2">
        <v>121003.0</v>
      </c>
      <c r="E102" s="2">
        <v>335803.0</v>
      </c>
      <c r="F102" s="6" t="str">
        <f>VLOOKUP(E102, 'X - Pincode Zones'!$B:$C, 2, FALSE)</f>
        <v>b</v>
      </c>
      <c r="G102" s="6" t="s">
        <v>36</v>
      </c>
      <c r="H102" s="11">
        <v>135.0</v>
      </c>
      <c r="I102" s="6" t="str">
        <f>VLOOKUP(E102, 'X - Pincode Zones'!B:C, 2, FALSE)</f>
        <v>b</v>
      </c>
      <c r="J102" s="12" t="b">
        <f t="shared" si="1"/>
        <v>0</v>
      </c>
      <c r="K102" s="13">
        <f>VLOOKUP(A102,Result!B:D,3,0)</f>
        <v>1</v>
      </c>
      <c r="L102" s="6">
        <f t="shared" si="2"/>
        <v>1</v>
      </c>
      <c r="M102" s="6">
        <f>IFS(
  I102 = "a", ('Courier - Rates'!$B$2 + (L102*'Courier - Rates'!$B$1)),
  I102 = "b", ('Courier - Rates'!$B$4 + (L102*'Courier - Rates'!$B$3)),
  I102 = "c", ('Courier - Rates'!$B$6 + (L102*'Courier - Rates'!$B$5)),
  I102 = "d", ('Courier - Rates'!$B$8 + (L102*'Courier - Rates'!$B$7)),
  I102 = "e", ('Courier - Rates'!$B$6 + (L102*'Courier - Rates'!$B$9))
)</f>
        <v>61.3</v>
      </c>
      <c r="N102" s="6">
        <f>ifna(IFS(AND(J102=true, I102="a"),('Courier - Rates'!$B$12 + L102*'Courier - Rates'!$B$11),
AND(J102=true, I102="b"),('Courier - Rates'!$B$14 + (L102*'Courier - Rates'!B$13)), 
AND(J102=true, I102="c"),('Courier - Rates'!$B$16 + (L102*'Courier - Rates'!$B$15)), 
AND(J102=true, I102="d"),('Courier - Rates'!$B$18 + (L102*'Courier - Rates'!$B$17)),
AND(J102=true, I102="e"),('Courier - Rates'!$B$20 + (L102*'Courier - Rates'!$B$19)),,0),0)</f>
        <v>0</v>
      </c>
      <c r="O102" s="6">
        <f t="shared" si="3"/>
        <v>61.3</v>
      </c>
    </row>
    <row r="103" ht="15.75" customHeight="1">
      <c r="A103" s="2">
        <v>1.091117436346E12</v>
      </c>
      <c r="B103" s="2">
        <v>2.001808475E9</v>
      </c>
      <c r="C103" s="7">
        <v>0.7</v>
      </c>
      <c r="D103" s="2">
        <v>121003.0</v>
      </c>
      <c r="E103" s="2">
        <v>335001.0</v>
      </c>
      <c r="F103" s="6" t="str">
        <f>VLOOKUP(E103, 'X - Pincode Zones'!$B:$C, 2, FALSE)</f>
        <v>b</v>
      </c>
      <c r="G103" s="6" t="s">
        <v>36</v>
      </c>
      <c r="H103" s="11">
        <v>90.2</v>
      </c>
      <c r="I103" s="6" t="str">
        <f>VLOOKUP(E103, 'X - Pincode Zones'!B:C, 2, FALSE)</f>
        <v>b</v>
      </c>
      <c r="J103" s="12" t="b">
        <f t="shared" si="1"/>
        <v>0</v>
      </c>
      <c r="K103" s="13">
        <f>VLOOKUP(A103,Result!B:D,3,0)</f>
        <v>0.5</v>
      </c>
      <c r="L103" s="6">
        <f t="shared" si="2"/>
        <v>0</v>
      </c>
      <c r="M103" s="6">
        <f>IFS(
  I103 = "a", ('Courier - Rates'!$B$2 + (L103*'Courier - Rates'!$B$1)),
  I103 = "b", ('Courier - Rates'!$B$4 + (L103*'Courier - Rates'!$B$3)),
  I103 = "c", ('Courier - Rates'!$B$6 + (L103*'Courier - Rates'!$B$5)),
  I103 = "d", ('Courier - Rates'!$B$8 + (L103*'Courier - Rates'!$B$7)),
  I103 = "e", ('Courier - Rates'!$B$6 + (L103*'Courier - Rates'!$B$9))
)</f>
        <v>33</v>
      </c>
      <c r="N103" s="6">
        <f>ifna(IFS(AND(J103=true, I103="a"),('Courier - Rates'!$B$12 + L103*'Courier - Rates'!$B$11),
AND(J103=true, I103="b"),('Courier - Rates'!$B$14 + (L103*'Courier - Rates'!B$13)), 
AND(J103=true, I103="c"),('Courier - Rates'!$B$16 + (L103*'Courier - Rates'!$B$15)), 
AND(J103=true, I103="d"),('Courier - Rates'!$B$18 + (L103*'Courier - Rates'!$B$17)),
AND(J103=true, I103="e"),('Courier - Rates'!$B$20 + (L103*'Courier - Rates'!$B$19)),,0),0)</f>
        <v>0</v>
      </c>
      <c r="O103" s="6">
        <f t="shared" si="3"/>
        <v>33</v>
      </c>
    </row>
    <row r="104" ht="15.75" customHeight="1">
      <c r="A104" s="2">
        <v>1.091117436652E12</v>
      </c>
      <c r="B104" s="2">
        <v>2.001808585E9</v>
      </c>
      <c r="C104" s="7">
        <v>0.72</v>
      </c>
      <c r="D104" s="2">
        <v>121003.0</v>
      </c>
      <c r="E104" s="2">
        <v>175101.0</v>
      </c>
      <c r="F104" s="6" t="str">
        <f>VLOOKUP(E104, 'X - Pincode Zones'!$B:$C, 2, FALSE)</f>
        <v>e</v>
      </c>
      <c r="G104" s="6" t="s">
        <v>36</v>
      </c>
      <c r="H104" s="11">
        <v>61.3</v>
      </c>
      <c r="I104" s="6" t="str">
        <f>VLOOKUP(E104, 'X - Pincode Zones'!B:C, 2, FALSE)</f>
        <v>e</v>
      </c>
      <c r="J104" s="12" t="b">
        <f t="shared" si="1"/>
        <v>0</v>
      </c>
      <c r="K104" s="13">
        <f>VLOOKUP(A104,Result!B:D,3,0)</f>
        <v>0.5</v>
      </c>
      <c r="L104" s="6">
        <f t="shared" si="2"/>
        <v>0</v>
      </c>
      <c r="M104" s="6">
        <f>IFS(
  I104 = "a", ('Courier - Rates'!$B$2 + (L104*'Courier - Rates'!$B$1)),
  I104 = "b", ('Courier - Rates'!$B$4 + (L104*'Courier - Rates'!$B$3)),
  I104 = "c", ('Courier - Rates'!$B$6 + (L104*'Courier - Rates'!$B$5)),
  I104 = "d", ('Courier - Rates'!$B$8 + (L104*'Courier - Rates'!$B$7)),
  I104 = "e", ('Courier - Rates'!$B$6 + (L104*'Courier - Rates'!$B$9))
)</f>
        <v>40.1</v>
      </c>
      <c r="N104" s="6">
        <f>ifna(IFS(AND(J104=true, I104="a"),('Courier - Rates'!$B$12 + L104*'Courier - Rates'!$B$11),
AND(J104=true, I104="b"),('Courier - Rates'!$B$14 + (L104*'Courier - Rates'!B$13)), 
AND(J104=true, I104="c"),('Courier - Rates'!$B$16 + (L104*'Courier - Rates'!$B$15)), 
AND(J104=true, I104="d"),('Courier - Rates'!$B$18 + (L104*'Courier - Rates'!$B$17)),
AND(J104=true, I104="e"),('Courier - Rates'!$B$20 + (L104*'Courier - Rates'!$B$19)),,0),0)</f>
        <v>0</v>
      </c>
      <c r="O104" s="6">
        <f t="shared" si="3"/>
        <v>40.1</v>
      </c>
    </row>
    <row r="105" ht="15.75" customHeight="1">
      <c r="A105" s="2">
        <v>1.091117437035E12</v>
      </c>
      <c r="B105" s="2">
        <v>2.001808679E9</v>
      </c>
      <c r="C105" s="7">
        <v>0.72</v>
      </c>
      <c r="D105" s="2">
        <v>121003.0</v>
      </c>
      <c r="E105" s="2">
        <v>303903.0</v>
      </c>
      <c r="F105" s="6" t="str">
        <f>VLOOKUP(E105, 'X - Pincode Zones'!$B:$C, 2, FALSE)</f>
        <v>b</v>
      </c>
      <c r="G105" s="6" t="s">
        <v>36</v>
      </c>
      <c r="H105" s="11">
        <v>90.2</v>
      </c>
      <c r="I105" s="6" t="str">
        <f>VLOOKUP(E105, 'X - Pincode Zones'!B:C, 2, FALSE)</f>
        <v>b</v>
      </c>
      <c r="J105" s="12" t="b">
        <f t="shared" si="1"/>
        <v>0</v>
      </c>
      <c r="K105" s="13">
        <f>VLOOKUP(A105,Result!B:D,3,0)</f>
        <v>0.5</v>
      </c>
      <c r="L105" s="6">
        <f t="shared" si="2"/>
        <v>0</v>
      </c>
      <c r="M105" s="6">
        <f>IFS(
  I105 = "a", ('Courier - Rates'!$B$2 + (L105*'Courier - Rates'!$B$1)),
  I105 = "b", ('Courier - Rates'!$B$4 + (L105*'Courier - Rates'!$B$3)),
  I105 = "c", ('Courier - Rates'!$B$6 + (L105*'Courier - Rates'!$B$5)),
  I105 = "d", ('Courier - Rates'!$B$8 + (L105*'Courier - Rates'!$B$7)),
  I105 = "e", ('Courier - Rates'!$B$6 + (L105*'Courier - Rates'!$B$9))
)</f>
        <v>33</v>
      </c>
      <c r="N105" s="6">
        <f>ifna(IFS(AND(J105=true, I105="a"),('Courier - Rates'!$B$12 + L105*'Courier - Rates'!$B$11),
AND(J105=true, I105="b"),('Courier - Rates'!$B$14 + (L105*'Courier - Rates'!B$13)), 
AND(J105=true, I105="c"),('Courier - Rates'!$B$16 + (L105*'Courier - Rates'!$B$15)), 
AND(J105=true, I105="d"),('Courier - Rates'!$B$18 + (L105*'Courier - Rates'!$B$17)),
AND(J105=true, I105="e"),('Courier - Rates'!$B$20 + (L105*'Courier - Rates'!$B$19)),,0),0)</f>
        <v>0</v>
      </c>
      <c r="O105" s="6">
        <f t="shared" si="3"/>
        <v>33</v>
      </c>
    </row>
    <row r="106" ht="15.75" customHeight="1">
      <c r="A106" s="2">
        <v>1.091117437293E12</v>
      </c>
      <c r="B106" s="2">
        <v>2.001808739E9</v>
      </c>
      <c r="C106" s="7">
        <v>1.63</v>
      </c>
      <c r="D106" s="2">
        <v>121003.0</v>
      </c>
      <c r="E106" s="2">
        <v>342012.0</v>
      </c>
      <c r="F106" s="6" t="str">
        <f>VLOOKUP(E106, 'X - Pincode Zones'!$B:$C, 2, FALSE)</f>
        <v>b</v>
      </c>
      <c r="G106" s="6" t="s">
        <v>36</v>
      </c>
      <c r="H106" s="11">
        <v>179.8</v>
      </c>
      <c r="I106" s="6" t="str">
        <f>VLOOKUP(E106, 'X - Pincode Zones'!B:C, 2, FALSE)</f>
        <v>b</v>
      </c>
      <c r="J106" s="12" t="b">
        <f t="shared" si="1"/>
        <v>0</v>
      </c>
      <c r="K106" s="13">
        <f>VLOOKUP(A106,Result!B:D,3,0)</f>
        <v>0.5</v>
      </c>
      <c r="L106" s="6">
        <f t="shared" si="2"/>
        <v>0</v>
      </c>
      <c r="M106" s="6">
        <f>IFS(
  I106 = "a", ('Courier - Rates'!$B$2 + (L106*'Courier - Rates'!$B$1)),
  I106 = "b", ('Courier - Rates'!$B$4 + (L106*'Courier - Rates'!$B$3)),
  I106 = "c", ('Courier - Rates'!$B$6 + (L106*'Courier - Rates'!$B$5)),
  I106 = "d", ('Courier - Rates'!$B$8 + (L106*'Courier - Rates'!$B$7)),
  I106 = "e", ('Courier - Rates'!$B$6 + (L106*'Courier - Rates'!$B$9))
)</f>
        <v>33</v>
      </c>
      <c r="N106" s="6">
        <f>ifna(IFS(AND(J106=true, I106="a"),('Courier - Rates'!$B$12 + L106*'Courier - Rates'!$B$11),
AND(J106=true, I106="b"),('Courier - Rates'!$B$14 + (L106*'Courier - Rates'!B$13)), 
AND(J106=true, I106="c"),('Courier - Rates'!$B$16 + (L106*'Courier - Rates'!$B$15)), 
AND(J106=true, I106="d"),('Courier - Rates'!$B$18 + (L106*'Courier - Rates'!$B$17)),
AND(J106=true, I106="e"),('Courier - Rates'!$B$20 + (L106*'Courier - Rates'!$B$19)),,0),0)</f>
        <v>0</v>
      </c>
      <c r="O106" s="6">
        <f t="shared" si="3"/>
        <v>33</v>
      </c>
    </row>
    <row r="107" ht="15.75" customHeight="1">
      <c r="A107" s="2">
        <v>1.091117437864E12</v>
      </c>
      <c r="B107" s="2">
        <v>2.001808832E9</v>
      </c>
      <c r="C107" s="7">
        <v>2.47</v>
      </c>
      <c r="D107" s="2">
        <v>121003.0</v>
      </c>
      <c r="E107" s="2">
        <v>334001.0</v>
      </c>
      <c r="F107" s="6" t="str">
        <f>VLOOKUP(E107, 'X - Pincode Zones'!$B:$C, 2, FALSE)</f>
        <v>b</v>
      </c>
      <c r="G107" s="6" t="s">
        <v>36</v>
      </c>
      <c r="H107" s="11">
        <v>224.6</v>
      </c>
      <c r="I107" s="6" t="str">
        <f>VLOOKUP(E107, 'X - Pincode Zones'!B:C, 2, FALSE)</f>
        <v>b</v>
      </c>
      <c r="J107" s="12" t="b">
        <f t="shared" si="1"/>
        <v>0</v>
      </c>
      <c r="K107" s="13">
        <f>VLOOKUP(A107,Result!B:D,3,0)</f>
        <v>1</v>
      </c>
      <c r="L107" s="6">
        <f t="shared" si="2"/>
        <v>1</v>
      </c>
      <c r="M107" s="6">
        <f>IFS(
  I107 = "a", ('Courier - Rates'!$B$2 + (L107*'Courier - Rates'!$B$1)),
  I107 = "b", ('Courier - Rates'!$B$4 + (L107*'Courier - Rates'!$B$3)),
  I107 = "c", ('Courier - Rates'!$B$6 + (L107*'Courier - Rates'!$B$5)),
  I107 = "d", ('Courier - Rates'!$B$8 + (L107*'Courier - Rates'!$B$7)),
  I107 = "e", ('Courier - Rates'!$B$6 + (L107*'Courier - Rates'!$B$9))
)</f>
        <v>61.3</v>
      </c>
      <c r="N107" s="6">
        <f>ifna(IFS(AND(J107=true, I107="a"),('Courier - Rates'!$B$12 + L107*'Courier - Rates'!$B$11),
AND(J107=true, I107="b"),('Courier - Rates'!$B$14 + (L107*'Courier - Rates'!B$13)), 
AND(J107=true, I107="c"),('Courier - Rates'!$B$16 + (L107*'Courier - Rates'!$B$15)), 
AND(J107=true, I107="d"),('Courier - Rates'!$B$18 + (L107*'Courier - Rates'!$B$17)),
AND(J107=true, I107="e"),('Courier - Rates'!$B$20 + (L107*'Courier - Rates'!$B$19)),,0),0)</f>
        <v>0</v>
      </c>
      <c r="O107" s="6">
        <f t="shared" si="3"/>
        <v>61.3</v>
      </c>
    </row>
    <row r="108" ht="15.75" customHeight="1">
      <c r="A108" s="2">
        <v>1.09111743789E12</v>
      </c>
      <c r="B108" s="2">
        <v>2.001808837E9</v>
      </c>
      <c r="C108" s="7">
        <v>0.67</v>
      </c>
      <c r="D108" s="2">
        <v>121003.0</v>
      </c>
      <c r="E108" s="2">
        <v>302031.0</v>
      </c>
      <c r="F108" s="6" t="str">
        <f>VLOOKUP(E108, 'X - Pincode Zones'!$B:$C, 2, FALSE)</f>
        <v>b</v>
      </c>
      <c r="G108" s="6" t="s">
        <v>36</v>
      </c>
      <c r="H108" s="11">
        <v>90.2</v>
      </c>
      <c r="I108" s="6" t="str">
        <f>VLOOKUP(E108, 'X - Pincode Zones'!B:C, 2, FALSE)</f>
        <v>b</v>
      </c>
      <c r="J108" s="12" t="b">
        <f t="shared" si="1"/>
        <v>0</v>
      </c>
      <c r="K108" s="13">
        <f>VLOOKUP(A108,Result!B:D,3,0)</f>
        <v>0.5</v>
      </c>
      <c r="L108" s="6">
        <f t="shared" si="2"/>
        <v>0</v>
      </c>
      <c r="M108" s="6">
        <f>IFS(
  I108 = "a", ('Courier - Rates'!$B$2 + (L108*'Courier - Rates'!$B$1)),
  I108 = "b", ('Courier - Rates'!$B$4 + (L108*'Courier - Rates'!$B$3)),
  I108 = "c", ('Courier - Rates'!$B$6 + (L108*'Courier - Rates'!$B$5)),
  I108 = "d", ('Courier - Rates'!$B$8 + (L108*'Courier - Rates'!$B$7)),
  I108 = "e", ('Courier - Rates'!$B$6 + (L108*'Courier - Rates'!$B$9))
)</f>
        <v>33</v>
      </c>
      <c r="N108" s="6">
        <f>ifna(IFS(AND(J108=true, I108="a"),('Courier - Rates'!$B$12 + L108*'Courier - Rates'!$B$11),
AND(J108=true, I108="b"),('Courier - Rates'!$B$14 + (L108*'Courier - Rates'!B$13)), 
AND(J108=true, I108="c"),('Courier - Rates'!$B$16 + (L108*'Courier - Rates'!$B$15)), 
AND(J108=true, I108="d"),('Courier - Rates'!$B$18 + (L108*'Courier - Rates'!$B$17)),
AND(J108=true, I108="e"),('Courier - Rates'!$B$20 + (L108*'Courier - Rates'!$B$19)),,0),0)</f>
        <v>0</v>
      </c>
      <c r="O108" s="6">
        <f t="shared" si="3"/>
        <v>33</v>
      </c>
    </row>
    <row r="109" ht="15.75" customHeight="1">
      <c r="A109" s="2">
        <v>1.091117438074E12</v>
      </c>
      <c r="B109" s="2">
        <v>2.001808883E9</v>
      </c>
      <c r="C109" s="7">
        <v>0.72</v>
      </c>
      <c r="D109" s="2">
        <v>121003.0</v>
      </c>
      <c r="E109" s="2">
        <v>302012.0</v>
      </c>
      <c r="F109" s="6" t="str">
        <f>VLOOKUP(E109, 'X - Pincode Zones'!$B:$C, 2, FALSE)</f>
        <v>b</v>
      </c>
      <c r="G109" s="6" t="s">
        <v>36</v>
      </c>
      <c r="H109" s="11">
        <v>90.2</v>
      </c>
      <c r="I109" s="6" t="str">
        <f>VLOOKUP(E109, 'X - Pincode Zones'!B:C, 2, FALSE)</f>
        <v>b</v>
      </c>
      <c r="J109" s="12" t="b">
        <f t="shared" si="1"/>
        <v>0</v>
      </c>
      <c r="K109" s="13">
        <f>VLOOKUP(A109,Result!B:D,3,0)</f>
        <v>0.5</v>
      </c>
      <c r="L109" s="6">
        <f t="shared" si="2"/>
        <v>0</v>
      </c>
      <c r="M109" s="6">
        <f>IFS(
  I109 = "a", ('Courier - Rates'!$B$2 + (L109*'Courier - Rates'!$B$1)),
  I109 = "b", ('Courier - Rates'!$B$4 + (L109*'Courier - Rates'!$B$3)),
  I109 = "c", ('Courier - Rates'!$B$6 + (L109*'Courier - Rates'!$B$5)),
  I109 = "d", ('Courier - Rates'!$B$8 + (L109*'Courier - Rates'!$B$7)),
  I109 = "e", ('Courier - Rates'!$B$6 + (L109*'Courier - Rates'!$B$9))
)</f>
        <v>33</v>
      </c>
      <c r="N109" s="6">
        <f>ifna(IFS(AND(J109=true, I109="a"),('Courier - Rates'!$B$12 + L109*'Courier - Rates'!$B$11),
AND(J109=true, I109="b"),('Courier - Rates'!$B$14 + (L109*'Courier - Rates'!B$13)), 
AND(J109=true, I109="c"),('Courier - Rates'!$B$16 + (L109*'Courier - Rates'!$B$15)), 
AND(J109=true, I109="d"),('Courier - Rates'!$B$18 + (L109*'Courier - Rates'!$B$17)),
AND(J109=true, I109="e"),('Courier - Rates'!$B$20 + (L109*'Courier - Rates'!$B$19)),,0),0)</f>
        <v>0</v>
      </c>
      <c r="O109" s="6">
        <f t="shared" si="3"/>
        <v>33</v>
      </c>
    </row>
    <row r="110" ht="15.75" customHeight="1">
      <c r="A110" s="2">
        <v>1.091117611501E12</v>
      </c>
      <c r="B110" s="2">
        <v>2.001808992E9</v>
      </c>
      <c r="C110" s="7">
        <v>0.72</v>
      </c>
      <c r="D110" s="2">
        <v>121003.0</v>
      </c>
      <c r="E110" s="2">
        <v>342014.0</v>
      </c>
      <c r="F110" s="6" t="str">
        <f>VLOOKUP(E110, 'X - Pincode Zones'!$B:$C, 2, FALSE)</f>
        <v>b</v>
      </c>
      <c r="G110" s="6" t="s">
        <v>36</v>
      </c>
      <c r="H110" s="11">
        <v>90.2</v>
      </c>
      <c r="I110" s="6" t="str">
        <f>VLOOKUP(E110, 'X - Pincode Zones'!B:C, 2, FALSE)</f>
        <v>b</v>
      </c>
      <c r="J110" s="12" t="b">
        <f t="shared" si="1"/>
        <v>0</v>
      </c>
      <c r="K110" s="13">
        <f>VLOOKUP(A110,Result!B:D,3,0)</f>
        <v>0.5</v>
      </c>
      <c r="L110" s="6">
        <f t="shared" si="2"/>
        <v>0</v>
      </c>
      <c r="M110" s="6">
        <f>IFS(
  I110 = "a", ('Courier - Rates'!$B$2 + (L110*'Courier - Rates'!$B$1)),
  I110 = "b", ('Courier - Rates'!$B$4 + (L110*'Courier - Rates'!$B$3)),
  I110 = "c", ('Courier - Rates'!$B$6 + (L110*'Courier - Rates'!$B$5)),
  I110 = "d", ('Courier - Rates'!$B$8 + (L110*'Courier - Rates'!$B$7)),
  I110 = "e", ('Courier - Rates'!$B$6 + (L110*'Courier - Rates'!$B$9))
)</f>
        <v>33</v>
      </c>
      <c r="N110" s="6">
        <f>ifna(IFS(AND(J110=true, I110="a"),('Courier - Rates'!$B$12 + L110*'Courier - Rates'!$B$11),
AND(J110=true, I110="b"),('Courier - Rates'!$B$14 + (L110*'Courier - Rates'!B$13)), 
AND(J110=true, I110="c"),('Courier - Rates'!$B$16 + (L110*'Courier - Rates'!$B$15)), 
AND(J110=true, I110="d"),('Courier - Rates'!$B$18 + (L110*'Courier - Rates'!$B$17)),
AND(J110=true, I110="e"),('Courier - Rates'!$B$20 + (L110*'Courier - Rates'!$B$19)),,0),0)</f>
        <v>0</v>
      </c>
      <c r="O110" s="6">
        <f t="shared" si="3"/>
        <v>33</v>
      </c>
    </row>
    <row r="111" ht="15.75" customHeight="1">
      <c r="A111" s="2">
        <v>1.091117613962E12</v>
      </c>
      <c r="B111" s="2">
        <v>2.00180927E9</v>
      </c>
      <c r="C111" s="7">
        <v>0.68</v>
      </c>
      <c r="D111" s="2">
        <v>121003.0</v>
      </c>
      <c r="E111" s="2">
        <v>324005.0</v>
      </c>
      <c r="F111" s="6" t="str">
        <f>VLOOKUP(E111, 'X - Pincode Zones'!$B:$C, 2, FALSE)</f>
        <v>b</v>
      </c>
      <c r="G111" s="6" t="s">
        <v>36</v>
      </c>
      <c r="H111" s="11">
        <v>90.2</v>
      </c>
      <c r="I111" s="6" t="str">
        <f>VLOOKUP(E111, 'X - Pincode Zones'!B:C, 2, FALSE)</f>
        <v>b</v>
      </c>
      <c r="J111" s="12" t="b">
        <f t="shared" si="1"/>
        <v>0</v>
      </c>
      <c r="K111" s="13">
        <f>VLOOKUP(A111,Result!B:D,3,0)</f>
        <v>0.5</v>
      </c>
      <c r="L111" s="6">
        <f t="shared" si="2"/>
        <v>0</v>
      </c>
      <c r="M111" s="6">
        <f>IFS(
  I111 = "a", ('Courier - Rates'!$B$2 + (L111*'Courier - Rates'!$B$1)),
  I111 = "b", ('Courier - Rates'!$B$4 + (L111*'Courier - Rates'!$B$3)),
  I111 = "c", ('Courier - Rates'!$B$6 + (L111*'Courier - Rates'!$B$5)),
  I111 = "d", ('Courier - Rates'!$B$8 + (L111*'Courier - Rates'!$B$7)),
  I111 = "e", ('Courier - Rates'!$B$6 + (L111*'Courier - Rates'!$B$9))
)</f>
        <v>33</v>
      </c>
      <c r="N111" s="6">
        <f>ifna(IFS(AND(J111=true, I111="a"),('Courier - Rates'!$B$12 + L111*'Courier - Rates'!$B$11),
AND(J111=true, I111="b"),('Courier - Rates'!$B$14 + (L111*'Courier - Rates'!B$13)), 
AND(J111=true, I111="c"),('Courier - Rates'!$B$16 + (L111*'Courier - Rates'!$B$15)), 
AND(J111=true, I111="d"),('Courier - Rates'!$B$18 + (L111*'Courier - Rates'!$B$17)),
AND(J111=true, I111="e"),('Courier - Rates'!$B$20 + (L111*'Courier - Rates'!$B$19)),,0),0)</f>
        <v>0</v>
      </c>
      <c r="O111" s="6">
        <f t="shared" si="3"/>
        <v>33</v>
      </c>
    </row>
    <row r="112" ht="15.75" customHeight="1">
      <c r="A112" s="2">
        <v>1.091117803511E12</v>
      </c>
      <c r="B112" s="2">
        <v>2.001809934E9</v>
      </c>
      <c r="C112" s="7">
        <v>0.82</v>
      </c>
      <c r="D112" s="2">
        <v>121003.0</v>
      </c>
      <c r="E112" s="2">
        <v>302001.0</v>
      </c>
      <c r="F112" s="6" t="str">
        <f>VLOOKUP(E112, 'X - Pincode Zones'!$B:$C, 2, FALSE)</f>
        <v>b</v>
      </c>
      <c r="G112" s="6" t="s">
        <v>36</v>
      </c>
      <c r="H112" s="11">
        <v>90.2</v>
      </c>
      <c r="I112" s="6" t="str">
        <f>VLOOKUP(E112, 'X - Pincode Zones'!B:C, 2, FALSE)</f>
        <v>b</v>
      </c>
      <c r="J112" s="12" t="b">
        <f t="shared" si="1"/>
        <v>0</v>
      </c>
      <c r="K112" s="13">
        <f>VLOOKUP(A112,Result!B:D,3,0)</f>
        <v>0.5</v>
      </c>
      <c r="L112" s="6">
        <f t="shared" si="2"/>
        <v>0</v>
      </c>
      <c r="M112" s="6">
        <f>IFS(
  I112 = "a", ('Courier - Rates'!$B$2 + (L112*'Courier - Rates'!$B$1)),
  I112 = "b", ('Courier - Rates'!$B$4 + (L112*'Courier - Rates'!$B$3)),
  I112 = "c", ('Courier - Rates'!$B$6 + (L112*'Courier - Rates'!$B$5)),
  I112 = "d", ('Courier - Rates'!$B$8 + (L112*'Courier - Rates'!$B$7)),
  I112 = "e", ('Courier - Rates'!$B$6 + (L112*'Courier - Rates'!$B$9))
)</f>
        <v>33</v>
      </c>
      <c r="N112" s="6">
        <f>ifna(IFS(AND(J112=true, I112="a"),('Courier - Rates'!$B$12 + L112*'Courier - Rates'!$B$11),
AND(J112=true, I112="b"),('Courier - Rates'!$B$14 + (L112*'Courier - Rates'!B$13)), 
AND(J112=true, I112="c"),('Courier - Rates'!$B$16 + (L112*'Courier - Rates'!$B$15)), 
AND(J112=true, I112="d"),('Courier - Rates'!$B$18 + (L112*'Courier - Rates'!$B$17)),
AND(J112=true, I112="e"),('Courier - Rates'!$B$20 + (L112*'Courier - Rates'!$B$19)),,0),0)</f>
        <v>0</v>
      </c>
      <c r="O112" s="6">
        <f t="shared" si="3"/>
        <v>33</v>
      </c>
    </row>
    <row r="113" ht="15.75" customHeight="1">
      <c r="A113" s="2">
        <v>1.091117804314E12</v>
      </c>
      <c r="B113" s="2">
        <v>2.001810125E9</v>
      </c>
      <c r="C113" s="7">
        <v>0.66</v>
      </c>
      <c r="D113" s="2">
        <v>121003.0</v>
      </c>
      <c r="E113" s="2">
        <v>302004.0</v>
      </c>
      <c r="F113" s="6" t="str">
        <f>VLOOKUP(E113, 'X - Pincode Zones'!$B:$C, 2, FALSE)</f>
        <v>b</v>
      </c>
      <c r="G113" s="6" t="s">
        <v>36</v>
      </c>
      <c r="H113" s="11">
        <v>90.2</v>
      </c>
      <c r="I113" s="6" t="str">
        <f>VLOOKUP(E113, 'X - Pincode Zones'!B:C, 2, FALSE)</f>
        <v>b</v>
      </c>
      <c r="J113" s="12" t="b">
        <f t="shared" si="1"/>
        <v>0</v>
      </c>
      <c r="K113" s="13">
        <f>VLOOKUP(A113,Result!B:D,3,0)</f>
        <v>0.5</v>
      </c>
      <c r="L113" s="6">
        <f t="shared" si="2"/>
        <v>0</v>
      </c>
      <c r="M113" s="6">
        <f>IFS(
  I113 = "a", ('Courier - Rates'!$B$2 + (L113*'Courier - Rates'!$B$1)),
  I113 = "b", ('Courier - Rates'!$B$4 + (L113*'Courier - Rates'!$B$3)),
  I113 = "c", ('Courier - Rates'!$B$6 + (L113*'Courier - Rates'!$B$5)),
  I113 = "d", ('Courier - Rates'!$B$8 + (L113*'Courier - Rates'!$B$7)),
  I113 = "e", ('Courier - Rates'!$B$6 + (L113*'Courier - Rates'!$B$9))
)</f>
        <v>33</v>
      </c>
      <c r="N113" s="6">
        <f>ifna(IFS(AND(J113=true, I113="a"),('Courier - Rates'!$B$12 + L113*'Courier - Rates'!$B$11),
AND(J113=true, I113="b"),('Courier - Rates'!$B$14 + (L113*'Courier - Rates'!B$13)), 
AND(J113=true, I113="c"),('Courier - Rates'!$B$16 + (L113*'Courier - Rates'!$B$15)), 
AND(J113=true, I113="d"),('Courier - Rates'!$B$18 + (L113*'Courier - Rates'!$B$17)),
AND(J113=true, I113="e"),('Courier - Rates'!$B$20 + (L113*'Courier - Rates'!$B$19)),,0),0)</f>
        <v>0</v>
      </c>
      <c r="O113" s="6">
        <f t="shared" si="3"/>
        <v>33</v>
      </c>
    </row>
    <row r="114" ht="15.75" customHeight="1">
      <c r="A114" s="2">
        <v>1.09111780539E12</v>
      </c>
      <c r="B114" s="2">
        <v>2.001810281E9</v>
      </c>
      <c r="C114" s="7">
        <v>0.68</v>
      </c>
      <c r="D114" s="2">
        <v>121003.0</v>
      </c>
      <c r="E114" s="2">
        <v>302018.0</v>
      </c>
      <c r="F114" s="6" t="str">
        <f>VLOOKUP(E114, 'X - Pincode Zones'!$B:$C, 2, FALSE)</f>
        <v>b</v>
      </c>
      <c r="G114" s="6" t="s">
        <v>36</v>
      </c>
      <c r="H114" s="11">
        <v>90.2</v>
      </c>
      <c r="I114" s="6" t="str">
        <f>VLOOKUP(E114, 'X - Pincode Zones'!B:C, 2, FALSE)</f>
        <v>b</v>
      </c>
      <c r="J114" s="12" t="b">
        <f t="shared" si="1"/>
        <v>0</v>
      </c>
      <c r="K114" s="13">
        <f>VLOOKUP(A114,Result!B:D,3,0)</f>
        <v>0.5</v>
      </c>
      <c r="L114" s="6">
        <f t="shared" si="2"/>
        <v>0</v>
      </c>
      <c r="M114" s="6">
        <f>IFS(
  I114 = "a", ('Courier - Rates'!$B$2 + (L114*'Courier - Rates'!$B$1)),
  I114 = "b", ('Courier - Rates'!$B$4 + (L114*'Courier - Rates'!$B$3)),
  I114 = "c", ('Courier - Rates'!$B$6 + (L114*'Courier - Rates'!$B$5)),
  I114 = "d", ('Courier - Rates'!$B$8 + (L114*'Courier - Rates'!$B$7)),
  I114 = "e", ('Courier - Rates'!$B$6 + (L114*'Courier - Rates'!$B$9))
)</f>
        <v>33</v>
      </c>
      <c r="N114" s="6">
        <f>ifna(IFS(AND(J114=true, I114="a"),('Courier - Rates'!$B$12 + L114*'Courier - Rates'!$B$11),
AND(J114=true, I114="b"),('Courier - Rates'!$B$14 + (L114*'Courier - Rates'!B$13)), 
AND(J114=true, I114="c"),('Courier - Rates'!$B$16 + (L114*'Courier - Rates'!$B$15)), 
AND(J114=true, I114="d"),('Courier - Rates'!$B$18 + (L114*'Courier - Rates'!$B$17)),
AND(J114=true, I114="e"),('Courier - Rates'!$B$20 + (L114*'Courier - Rates'!$B$19)),,0),0)</f>
        <v>0</v>
      </c>
      <c r="O114" s="6">
        <f t="shared" si="3"/>
        <v>33</v>
      </c>
    </row>
    <row r="115" ht="15.75" customHeight="1">
      <c r="A115" s="2">
        <v>1.091117806263E12</v>
      </c>
      <c r="B115" s="2">
        <v>2.001810549E9</v>
      </c>
      <c r="C115" s="7">
        <v>1.86</v>
      </c>
      <c r="D115" s="2">
        <v>121003.0</v>
      </c>
      <c r="E115" s="2">
        <v>302017.0</v>
      </c>
      <c r="F115" s="6" t="str">
        <f>VLOOKUP(E115, 'X - Pincode Zones'!$B:$C, 2, FALSE)</f>
        <v>b</v>
      </c>
      <c r="G115" s="6" t="s">
        <v>36</v>
      </c>
      <c r="H115" s="11">
        <v>179.8</v>
      </c>
      <c r="I115" s="6" t="str">
        <f>VLOOKUP(E115, 'X - Pincode Zones'!B:C, 2, FALSE)</f>
        <v>b</v>
      </c>
      <c r="J115" s="12" t="b">
        <f t="shared" si="1"/>
        <v>0</v>
      </c>
      <c r="K115" s="13">
        <f>VLOOKUP(A115,Result!B:D,3,0)</f>
        <v>1</v>
      </c>
      <c r="L115" s="6">
        <f t="shared" si="2"/>
        <v>1</v>
      </c>
      <c r="M115" s="6">
        <f>IFS(
  I115 = "a", ('Courier - Rates'!$B$2 + (L115*'Courier - Rates'!$B$1)),
  I115 = "b", ('Courier - Rates'!$B$4 + (L115*'Courier - Rates'!$B$3)),
  I115 = "c", ('Courier - Rates'!$B$6 + (L115*'Courier - Rates'!$B$5)),
  I115 = "d", ('Courier - Rates'!$B$8 + (L115*'Courier - Rates'!$B$7)),
  I115 = "e", ('Courier - Rates'!$B$6 + (L115*'Courier - Rates'!$B$9))
)</f>
        <v>61.3</v>
      </c>
      <c r="N115" s="6">
        <f>ifna(IFS(AND(J115=true, I115="a"),('Courier - Rates'!$B$12 + L115*'Courier - Rates'!$B$11),
AND(J115=true, I115="b"),('Courier - Rates'!$B$14 + (L115*'Courier - Rates'!B$13)), 
AND(J115=true, I115="c"),('Courier - Rates'!$B$16 + (L115*'Courier - Rates'!$B$15)), 
AND(J115=true, I115="d"),('Courier - Rates'!$B$18 + (L115*'Courier - Rates'!$B$17)),
AND(J115=true, I115="e"),('Courier - Rates'!$B$20 + (L115*'Courier - Rates'!$B$19)),,0),0)</f>
        <v>0</v>
      </c>
      <c r="O115" s="6">
        <f t="shared" si="3"/>
        <v>61.3</v>
      </c>
    </row>
    <row r="116" ht="15.75" customHeight="1">
      <c r="A116" s="2">
        <v>1.09111780714E12</v>
      </c>
      <c r="B116" s="2">
        <v>2.001810697E9</v>
      </c>
      <c r="C116" s="7">
        <v>2.27</v>
      </c>
      <c r="D116" s="2">
        <v>121003.0</v>
      </c>
      <c r="E116" s="2">
        <v>324008.0</v>
      </c>
      <c r="F116" s="6" t="str">
        <f>VLOOKUP(E116, 'X - Pincode Zones'!$B:$C, 2, FALSE)</f>
        <v>b</v>
      </c>
      <c r="G116" s="6" t="s">
        <v>36</v>
      </c>
      <c r="H116" s="11">
        <v>224.6</v>
      </c>
      <c r="I116" s="6" t="str">
        <f>VLOOKUP(E116, 'X - Pincode Zones'!B:C, 2, FALSE)</f>
        <v>b</v>
      </c>
      <c r="J116" s="12" t="b">
        <f t="shared" si="1"/>
        <v>0</v>
      </c>
      <c r="K116" s="13">
        <f>VLOOKUP(A116,Result!B:D,3,0)</f>
        <v>1</v>
      </c>
      <c r="L116" s="6">
        <f t="shared" si="2"/>
        <v>1</v>
      </c>
      <c r="M116" s="6">
        <f>IFS(
  I116 = "a", ('Courier - Rates'!$B$2 + (L116*'Courier - Rates'!$B$1)),
  I116 = "b", ('Courier - Rates'!$B$4 + (L116*'Courier - Rates'!$B$3)),
  I116 = "c", ('Courier - Rates'!$B$6 + (L116*'Courier - Rates'!$B$5)),
  I116 = "d", ('Courier - Rates'!$B$8 + (L116*'Courier - Rates'!$B$7)),
  I116 = "e", ('Courier - Rates'!$B$6 + (L116*'Courier - Rates'!$B$9))
)</f>
        <v>61.3</v>
      </c>
      <c r="N116" s="6">
        <f>ifna(IFS(AND(J116=true, I116="a"),('Courier - Rates'!$B$12 + L116*'Courier - Rates'!$B$11),
AND(J116=true, I116="b"),('Courier - Rates'!$B$14 + (L116*'Courier - Rates'!B$13)), 
AND(J116=true, I116="c"),('Courier - Rates'!$B$16 + (L116*'Courier - Rates'!$B$15)), 
AND(J116=true, I116="d"),('Courier - Rates'!$B$18 + (L116*'Courier - Rates'!$B$17)),
AND(J116=true, I116="e"),('Courier - Rates'!$B$20 + (L116*'Courier - Rates'!$B$19)),,0),0)</f>
        <v>0</v>
      </c>
      <c r="O116" s="6">
        <f t="shared" si="3"/>
        <v>61.3</v>
      </c>
    </row>
    <row r="117" ht="15.75" customHeight="1">
      <c r="A117" s="2">
        <v>1.09111790486E12</v>
      </c>
      <c r="B117" s="2">
        <v>2.001811039E9</v>
      </c>
      <c r="C117" s="7">
        <v>0.68</v>
      </c>
      <c r="D117" s="2">
        <v>121003.0</v>
      </c>
      <c r="E117" s="2">
        <v>302020.0</v>
      </c>
      <c r="F117" s="6" t="str">
        <f>VLOOKUP(E117, 'X - Pincode Zones'!$B:$C, 2, FALSE)</f>
        <v>b</v>
      </c>
      <c r="G117" s="6" t="s">
        <v>36</v>
      </c>
      <c r="H117" s="11">
        <v>90.2</v>
      </c>
      <c r="I117" s="6" t="str">
        <f>VLOOKUP(E117, 'X - Pincode Zones'!B:C, 2, FALSE)</f>
        <v>b</v>
      </c>
      <c r="J117" s="12" t="b">
        <f t="shared" si="1"/>
        <v>0</v>
      </c>
      <c r="K117" s="13">
        <f>VLOOKUP(A117,Result!B:D,3,0)</f>
        <v>0.5</v>
      </c>
      <c r="L117" s="6">
        <f t="shared" si="2"/>
        <v>0</v>
      </c>
      <c r="M117" s="6">
        <f>IFS(
  I117 = "a", ('Courier - Rates'!$B$2 + (L117*'Courier - Rates'!$B$1)),
  I117 = "b", ('Courier - Rates'!$B$4 + (L117*'Courier - Rates'!$B$3)),
  I117 = "c", ('Courier - Rates'!$B$6 + (L117*'Courier - Rates'!$B$5)),
  I117 = "d", ('Courier - Rates'!$B$8 + (L117*'Courier - Rates'!$B$7)),
  I117 = "e", ('Courier - Rates'!$B$6 + (L117*'Courier - Rates'!$B$9))
)</f>
        <v>33</v>
      </c>
      <c r="N117" s="6">
        <f>ifna(IFS(AND(J117=true, I117="a"),('Courier - Rates'!$B$12 + L117*'Courier - Rates'!$B$11),
AND(J117=true, I117="b"),('Courier - Rates'!$B$14 + (L117*'Courier - Rates'!B$13)), 
AND(J117=true, I117="c"),('Courier - Rates'!$B$16 + (L117*'Courier - Rates'!$B$15)), 
AND(J117=true, I117="d"),('Courier - Rates'!$B$18 + (L117*'Courier - Rates'!$B$17)),
AND(J117=true, I117="e"),('Courier - Rates'!$B$20 + (L117*'Courier - Rates'!$B$19)),,0),0)</f>
        <v>0</v>
      </c>
      <c r="O117" s="6">
        <f t="shared" si="3"/>
        <v>33</v>
      </c>
    </row>
    <row r="118" ht="15.75" customHeight="1">
      <c r="A118" s="2">
        <v>1.091117905022E12</v>
      </c>
      <c r="B118" s="2">
        <v>2.001811058E9</v>
      </c>
      <c r="C118" s="7">
        <v>0.72</v>
      </c>
      <c r="D118" s="2">
        <v>121003.0</v>
      </c>
      <c r="E118" s="2">
        <v>302018.0</v>
      </c>
      <c r="F118" s="6" t="str">
        <f>VLOOKUP(E118, 'X - Pincode Zones'!$B:$C, 2, FALSE)</f>
        <v>b</v>
      </c>
      <c r="G118" s="6" t="s">
        <v>36</v>
      </c>
      <c r="H118" s="11">
        <v>90.2</v>
      </c>
      <c r="I118" s="6" t="str">
        <f>VLOOKUP(E118, 'X - Pincode Zones'!B:C, 2, FALSE)</f>
        <v>b</v>
      </c>
      <c r="J118" s="12" t="b">
        <f t="shared" si="1"/>
        <v>0</v>
      </c>
      <c r="K118" s="13">
        <f>VLOOKUP(A118,Result!B:D,3,0)</f>
        <v>0.5</v>
      </c>
      <c r="L118" s="6">
        <f t="shared" si="2"/>
        <v>0</v>
      </c>
      <c r="M118" s="6">
        <f>IFS(
  I118 = "a", ('Courier - Rates'!$B$2 + (L118*'Courier - Rates'!$B$1)),
  I118 = "b", ('Courier - Rates'!$B$4 + (L118*'Courier - Rates'!$B$3)),
  I118 = "c", ('Courier - Rates'!$B$6 + (L118*'Courier - Rates'!$B$5)),
  I118 = "d", ('Courier - Rates'!$B$8 + (L118*'Courier - Rates'!$B$7)),
  I118 = "e", ('Courier - Rates'!$B$6 + (L118*'Courier - Rates'!$B$9))
)</f>
        <v>33</v>
      </c>
      <c r="N118" s="6">
        <f>ifna(IFS(AND(J118=true, I118="a"),('Courier - Rates'!$B$12 + L118*'Courier - Rates'!$B$11),
AND(J118=true, I118="b"),('Courier - Rates'!$B$14 + (L118*'Courier - Rates'!B$13)), 
AND(J118=true, I118="c"),('Courier - Rates'!$B$16 + (L118*'Courier - Rates'!$B$15)), 
AND(J118=true, I118="d"),('Courier - Rates'!$B$18 + (L118*'Courier - Rates'!$B$17)),
AND(J118=true, I118="e"),('Courier - Rates'!$B$20 + (L118*'Courier - Rates'!$B$19)),,0),0)</f>
        <v>0</v>
      </c>
      <c r="O118" s="6">
        <f t="shared" si="3"/>
        <v>33</v>
      </c>
    </row>
    <row r="119" ht="15.75" customHeight="1">
      <c r="A119" s="2">
        <v>1.091117958163E12</v>
      </c>
      <c r="B119" s="2">
        <v>2.001811306E9</v>
      </c>
      <c r="C119" s="7">
        <v>1.1</v>
      </c>
      <c r="D119" s="2">
        <v>121003.0</v>
      </c>
      <c r="E119" s="2">
        <v>302017.0</v>
      </c>
      <c r="F119" s="6" t="str">
        <f>VLOOKUP(E119, 'X - Pincode Zones'!$B:$C, 2, FALSE)</f>
        <v>b</v>
      </c>
      <c r="G119" s="6" t="s">
        <v>36</v>
      </c>
      <c r="H119" s="11">
        <v>135.0</v>
      </c>
      <c r="I119" s="6" t="str">
        <f>VLOOKUP(E119, 'X - Pincode Zones'!B:C, 2, FALSE)</f>
        <v>b</v>
      </c>
      <c r="J119" s="12" t="b">
        <f t="shared" si="1"/>
        <v>0</v>
      </c>
      <c r="K119" s="13">
        <f>VLOOKUP(A119,Result!B:D,3,0)</f>
        <v>1</v>
      </c>
      <c r="L119" s="6">
        <f t="shared" si="2"/>
        <v>1</v>
      </c>
      <c r="M119" s="6">
        <f>IFS(
  I119 = "a", ('Courier - Rates'!$B$2 + (L119*'Courier - Rates'!$B$1)),
  I119 = "b", ('Courier - Rates'!$B$4 + (L119*'Courier - Rates'!$B$3)),
  I119 = "c", ('Courier - Rates'!$B$6 + (L119*'Courier - Rates'!$B$5)),
  I119 = "d", ('Courier - Rates'!$B$8 + (L119*'Courier - Rates'!$B$7)),
  I119 = "e", ('Courier - Rates'!$B$6 + (L119*'Courier - Rates'!$B$9))
)</f>
        <v>61.3</v>
      </c>
      <c r="N119" s="6">
        <f>ifna(IFS(AND(J119=true, I119="a"),('Courier - Rates'!$B$12 + L119*'Courier - Rates'!$B$11),
AND(J119=true, I119="b"),('Courier - Rates'!$B$14 + (L119*'Courier - Rates'!B$13)), 
AND(J119=true, I119="c"),('Courier - Rates'!$B$16 + (L119*'Courier - Rates'!$B$15)), 
AND(J119=true, I119="d"),('Courier - Rates'!$B$18 + (L119*'Courier - Rates'!$B$17)),
AND(J119=true, I119="e"),('Courier - Rates'!$B$20 + (L119*'Courier - Rates'!$B$19)),,0),0)</f>
        <v>0</v>
      </c>
      <c r="O119" s="6">
        <f t="shared" si="3"/>
        <v>61.3</v>
      </c>
    </row>
    <row r="120" ht="15.75" customHeight="1">
      <c r="A120" s="2">
        <v>1.09111844239E12</v>
      </c>
      <c r="B120" s="2">
        <v>2.001812195E9</v>
      </c>
      <c r="C120" s="7">
        <v>0.67</v>
      </c>
      <c r="D120" s="2">
        <v>121003.0</v>
      </c>
      <c r="E120" s="2">
        <v>302012.0</v>
      </c>
      <c r="F120" s="6" t="str">
        <f>VLOOKUP(E120, 'X - Pincode Zones'!$B:$C, 2, FALSE)</f>
        <v>b</v>
      </c>
      <c r="G120" s="6" t="s">
        <v>36</v>
      </c>
      <c r="H120" s="11">
        <v>90.2</v>
      </c>
      <c r="I120" s="6" t="str">
        <f>VLOOKUP(E120, 'X - Pincode Zones'!B:C, 2, FALSE)</f>
        <v>b</v>
      </c>
      <c r="J120" s="12" t="b">
        <f t="shared" si="1"/>
        <v>0</v>
      </c>
      <c r="K120" s="13">
        <f>VLOOKUP(A120,Result!B:D,3,0)</f>
        <v>0.5</v>
      </c>
      <c r="L120" s="6">
        <f t="shared" si="2"/>
        <v>0</v>
      </c>
      <c r="M120" s="6">
        <f>IFS(
  I120 = "a", ('Courier - Rates'!$B$2 + (L120*'Courier - Rates'!$B$1)),
  I120 = "b", ('Courier - Rates'!$B$4 + (L120*'Courier - Rates'!$B$3)),
  I120 = "c", ('Courier - Rates'!$B$6 + (L120*'Courier - Rates'!$B$5)),
  I120 = "d", ('Courier - Rates'!$B$8 + (L120*'Courier - Rates'!$B$7)),
  I120 = "e", ('Courier - Rates'!$B$6 + (L120*'Courier - Rates'!$B$9))
)</f>
        <v>33</v>
      </c>
      <c r="N120" s="6">
        <f>ifna(IFS(AND(J120=true, I120="a"),('Courier - Rates'!$B$12 + L120*'Courier - Rates'!$B$11),
AND(J120=true, I120="b"),('Courier - Rates'!$B$14 + (L120*'Courier - Rates'!B$13)), 
AND(J120=true, I120="c"),('Courier - Rates'!$B$16 + (L120*'Courier - Rates'!$B$15)), 
AND(J120=true, I120="d"),('Courier - Rates'!$B$18 + (L120*'Courier - Rates'!$B$17)),
AND(J120=true, I120="e"),('Courier - Rates'!$B$20 + (L120*'Courier - Rates'!$B$19)),,0),0)</f>
        <v>0</v>
      </c>
      <c r="O120" s="6">
        <f t="shared" si="3"/>
        <v>33</v>
      </c>
    </row>
    <row r="121" ht="15.75" customHeight="1">
      <c r="A121" s="2">
        <v>1.091118551656E12</v>
      </c>
      <c r="B121" s="2">
        <v>2.001812941E9</v>
      </c>
      <c r="C121" s="7">
        <v>0.73</v>
      </c>
      <c r="D121" s="2">
        <v>121003.0</v>
      </c>
      <c r="E121" s="2">
        <v>325207.0</v>
      </c>
      <c r="F121" s="6" t="str">
        <f>VLOOKUP(E121, 'X - Pincode Zones'!$B:$C, 2, FALSE)</f>
        <v>b</v>
      </c>
      <c r="G121" s="6" t="s">
        <v>36</v>
      </c>
      <c r="H121" s="11">
        <v>90.2</v>
      </c>
      <c r="I121" s="6" t="str">
        <f>VLOOKUP(E121, 'X - Pincode Zones'!B:C, 2, FALSE)</f>
        <v>b</v>
      </c>
      <c r="J121" s="12" t="b">
        <f t="shared" si="1"/>
        <v>0</v>
      </c>
      <c r="K121" s="13">
        <f>VLOOKUP(A121,Result!B:D,3,0)</f>
        <v>0.5</v>
      </c>
      <c r="L121" s="6">
        <f t="shared" si="2"/>
        <v>0</v>
      </c>
      <c r="M121" s="6">
        <f>IFS(
  I121 = "a", ('Courier - Rates'!$B$2 + (L121*'Courier - Rates'!$B$1)),
  I121 = "b", ('Courier - Rates'!$B$4 + (L121*'Courier - Rates'!$B$3)),
  I121 = "c", ('Courier - Rates'!$B$6 + (L121*'Courier - Rates'!$B$5)),
  I121 = "d", ('Courier - Rates'!$B$8 + (L121*'Courier - Rates'!$B$7)),
  I121 = "e", ('Courier - Rates'!$B$6 + (L121*'Courier - Rates'!$B$9))
)</f>
        <v>33</v>
      </c>
      <c r="N121" s="6">
        <f>ifna(IFS(AND(J121=true, I121="a"),('Courier - Rates'!$B$12 + L121*'Courier - Rates'!$B$11),
AND(J121=true, I121="b"),('Courier - Rates'!$B$14 + (L121*'Courier - Rates'!B$13)), 
AND(J121=true, I121="c"),('Courier - Rates'!$B$16 + (L121*'Courier - Rates'!$B$15)), 
AND(J121=true, I121="d"),('Courier - Rates'!$B$18 + (L121*'Courier - Rates'!$B$17)),
AND(J121=true, I121="e"),('Courier - Rates'!$B$20 + (L121*'Courier - Rates'!$B$19)),,0),0)</f>
        <v>0</v>
      </c>
      <c r="O121" s="6">
        <f t="shared" si="3"/>
        <v>33</v>
      </c>
    </row>
    <row r="122" ht="15.75" customHeight="1">
      <c r="A122" s="2">
        <v>1.091117614452E12</v>
      </c>
      <c r="B122" s="2">
        <v>2.001809383E9</v>
      </c>
      <c r="C122" s="7">
        <v>0.5</v>
      </c>
      <c r="D122" s="2">
        <v>121003.0</v>
      </c>
      <c r="E122" s="2">
        <v>303702.0</v>
      </c>
      <c r="F122" s="6" t="str">
        <f>VLOOKUP(E122, 'X - Pincode Zones'!$B:$C, 2, FALSE)</f>
        <v>b</v>
      </c>
      <c r="G122" s="6" t="s">
        <v>37</v>
      </c>
      <c r="H122" s="11">
        <v>86.7</v>
      </c>
      <c r="I122" s="6" t="str">
        <f>VLOOKUP(E122, 'X - Pincode Zones'!B:C, 2, FALSE)</f>
        <v>b</v>
      </c>
      <c r="J122" s="12" t="b">
        <f t="shared" si="1"/>
        <v>1</v>
      </c>
      <c r="K122" s="13">
        <f>VLOOKUP(A122,Result!B:D,3,0)</f>
        <v>1</v>
      </c>
      <c r="L122" s="6">
        <f t="shared" si="2"/>
        <v>1</v>
      </c>
      <c r="M122" s="6">
        <f>IFS(
  I122 = "a", ('Courier - Rates'!$B$2 + (L122*'Courier - Rates'!$B$1)),
  I122 = "b", ('Courier - Rates'!$B$4 + (L122*'Courier - Rates'!$B$3)),
  I122 = "c", ('Courier - Rates'!$B$6 + (L122*'Courier - Rates'!$B$5)),
  I122 = "d", ('Courier - Rates'!$B$8 + (L122*'Courier - Rates'!$B$7)),
  I122 = "e", ('Courier - Rates'!$B$6 + (L122*'Courier - Rates'!$B$9))
)</f>
        <v>61.3</v>
      </c>
      <c r="N122" s="6">
        <f>ifna(IFS(AND(J122=true, I122="a"),('Courier - Rates'!$B$12 + L122*'Courier - Rates'!$B$11),
AND(J122=true, I122="b"),('Courier - Rates'!$B$14 + (L122*'Courier - Rates'!B$13)), 
AND(J122=true, I122="c"),('Courier - Rates'!$B$16 + (L122*'Courier - Rates'!$B$15)), 
AND(J122=true, I122="d"),('Courier - Rates'!$B$18 + (L122*'Courier - Rates'!$B$17)),
AND(J122=true, I122="e"),('Courier - Rates'!$B$20 + (L122*'Courier - Rates'!$B$19)),,0),0)</f>
        <v>48.8</v>
      </c>
      <c r="O122" s="6">
        <f t="shared" si="3"/>
        <v>110.1</v>
      </c>
    </row>
    <row r="123" ht="15.75" customHeight="1">
      <c r="A123" s="2">
        <v>1.091120922803E12</v>
      </c>
      <c r="B123" s="2">
        <v>2.001820978E9</v>
      </c>
      <c r="C123" s="7">
        <v>0.5</v>
      </c>
      <c r="D123" s="2">
        <v>121003.0</v>
      </c>
      <c r="E123" s="2">
        <v>313301.0</v>
      </c>
      <c r="F123" s="6" t="str">
        <f>VLOOKUP(E123, 'X - Pincode Zones'!$B:$C, 2, FALSE)</f>
        <v>b</v>
      </c>
      <c r="G123" s="6" t="s">
        <v>36</v>
      </c>
      <c r="H123" s="11">
        <v>45.4</v>
      </c>
      <c r="I123" s="6" t="str">
        <f>VLOOKUP(E123, 'X - Pincode Zones'!B:C, 2, FALSE)</f>
        <v>b</v>
      </c>
      <c r="J123" s="12" t="b">
        <f t="shared" si="1"/>
        <v>0</v>
      </c>
      <c r="K123" s="13">
        <f>VLOOKUP(A123,Result!B:D,3,0)</f>
        <v>1</v>
      </c>
      <c r="L123" s="6">
        <f t="shared" si="2"/>
        <v>1</v>
      </c>
      <c r="M123" s="6">
        <f>IFS(
  I123 = "a", ('Courier - Rates'!$B$2 + (L123*'Courier - Rates'!$B$1)),
  I123 = "b", ('Courier - Rates'!$B$4 + (L123*'Courier - Rates'!$B$3)),
  I123 = "c", ('Courier - Rates'!$B$6 + (L123*'Courier - Rates'!$B$5)),
  I123 = "d", ('Courier - Rates'!$B$8 + (L123*'Courier - Rates'!$B$7)),
  I123 = "e", ('Courier - Rates'!$B$6 + (L123*'Courier - Rates'!$B$9))
)</f>
        <v>61.3</v>
      </c>
      <c r="N123" s="6">
        <f>ifna(IFS(AND(J123=true, I123="a"),('Courier - Rates'!$B$12 + L123*'Courier - Rates'!$B$11),
AND(J123=true, I123="b"),('Courier - Rates'!$B$14 + (L123*'Courier - Rates'!B$13)), 
AND(J123=true, I123="c"),('Courier - Rates'!$B$16 + (L123*'Courier - Rates'!$B$15)), 
AND(J123=true, I123="d"),('Courier - Rates'!$B$18 + (L123*'Courier - Rates'!$B$17)),
AND(J123=true, I123="e"),('Courier - Rates'!$B$20 + (L123*'Courier - Rates'!$B$19)),,0),0)</f>
        <v>0</v>
      </c>
      <c r="O123" s="6">
        <f t="shared" si="3"/>
        <v>61.3</v>
      </c>
    </row>
    <row r="124" ht="15.75" customHeight="1">
      <c r="A124" s="2">
        <v>1.091121844806E12</v>
      </c>
      <c r="B124" s="2">
        <v>2.001811475E9</v>
      </c>
      <c r="C124" s="7">
        <v>0.5</v>
      </c>
      <c r="D124" s="2">
        <v>121003.0</v>
      </c>
      <c r="E124" s="2">
        <v>173212.0</v>
      </c>
      <c r="F124" s="6" t="str">
        <f>VLOOKUP(E124, 'X - Pincode Zones'!$B:$C, 2, FALSE)</f>
        <v>e</v>
      </c>
      <c r="G124" s="6" t="s">
        <v>36</v>
      </c>
      <c r="H124" s="11">
        <v>33.0</v>
      </c>
      <c r="I124" s="6" t="str">
        <f>VLOOKUP(E124, 'X - Pincode Zones'!B:C, 2, FALSE)</f>
        <v>e</v>
      </c>
      <c r="J124" s="12" t="b">
        <f t="shared" si="1"/>
        <v>0</v>
      </c>
      <c r="K124" s="13">
        <f>VLOOKUP(A124,Result!B:D,3,0)</f>
        <v>1</v>
      </c>
      <c r="L124" s="6">
        <f t="shared" si="2"/>
        <v>1</v>
      </c>
      <c r="M124" s="6">
        <f>IFS(
  I124 = "a", ('Courier - Rates'!$B$2 + (L124*'Courier - Rates'!$B$1)),
  I124 = "b", ('Courier - Rates'!$B$4 + (L124*'Courier - Rates'!$B$3)),
  I124 = "c", ('Courier - Rates'!$B$6 + (L124*'Courier - Rates'!$B$5)),
  I124 = "d", ('Courier - Rates'!$B$8 + (L124*'Courier - Rates'!$B$7)),
  I124 = "e", ('Courier - Rates'!$B$6 + (L124*'Courier - Rates'!$B$9))
)</f>
        <v>95.6</v>
      </c>
      <c r="N124" s="6">
        <f>ifna(IFS(AND(J124=true, I124="a"),('Courier - Rates'!$B$12 + L124*'Courier - Rates'!$B$11),
AND(J124=true, I124="b"),('Courier - Rates'!$B$14 + (L124*'Courier - Rates'!B$13)), 
AND(J124=true, I124="c"),('Courier - Rates'!$B$16 + (L124*'Courier - Rates'!$B$15)), 
AND(J124=true, I124="d"),('Courier - Rates'!$B$18 + (L124*'Courier - Rates'!$B$17)),
AND(J124=true, I124="e"),('Courier - Rates'!$B$20 + (L124*'Courier - Rates'!$B$19)),,0),0)</f>
        <v>0</v>
      </c>
      <c r="O124" s="6">
        <f t="shared" si="3"/>
        <v>95.6</v>
      </c>
    </row>
    <row r="125" ht="15.75" customHeight="1">
      <c r="A125" s="2">
        <v>1.091121846136E12</v>
      </c>
      <c r="B125" s="2">
        <v>2.001811305E9</v>
      </c>
      <c r="C125" s="7">
        <v>0.5</v>
      </c>
      <c r="D125" s="2">
        <v>121003.0</v>
      </c>
      <c r="E125" s="2">
        <v>302020.0</v>
      </c>
      <c r="F125" s="6" t="str">
        <f>VLOOKUP(E125, 'X - Pincode Zones'!$B:$C, 2, FALSE)</f>
        <v>b</v>
      </c>
      <c r="G125" s="6" t="s">
        <v>36</v>
      </c>
      <c r="H125" s="11">
        <v>45.4</v>
      </c>
      <c r="I125" s="6" t="str">
        <f>VLOOKUP(E125, 'X - Pincode Zones'!B:C, 2, FALSE)</f>
        <v>b</v>
      </c>
      <c r="J125" s="12" t="b">
        <f t="shared" si="1"/>
        <v>0</v>
      </c>
      <c r="K125" s="13">
        <f>VLOOKUP(A125,Result!B:D,3,0)</f>
        <v>1</v>
      </c>
      <c r="L125" s="6">
        <f t="shared" si="2"/>
        <v>1</v>
      </c>
      <c r="M125" s="6">
        <f>IFS(
  I125 = "a", ('Courier - Rates'!$B$2 + (L125*'Courier - Rates'!$B$1)),
  I125 = "b", ('Courier - Rates'!$B$4 + (L125*'Courier - Rates'!$B$3)),
  I125 = "c", ('Courier - Rates'!$B$6 + (L125*'Courier - Rates'!$B$5)),
  I125 = "d", ('Courier - Rates'!$B$8 + (L125*'Courier - Rates'!$B$7)),
  I125 = "e", ('Courier - Rates'!$B$6 + (L125*'Courier - Rates'!$B$9))
)</f>
        <v>61.3</v>
      </c>
      <c r="N125" s="6">
        <f>ifna(IFS(AND(J125=true, I125="a"),('Courier - Rates'!$B$12 + L125*'Courier - Rates'!$B$11),
AND(J125=true, I125="b"),('Courier - Rates'!$B$14 + (L125*'Courier - Rates'!B$13)), 
AND(J125=true, I125="c"),('Courier - Rates'!$B$16 + (L125*'Courier - Rates'!$B$15)), 
AND(J125=true, I125="d"),('Courier - Rates'!$B$18 + (L125*'Courier - Rates'!$B$17)),
AND(J125=true, I125="e"),('Courier - Rates'!$B$20 + (L125*'Courier - Rates'!$B$19)),,0),0)</f>
        <v>0</v>
      </c>
      <c r="O125" s="6">
        <f t="shared" si="3"/>
        <v>61.3</v>
      </c>
    </row>
    <row r="126" ht="15.75" customHeight="1">
      <c r="A126" s="2"/>
      <c r="B126" s="2"/>
      <c r="C126" s="7"/>
      <c r="D126" s="2"/>
      <c r="E126" s="2"/>
      <c r="H126" s="8"/>
    </row>
    <row r="127" ht="15.75" customHeight="1">
      <c r="A127" s="2"/>
      <c r="B127" s="2"/>
      <c r="C127" s="7"/>
      <c r="D127" s="2"/>
      <c r="E127" s="2"/>
      <c r="H127" s="8"/>
    </row>
    <row r="128" ht="15.75" customHeight="1">
      <c r="A128" s="2"/>
      <c r="B128" s="2"/>
      <c r="C128" s="7"/>
      <c r="D128" s="2"/>
      <c r="E128" s="2"/>
      <c r="H128" s="8"/>
    </row>
    <row r="129" ht="15.75" customHeight="1">
      <c r="A129" s="2"/>
      <c r="B129" s="2"/>
      <c r="C129" s="7"/>
      <c r="D129" s="2"/>
      <c r="E129" s="2"/>
      <c r="H129" s="8"/>
    </row>
    <row r="130" ht="15.75" customHeight="1">
      <c r="A130" s="2"/>
      <c r="B130" s="2"/>
      <c r="C130" s="7"/>
      <c r="D130" s="2"/>
      <c r="E130" s="2"/>
      <c r="H130" s="8"/>
    </row>
    <row r="131" ht="15.75" customHeight="1">
      <c r="A131" s="2"/>
      <c r="B131" s="2"/>
      <c r="C131" s="7"/>
      <c r="D131" s="2"/>
      <c r="E131" s="2"/>
      <c r="H131" s="8"/>
    </row>
    <row r="132" ht="15.75" customHeight="1">
      <c r="A132" s="2"/>
      <c r="B132" s="2"/>
      <c r="C132" s="7"/>
      <c r="D132" s="2"/>
      <c r="E132" s="2"/>
      <c r="H132" s="8"/>
    </row>
    <row r="133" ht="15.75" customHeight="1">
      <c r="A133" s="2"/>
      <c r="B133" s="2"/>
      <c r="C133" s="7"/>
      <c r="D133" s="2"/>
      <c r="E133" s="2"/>
      <c r="H133" s="8"/>
    </row>
    <row r="134" ht="15.75" customHeight="1">
      <c r="A134" s="2"/>
      <c r="B134" s="2"/>
      <c r="C134" s="7"/>
      <c r="D134" s="2"/>
      <c r="E134" s="2"/>
      <c r="H134" s="8"/>
    </row>
    <row r="135" ht="15.75" customHeight="1">
      <c r="A135" s="2"/>
      <c r="B135" s="2"/>
      <c r="C135" s="7"/>
      <c r="D135" s="2"/>
      <c r="E135" s="2"/>
      <c r="H135" s="8"/>
    </row>
    <row r="136" ht="15.75" customHeight="1">
      <c r="A136" s="2"/>
      <c r="B136" s="2"/>
      <c r="C136" s="7"/>
      <c r="D136" s="2"/>
      <c r="E136" s="2"/>
      <c r="H136" s="8"/>
    </row>
    <row r="137" ht="15.75" customHeight="1">
      <c r="A137" s="2"/>
      <c r="B137" s="2"/>
      <c r="C137" s="7"/>
      <c r="D137" s="2"/>
      <c r="E137" s="2"/>
      <c r="H137" s="8"/>
    </row>
    <row r="138" ht="15.75" customHeight="1">
      <c r="A138" s="2"/>
      <c r="B138" s="2"/>
      <c r="C138" s="7"/>
      <c r="D138" s="2"/>
      <c r="E138" s="2"/>
      <c r="H138" s="8"/>
    </row>
    <row r="139" ht="15.75" customHeight="1">
      <c r="A139" s="2"/>
      <c r="B139" s="2"/>
      <c r="C139" s="7"/>
      <c r="D139" s="2"/>
      <c r="E139" s="2"/>
      <c r="H139" s="8"/>
    </row>
    <row r="140" ht="15.75" customHeight="1">
      <c r="A140" s="2"/>
      <c r="B140" s="2"/>
      <c r="C140" s="7"/>
      <c r="D140" s="2"/>
      <c r="E140" s="2"/>
      <c r="H140" s="8"/>
    </row>
    <row r="141" ht="15.75" customHeight="1">
      <c r="A141" s="2"/>
      <c r="B141" s="2"/>
      <c r="C141" s="7"/>
      <c r="D141" s="2"/>
      <c r="E141" s="2"/>
      <c r="H141" s="8"/>
    </row>
    <row r="142" ht="15.75" customHeight="1">
      <c r="A142" s="2"/>
      <c r="B142" s="2"/>
      <c r="C142" s="7"/>
      <c r="D142" s="2"/>
      <c r="E142" s="2"/>
      <c r="H142" s="8"/>
    </row>
    <row r="143" ht="15.75" customHeight="1">
      <c r="A143" s="2"/>
      <c r="B143" s="2"/>
      <c r="C143" s="7"/>
      <c r="D143" s="2"/>
      <c r="E143" s="2"/>
      <c r="H143" s="8"/>
    </row>
    <row r="144" ht="15.75" customHeight="1">
      <c r="A144" s="2"/>
      <c r="B144" s="2"/>
      <c r="C144" s="7"/>
      <c r="D144" s="2"/>
      <c r="E144" s="2"/>
      <c r="H144" s="8"/>
    </row>
    <row r="145" ht="15.75" customHeight="1">
      <c r="A145" s="2"/>
      <c r="B145" s="2"/>
      <c r="C145" s="7"/>
      <c r="D145" s="2"/>
      <c r="E145" s="2"/>
      <c r="H145" s="8"/>
    </row>
    <row r="146" ht="15.75" customHeight="1">
      <c r="A146" s="2"/>
      <c r="B146" s="2"/>
      <c r="C146" s="7"/>
      <c r="D146" s="2"/>
      <c r="E146" s="2"/>
      <c r="H146" s="8"/>
    </row>
    <row r="147" ht="15.75" customHeight="1">
      <c r="A147" s="2"/>
      <c r="B147" s="2"/>
      <c r="C147" s="7"/>
      <c r="D147" s="2"/>
      <c r="E147" s="2"/>
      <c r="H147" s="8"/>
    </row>
    <row r="148" ht="15.75" customHeight="1">
      <c r="A148" s="2"/>
      <c r="B148" s="2"/>
      <c r="C148" s="7"/>
      <c r="D148" s="2"/>
      <c r="E148" s="2"/>
      <c r="H148" s="8"/>
    </row>
    <row r="149" ht="15.75" customHeight="1">
      <c r="A149" s="2"/>
      <c r="B149" s="2"/>
      <c r="C149" s="7"/>
      <c r="D149" s="2"/>
      <c r="E149" s="2"/>
      <c r="H149" s="8"/>
    </row>
    <row r="150" ht="15.75" customHeight="1">
      <c r="A150" s="2"/>
      <c r="B150" s="2"/>
      <c r="C150" s="7"/>
      <c r="D150" s="2"/>
      <c r="E150" s="2"/>
      <c r="H150" s="8"/>
    </row>
    <row r="151" ht="15.75" customHeight="1">
      <c r="A151" s="2"/>
      <c r="B151" s="2"/>
      <c r="C151" s="7"/>
      <c r="D151" s="2"/>
      <c r="E151" s="2"/>
      <c r="H151" s="8"/>
    </row>
    <row r="152" ht="15.75" customHeight="1">
      <c r="A152" s="2"/>
      <c r="B152" s="2"/>
      <c r="C152" s="7"/>
      <c r="D152" s="2"/>
      <c r="E152" s="2"/>
      <c r="H152" s="8"/>
    </row>
    <row r="153" ht="15.75" customHeight="1">
      <c r="A153" s="2"/>
      <c r="B153" s="2"/>
      <c r="C153" s="7"/>
      <c r="D153" s="2"/>
      <c r="E153" s="2"/>
      <c r="H153" s="8"/>
    </row>
    <row r="154" ht="15.75" customHeight="1">
      <c r="A154" s="2"/>
      <c r="B154" s="2"/>
      <c r="C154" s="7"/>
      <c r="D154" s="2"/>
      <c r="E154" s="2"/>
      <c r="H154" s="8"/>
    </row>
    <row r="155" ht="15.75" customHeight="1">
      <c r="A155" s="2"/>
      <c r="B155" s="2"/>
      <c r="C155" s="7"/>
      <c r="D155" s="2"/>
      <c r="E155" s="2"/>
      <c r="H155" s="8"/>
    </row>
    <row r="156" ht="15.75" customHeight="1">
      <c r="A156" s="2"/>
      <c r="B156" s="2"/>
      <c r="C156" s="7"/>
      <c r="D156" s="2"/>
      <c r="E156" s="2"/>
      <c r="H156" s="8"/>
    </row>
    <row r="157" ht="15.75" customHeight="1">
      <c r="A157" s="2"/>
      <c r="B157" s="2"/>
      <c r="C157" s="7"/>
      <c r="D157" s="2"/>
      <c r="E157" s="2"/>
      <c r="H157" s="8"/>
    </row>
    <row r="158" ht="15.75" customHeight="1">
      <c r="A158" s="2"/>
      <c r="B158" s="2"/>
      <c r="C158" s="7"/>
      <c r="D158" s="2"/>
      <c r="E158" s="2"/>
      <c r="H158" s="8"/>
    </row>
    <row r="159" ht="15.75" customHeight="1">
      <c r="A159" s="2"/>
      <c r="B159" s="2"/>
      <c r="C159" s="7"/>
      <c r="D159" s="2"/>
      <c r="E159" s="2"/>
      <c r="H159" s="8"/>
    </row>
    <row r="160" ht="15.75" customHeight="1">
      <c r="A160" s="2"/>
      <c r="B160" s="2"/>
      <c r="C160" s="7"/>
      <c r="D160" s="2"/>
      <c r="E160" s="2"/>
      <c r="H160" s="8"/>
    </row>
    <row r="161" ht="15.75" customHeight="1">
      <c r="A161" s="2"/>
      <c r="B161" s="2"/>
      <c r="C161" s="7"/>
      <c r="D161" s="2"/>
      <c r="E161" s="2"/>
      <c r="H161" s="8"/>
    </row>
    <row r="162" ht="15.75" customHeight="1">
      <c r="A162" s="2"/>
      <c r="B162" s="2"/>
      <c r="C162" s="7"/>
      <c r="D162" s="2"/>
      <c r="E162" s="2"/>
      <c r="H162" s="8"/>
    </row>
    <row r="163" ht="15.75" customHeight="1">
      <c r="A163" s="2"/>
      <c r="B163" s="2"/>
      <c r="C163" s="7"/>
      <c r="D163" s="2"/>
      <c r="E163" s="2"/>
      <c r="H163" s="8"/>
    </row>
    <row r="164" ht="15.75" customHeight="1">
      <c r="A164" s="2"/>
      <c r="B164" s="2"/>
      <c r="C164" s="7"/>
      <c r="D164" s="2"/>
      <c r="E164" s="2"/>
      <c r="H164" s="8"/>
    </row>
    <row r="165" ht="15.75" customHeight="1">
      <c r="A165" s="2"/>
      <c r="B165" s="2"/>
      <c r="C165" s="7"/>
      <c r="D165" s="2"/>
      <c r="E165" s="2"/>
      <c r="H165" s="8"/>
    </row>
    <row r="166" ht="15.75" customHeight="1">
      <c r="A166" s="2"/>
      <c r="B166" s="2"/>
      <c r="C166" s="7"/>
      <c r="D166" s="2"/>
      <c r="E166" s="2"/>
      <c r="H166" s="8"/>
    </row>
    <row r="167" ht="15.75" customHeight="1">
      <c r="A167" s="2"/>
      <c r="B167" s="2"/>
      <c r="C167" s="7"/>
      <c r="D167" s="2"/>
      <c r="E167" s="2"/>
      <c r="H167" s="8"/>
    </row>
    <row r="168" ht="15.75" customHeight="1">
      <c r="A168" s="2"/>
      <c r="B168" s="2"/>
      <c r="C168" s="7"/>
      <c r="D168" s="2"/>
      <c r="E168" s="2"/>
      <c r="H168" s="8"/>
    </row>
    <row r="169" ht="15.75" customHeight="1">
      <c r="A169" s="2"/>
      <c r="B169" s="2"/>
      <c r="C169" s="7"/>
      <c r="D169" s="2"/>
      <c r="E169" s="2"/>
      <c r="H169" s="8"/>
    </row>
    <row r="170" ht="15.75" customHeight="1">
      <c r="A170" s="2"/>
      <c r="B170" s="2"/>
      <c r="C170" s="7"/>
      <c r="D170" s="2"/>
      <c r="E170" s="2"/>
      <c r="H170" s="8"/>
    </row>
    <row r="171" ht="15.75" customHeight="1">
      <c r="A171" s="2"/>
      <c r="B171" s="2"/>
      <c r="C171" s="7"/>
      <c r="D171" s="2"/>
      <c r="E171" s="2"/>
      <c r="H171" s="8"/>
    </row>
    <row r="172" ht="15.75" customHeight="1">
      <c r="A172" s="2"/>
      <c r="B172" s="2"/>
      <c r="C172" s="7"/>
      <c r="D172" s="2"/>
      <c r="E172" s="2"/>
      <c r="H172" s="8"/>
    </row>
    <row r="173" ht="15.75" customHeight="1">
      <c r="A173" s="2"/>
      <c r="B173" s="2"/>
      <c r="C173" s="7"/>
      <c r="D173" s="2"/>
      <c r="E173" s="2"/>
      <c r="H173" s="8"/>
    </row>
    <row r="174" ht="15.75" customHeight="1">
      <c r="A174" s="2"/>
      <c r="B174" s="2"/>
      <c r="C174" s="7"/>
      <c r="D174" s="2"/>
      <c r="E174" s="2"/>
      <c r="H174" s="8"/>
    </row>
    <row r="175" ht="15.75" customHeight="1">
      <c r="A175" s="2"/>
      <c r="B175" s="2"/>
      <c r="C175" s="7"/>
      <c r="D175" s="2"/>
      <c r="E175" s="2"/>
      <c r="H175" s="8"/>
    </row>
    <row r="176" ht="15.75" customHeight="1">
      <c r="A176" s="2"/>
      <c r="B176" s="2"/>
      <c r="C176" s="7"/>
      <c r="D176" s="2"/>
      <c r="E176" s="2"/>
      <c r="H176" s="8"/>
    </row>
    <row r="177" ht="15.75" customHeight="1">
      <c r="A177" s="2"/>
      <c r="B177" s="2"/>
      <c r="C177" s="7"/>
      <c r="D177" s="2"/>
      <c r="E177" s="2"/>
      <c r="H177" s="8"/>
    </row>
    <row r="178" ht="15.75" customHeight="1">
      <c r="A178" s="2"/>
      <c r="B178" s="2"/>
      <c r="C178" s="7"/>
      <c r="D178" s="2"/>
      <c r="E178" s="2"/>
      <c r="H178" s="8"/>
    </row>
    <row r="179" ht="15.75" customHeight="1">
      <c r="A179" s="2"/>
      <c r="B179" s="2"/>
      <c r="C179" s="7"/>
      <c r="D179" s="2"/>
      <c r="E179" s="2"/>
      <c r="H179" s="8"/>
    </row>
    <row r="180" ht="15.75" customHeight="1">
      <c r="A180" s="2"/>
      <c r="B180" s="2"/>
      <c r="C180" s="7"/>
      <c r="D180" s="2"/>
      <c r="E180" s="2"/>
      <c r="H180" s="8"/>
    </row>
    <row r="181" ht="15.75" customHeight="1">
      <c r="A181" s="2"/>
      <c r="B181" s="2"/>
      <c r="C181" s="7"/>
      <c r="D181" s="2"/>
      <c r="E181" s="2"/>
      <c r="H181" s="8"/>
    </row>
    <row r="182" ht="15.75" customHeight="1">
      <c r="A182" s="2"/>
      <c r="B182" s="2"/>
      <c r="C182" s="7"/>
      <c r="D182" s="2"/>
      <c r="E182" s="2"/>
      <c r="H182" s="8"/>
    </row>
    <row r="183" ht="15.75" customHeight="1">
      <c r="A183" s="2"/>
      <c r="B183" s="2"/>
      <c r="C183" s="7"/>
      <c r="D183" s="2"/>
      <c r="E183" s="2"/>
      <c r="H183" s="8"/>
    </row>
    <row r="184" ht="15.75" customHeight="1">
      <c r="A184" s="2"/>
      <c r="B184" s="2"/>
      <c r="C184" s="7"/>
      <c r="D184" s="2"/>
      <c r="E184" s="2"/>
      <c r="H184" s="8"/>
    </row>
    <row r="185" ht="15.75" customHeight="1">
      <c r="A185" s="2"/>
      <c r="B185" s="2"/>
      <c r="C185" s="7"/>
      <c r="D185" s="2"/>
      <c r="E185" s="2"/>
      <c r="H185" s="8"/>
    </row>
    <row r="186" ht="15.75" customHeight="1">
      <c r="A186" s="2"/>
      <c r="B186" s="2"/>
      <c r="C186" s="7"/>
      <c r="D186" s="2"/>
      <c r="E186" s="2"/>
      <c r="H186" s="8"/>
    </row>
    <row r="187" ht="15.75" customHeight="1">
      <c r="A187" s="2"/>
      <c r="B187" s="2"/>
      <c r="C187" s="7"/>
      <c r="D187" s="2"/>
      <c r="E187" s="2"/>
      <c r="H187" s="8"/>
    </row>
    <row r="188" ht="15.75" customHeight="1">
      <c r="A188" s="2"/>
      <c r="B188" s="2"/>
      <c r="C188" s="7"/>
      <c r="D188" s="2"/>
      <c r="E188" s="2"/>
      <c r="H188" s="8"/>
    </row>
    <row r="189" ht="15.75" customHeight="1">
      <c r="A189" s="2"/>
      <c r="B189" s="2"/>
      <c r="C189" s="7"/>
      <c r="D189" s="2"/>
      <c r="E189" s="2"/>
      <c r="H189" s="8"/>
    </row>
    <row r="190" ht="15.75" customHeight="1">
      <c r="A190" s="2"/>
      <c r="B190" s="2"/>
      <c r="C190" s="7"/>
      <c r="D190" s="2"/>
      <c r="E190" s="2"/>
      <c r="H190" s="8"/>
    </row>
    <row r="191" ht="15.75" customHeight="1">
      <c r="A191" s="2"/>
      <c r="B191" s="2"/>
      <c r="C191" s="7"/>
      <c r="D191" s="2"/>
      <c r="E191" s="2"/>
      <c r="H191" s="8"/>
    </row>
    <row r="192" ht="15.75" customHeight="1">
      <c r="A192" s="2"/>
      <c r="B192" s="2"/>
      <c r="C192" s="7"/>
      <c r="D192" s="2"/>
      <c r="E192" s="2"/>
      <c r="H192" s="8"/>
    </row>
    <row r="193" ht="15.75" customHeight="1">
      <c r="A193" s="2"/>
      <c r="B193" s="2"/>
      <c r="C193" s="7"/>
      <c r="D193" s="2"/>
      <c r="E193" s="2"/>
      <c r="H193" s="8"/>
    </row>
    <row r="194" ht="15.75" customHeight="1">
      <c r="A194" s="2"/>
      <c r="B194" s="2"/>
      <c r="C194" s="7"/>
      <c r="D194" s="2"/>
      <c r="E194" s="2"/>
      <c r="H194" s="8"/>
    </row>
    <row r="195" ht="15.75" customHeight="1">
      <c r="A195" s="2"/>
      <c r="B195" s="2"/>
      <c r="C195" s="7"/>
      <c r="D195" s="2"/>
      <c r="E195" s="2"/>
      <c r="H195" s="8"/>
    </row>
    <row r="196" ht="15.75" customHeight="1">
      <c r="A196" s="2"/>
      <c r="B196" s="2"/>
      <c r="C196" s="7"/>
      <c r="D196" s="2"/>
      <c r="E196" s="2"/>
      <c r="H196" s="8"/>
    </row>
    <row r="197" ht="15.75" customHeight="1">
      <c r="A197" s="2"/>
      <c r="B197" s="2"/>
      <c r="C197" s="7"/>
      <c r="D197" s="2"/>
      <c r="E197" s="2"/>
      <c r="H197" s="8"/>
    </row>
    <row r="198" ht="15.75" customHeight="1">
      <c r="A198" s="2"/>
      <c r="B198" s="2"/>
      <c r="C198" s="7"/>
      <c r="D198" s="2"/>
      <c r="E198" s="2"/>
      <c r="H198" s="8"/>
    </row>
    <row r="199" ht="15.75" customHeight="1">
      <c r="A199" s="2"/>
      <c r="B199" s="2"/>
      <c r="C199" s="7"/>
      <c r="D199" s="2"/>
      <c r="E199" s="2"/>
      <c r="H199" s="8"/>
    </row>
    <row r="200" ht="15.75" customHeight="1">
      <c r="A200" s="2"/>
      <c r="B200" s="2"/>
      <c r="C200" s="7"/>
      <c r="D200" s="2"/>
      <c r="E200" s="2"/>
      <c r="H200" s="8"/>
    </row>
    <row r="201" ht="15.75" customHeight="1">
      <c r="A201" s="2"/>
      <c r="B201" s="2"/>
      <c r="C201" s="7"/>
      <c r="D201" s="2"/>
      <c r="E201" s="2"/>
      <c r="H201" s="8"/>
    </row>
    <row r="202" ht="15.75" customHeight="1">
      <c r="A202" s="2"/>
      <c r="B202" s="2"/>
      <c r="C202" s="7"/>
      <c r="D202" s="2"/>
      <c r="E202" s="2"/>
      <c r="H202" s="8"/>
    </row>
    <row r="203" ht="15.75" customHeight="1">
      <c r="A203" s="2"/>
      <c r="B203" s="2"/>
      <c r="C203" s="7"/>
      <c r="D203" s="2"/>
      <c r="E203" s="2"/>
      <c r="H203" s="8"/>
    </row>
    <row r="204" ht="15.75" customHeight="1">
      <c r="A204" s="2"/>
      <c r="B204" s="2"/>
      <c r="C204" s="7"/>
      <c r="D204" s="2"/>
      <c r="E204" s="2"/>
      <c r="H204" s="8"/>
    </row>
    <row r="205" ht="15.75" customHeight="1">
      <c r="A205" s="2"/>
      <c r="B205" s="2"/>
      <c r="C205" s="7"/>
      <c r="D205" s="2"/>
      <c r="E205" s="2"/>
      <c r="H205" s="8"/>
    </row>
    <row r="206" ht="15.75" customHeight="1">
      <c r="A206" s="2"/>
      <c r="B206" s="2"/>
      <c r="C206" s="7"/>
      <c r="D206" s="2"/>
      <c r="E206" s="2"/>
      <c r="H206" s="8"/>
    </row>
    <row r="207" ht="15.75" customHeight="1">
      <c r="A207" s="2"/>
      <c r="B207" s="2"/>
      <c r="C207" s="7"/>
      <c r="D207" s="2"/>
      <c r="E207" s="2"/>
      <c r="H207" s="8"/>
    </row>
    <row r="208" ht="15.75" customHeight="1">
      <c r="A208" s="2"/>
      <c r="B208" s="2"/>
      <c r="C208" s="7"/>
      <c r="D208" s="2"/>
      <c r="E208" s="2"/>
      <c r="H208" s="8"/>
    </row>
    <row r="209" ht="15.75" customHeight="1">
      <c r="A209" s="2"/>
      <c r="B209" s="2"/>
      <c r="C209" s="7"/>
      <c r="D209" s="2"/>
      <c r="E209" s="2"/>
      <c r="H209" s="8"/>
    </row>
    <row r="210" ht="15.75" customHeight="1">
      <c r="A210" s="2"/>
      <c r="B210" s="2"/>
      <c r="C210" s="7"/>
      <c r="D210" s="2"/>
      <c r="E210" s="2"/>
      <c r="H210" s="8"/>
    </row>
    <row r="211" ht="15.75" customHeight="1">
      <c r="A211" s="2"/>
      <c r="B211" s="2"/>
      <c r="C211" s="7"/>
      <c r="D211" s="2"/>
      <c r="E211" s="2"/>
      <c r="H211" s="8"/>
    </row>
    <row r="212" ht="15.75" customHeight="1">
      <c r="A212" s="2"/>
      <c r="B212" s="2"/>
      <c r="C212" s="7"/>
      <c r="D212" s="2"/>
      <c r="E212" s="2"/>
      <c r="H212" s="8"/>
    </row>
    <row r="213" ht="15.75" customHeight="1">
      <c r="A213" s="2"/>
      <c r="B213" s="2"/>
      <c r="C213" s="7"/>
      <c r="D213" s="2"/>
      <c r="E213" s="2"/>
      <c r="H213" s="8"/>
    </row>
    <row r="214" ht="15.75" customHeight="1">
      <c r="A214" s="2"/>
      <c r="B214" s="2"/>
      <c r="C214" s="7"/>
      <c r="D214" s="2"/>
      <c r="E214" s="2"/>
      <c r="H214" s="8"/>
    </row>
    <row r="215" ht="15.75" customHeight="1">
      <c r="A215" s="2"/>
      <c r="B215" s="2"/>
      <c r="C215" s="7"/>
      <c r="D215" s="2"/>
      <c r="E215" s="2"/>
      <c r="H215" s="8"/>
    </row>
    <row r="216" ht="15.75" customHeight="1">
      <c r="A216" s="2"/>
      <c r="B216" s="2"/>
      <c r="C216" s="7"/>
      <c r="D216" s="2"/>
      <c r="E216" s="2"/>
      <c r="H216" s="8"/>
    </row>
    <row r="217" ht="15.75" customHeight="1">
      <c r="A217" s="2"/>
      <c r="B217" s="2"/>
      <c r="C217" s="7"/>
      <c r="D217" s="2"/>
      <c r="E217" s="2"/>
      <c r="H217" s="8"/>
    </row>
    <row r="218" ht="15.75" customHeight="1">
      <c r="A218" s="2"/>
      <c r="B218" s="2"/>
      <c r="C218" s="7"/>
      <c r="D218" s="2"/>
      <c r="E218" s="2"/>
      <c r="H218" s="8"/>
    </row>
    <row r="219" ht="15.75" customHeight="1">
      <c r="A219" s="2"/>
      <c r="B219" s="2"/>
      <c r="C219" s="7"/>
      <c r="D219" s="2"/>
      <c r="E219" s="2"/>
      <c r="H219" s="8"/>
    </row>
    <row r="220" ht="15.75" customHeight="1">
      <c r="A220" s="2"/>
      <c r="B220" s="2"/>
      <c r="C220" s="7"/>
      <c r="D220" s="2"/>
      <c r="E220" s="2"/>
      <c r="H220" s="8"/>
    </row>
    <row r="221" ht="15.75" customHeight="1">
      <c r="A221" s="2"/>
      <c r="B221" s="2"/>
      <c r="C221" s="7"/>
      <c r="D221" s="2"/>
      <c r="E221" s="2"/>
      <c r="H221" s="8"/>
    </row>
    <row r="222" ht="15.75" customHeight="1">
      <c r="A222" s="2"/>
      <c r="B222" s="2"/>
      <c r="C222" s="7"/>
      <c r="D222" s="2"/>
      <c r="E222" s="2"/>
      <c r="H222" s="8"/>
    </row>
    <row r="223" ht="15.75" customHeight="1">
      <c r="A223" s="2"/>
      <c r="B223" s="2"/>
      <c r="C223" s="7"/>
      <c r="D223" s="2"/>
      <c r="E223" s="2"/>
      <c r="H223" s="8"/>
    </row>
    <row r="224" ht="15.75" customHeight="1">
      <c r="A224" s="2"/>
      <c r="B224" s="2"/>
      <c r="C224" s="7"/>
      <c r="D224" s="2"/>
      <c r="E224" s="2"/>
      <c r="H224" s="8"/>
    </row>
    <row r="225" ht="15.75" customHeight="1">
      <c r="A225" s="2"/>
      <c r="B225" s="2"/>
      <c r="C225" s="7"/>
      <c r="D225" s="2"/>
      <c r="E225" s="2"/>
      <c r="H225" s="8"/>
    </row>
    <row r="226" ht="15.75" customHeight="1">
      <c r="A226" s="2"/>
      <c r="B226" s="2"/>
      <c r="C226" s="7"/>
      <c r="D226" s="2"/>
      <c r="E226" s="2"/>
      <c r="H226" s="8"/>
    </row>
    <row r="227" ht="15.75" customHeight="1">
      <c r="A227" s="2"/>
      <c r="B227" s="2"/>
      <c r="C227" s="7"/>
      <c r="D227" s="2"/>
      <c r="E227" s="2"/>
      <c r="H227" s="8"/>
    </row>
    <row r="228" ht="15.75" customHeight="1">
      <c r="A228" s="2"/>
      <c r="B228" s="2"/>
      <c r="C228" s="7"/>
      <c r="D228" s="2"/>
      <c r="E228" s="2"/>
      <c r="H228" s="8"/>
    </row>
    <row r="229" ht="15.75" customHeight="1">
      <c r="A229" s="2"/>
      <c r="B229" s="2"/>
      <c r="C229" s="7"/>
      <c r="D229" s="2"/>
      <c r="E229" s="2"/>
      <c r="H229" s="8"/>
    </row>
    <row r="230" ht="15.75" customHeight="1">
      <c r="A230" s="2"/>
      <c r="B230" s="2"/>
      <c r="C230" s="7"/>
      <c r="D230" s="2"/>
      <c r="E230" s="2"/>
      <c r="H230" s="8"/>
    </row>
    <row r="231" ht="15.75" customHeight="1">
      <c r="A231" s="2"/>
      <c r="B231" s="2"/>
      <c r="C231" s="7"/>
      <c r="D231" s="2"/>
      <c r="E231" s="2"/>
      <c r="H231" s="8"/>
    </row>
    <row r="232" ht="15.75" customHeight="1">
      <c r="A232" s="2"/>
      <c r="B232" s="2"/>
      <c r="C232" s="7"/>
      <c r="D232" s="2"/>
      <c r="E232" s="2"/>
      <c r="H232" s="8"/>
    </row>
    <row r="233" ht="15.75" customHeight="1">
      <c r="A233" s="2"/>
      <c r="B233" s="2"/>
      <c r="C233" s="7"/>
      <c r="D233" s="2"/>
      <c r="E233" s="2"/>
      <c r="H233" s="8"/>
    </row>
    <row r="234" ht="15.75" customHeight="1">
      <c r="A234" s="2"/>
      <c r="B234" s="2"/>
      <c r="C234" s="7"/>
      <c r="D234" s="2"/>
      <c r="E234" s="2"/>
      <c r="H234" s="8"/>
    </row>
    <row r="235" ht="15.75" customHeight="1">
      <c r="A235" s="2"/>
      <c r="B235" s="2"/>
      <c r="C235" s="7"/>
      <c r="D235" s="2"/>
      <c r="E235" s="2"/>
      <c r="H235" s="8"/>
    </row>
    <row r="236" ht="15.75" customHeight="1">
      <c r="A236" s="2"/>
      <c r="B236" s="2"/>
      <c r="C236" s="7"/>
      <c r="D236" s="2"/>
      <c r="E236" s="2"/>
      <c r="H236" s="8"/>
    </row>
    <row r="237" ht="15.75" customHeight="1">
      <c r="A237" s="2"/>
      <c r="B237" s="2"/>
      <c r="C237" s="7"/>
      <c r="D237" s="2"/>
      <c r="E237" s="2"/>
      <c r="H237" s="8"/>
    </row>
    <row r="238" ht="15.75" customHeight="1">
      <c r="A238" s="2"/>
      <c r="B238" s="2"/>
      <c r="C238" s="7"/>
      <c r="D238" s="2"/>
      <c r="E238" s="2"/>
      <c r="H238" s="8"/>
    </row>
    <row r="239" ht="15.75" customHeight="1">
      <c r="A239" s="2"/>
      <c r="B239" s="2"/>
      <c r="C239" s="7"/>
      <c r="D239" s="2"/>
      <c r="E239" s="2"/>
      <c r="H239" s="8"/>
    </row>
    <row r="240" ht="15.75" customHeight="1">
      <c r="A240" s="2"/>
      <c r="B240" s="2"/>
      <c r="C240" s="7"/>
      <c r="D240" s="2"/>
      <c r="E240" s="2"/>
      <c r="H240" s="8"/>
    </row>
    <row r="241" ht="15.75" customHeight="1">
      <c r="A241" s="2"/>
      <c r="B241" s="2"/>
      <c r="C241" s="7"/>
      <c r="D241" s="2"/>
      <c r="E241" s="2"/>
      <c r="H241" s="8"/>
    </row>
    <row r="242" ht="15.75" customHeight="1">
      <c r="A242" s="2"/>
      <c r="B242" s="2"/>
      <c r="C242" s="7"/>
      <c r="D242" s="2"/>
      <c r="E242" s="2"/>
      <c r="H242" s="8"/>
    </row>
    <row r="243" ht="15.75" customHeight="1">
      <c r="A243" s="2"/>
      <c r="B243" s="2"/>
      <c r="C243" s="7"/>
      <c r="D243" s="2"/>
      <c r="E243" s="2"/>
      <c r="H243" s="8"/>
    </row>
    <row r="244" ht="15.75" customHeight="1">
      <c r="A244" s="2"/>
      <c r="B244" s="2"/>
      <c r="C244" s="7"/>
      <c r="D244" s="2"/>
      <c r="E244" s="2"/>
      <c r="H244" s="8"/>
    </row>
    <row r="245" ht="15.75" customHeight="1">
      <c r="A245" s="2"/>
      <c r="B245" s="2"/>
      <c r="C245" s="7"/>
      <c r="D245" s="2"/>
      <c r="E245" s="2"/>
      <c r="H245" s="8"/>
    </row>
    <row r="246" ht="15.75" customHeight="1">
      <c r="A246" s="2"/>
      <c r="B246" s="2"/>
      <c r="C246" s="7"/>
      <c r="D246" s="2"/>
      <c r="E246" s="2"/>
      <c r="H246" s="8"/>
    </row>
    <row r="247" ht="15.75" customHeight="1">
      <c r="A247" s="2"/>
      <c r="B247" s="2"/>
      <c r="C247" s="7"/>
      <c r="D247" s="2"/>
      <c r="E247" s="2"/>
      <c r="H247" s="8"/>
    </row>
    <row r="248" ht="15.75" customHeight="1">
      <c r="A248" s="2"/>
      <c r="B248" s="2"/>
      <c r="C248" s="7"/>
      <c r="D248" s="2"/>
      <c r="E248" s="2"/>
      <c r="H248" s="8"/>
    </row>
    <row r="249" ht="15.75" customHeight="1">
      <c r="A249" s="2"/>
      <c r="B249" s="2"/>
      <c r="C249" s="7"/>
      <c r="D249" s="2"/>
      <c r="E249" s="2"/>
      <c r="H249" s="8"/>
    </row>
    <row r="250" ht="15.75" customHeight="1">
      <c r="A250" s="2"/>
      <c r="B250" s="2"/>
      <c r="C250" s="7"/>
      <c r="D250" s="2"/>
      <c r="E250" s="2"/>
      <c r="H250" s="8"/>
    </row>
    <row r="251" ht="15.75" customHeight="1">
      <c r="A251" s="2"/>
      <c r="B251" s="2"/>
      <c r="C251" s="7"/>
      <c r="D251" s="2"/>
      <c r="E251" s="2"/>
      <c r="H251" s="8"/>
    </row>
    <row r="252" ht="15.75" customHeight="1">
      <c r="A252" s="2"/>
      <c r="B252" s="2"/>
      <c r="C252" s="7"/>
      <c r="D252" s="2"/>
      <c r="E252" s="2"/>
      <c r="H252" s="8"/>
    </row>
    <row r="253" ht="15.75" customHeight="1">
      <c r="A253" s="2"/>
      <c r="B253" s="2"/>
      <c r="C253" s="7"/>
      <c r="D253" s="2"/>
      <c r="E253" s="2"/>
      <c r="H253" s="8"/>
    </row>
    <row r="254" ht="15.75" customHeight="1">
      <c r="A254" s="2"/>
      <c r="B254" s="2"/>
      <c r="C254" s="7"/>
      <c r="D254" s="2"/>
      <c r="E254" s="2"/>
      <c r="H254" s="8"/>
    </row>
    <row r="255" ht="15.75" customHeight="1">
      <c r="A255" s="2"/>
      <c r="B255" s="2"/>
      <c r="C255" s="7"/>
      <c r="D255" s="2"/>
      <c r="E255" s="2"/>
      <c r="H255" s="8"/>
    </row>
    <row r="256" ht="15.75" customHeight="1">
      <c r="A256" s="2"/>
      <c r="B256" s="2"/>
      <c r="C256" s="7"/>
      <c r="D256" s="2"/>
      <c r="E256" s="2"/>
      <c r="H256" s="8"/>
    </row>
    <row r="257" ht="15.75" customHeight="1">
      <c r="A257" s="2"/>
      <c r="B257" s="2"/>
      <c r="C257" s="7"/>
      <c r="D257" s="2"/>
      <c r="E257" s="2"/>
      <c r="H257" s="8"/>
    </row>
    <row r="258" ht="15.75" customHeight="1">
      <c r="A258" s="2"/>
      <c r="B258" s="2"/>
      <c r="C258" s="7"/>
      <c r="D258" s="2"/>
      <c r="E258" s="2"/>
      <c r="H258" s="8"/>
    </row>
    <row r="259" ht="15.75" customHeight="1">
      <c r="A259" s="2"/>
      <c r="B259" s="2"/>
      <c r="C259" s="7"/>
      <c r="D259" s="2"/>
      <c r="E259" s="2"/>
      <c r="H259" s="8"/>
    </row>
    <row r="260" ht="15.75" customHeight="1">
      <c r="A260" s="2"/>
      <c r="B260" s="2"/>
      <c r="C260" s="7"/>
      <c r="D260" s="2"/>
      <c r="E260" s="2"/>
      <c r="H260" s="8"/>
    </row>
    <row r="261" ht="15.75" customHeight="1">
      <c r="A261" s="2"/>
      <c r="B261" s="2"/>
      <c r="C261" s="7"/>
      <c r="D261" s="2"/>
      <c r="E261" s="2"/>
      <c r="H261" s="8"/>
    </row>
    <row r="262" ht="15.75" customHeight="1">
      <c r="A262" s="2"/>
      <c r="B262" s="2"/>
      <c r="C262" s="7"/>
      <c r="D262" s="2"/>
      <c r="E262" s="2"/>
      <c r="H262" s="8"/>
    </row>
    <row r="263" ht="15.75" customHeight="1">
      <c r="A263" s="2"/>
      <c r="B263" s="2"/>
      <c r="C263" s="7"/>
      <c r="D263" s="2"/>
      <c r="E263" s="2"/>
      <c r="H263" s="8"/>
    </row>
    <row r="264" ht="15.75" customHeight="1">
      <c r="A264" s="2"/>
      <c r="B264" s="2"/>
      <c r="C264" s="7"/>
      <c r="D264" s="2"/>
      <c r="E264" s="2"/>
      <c r="H264" s="8"/>
    </row>
    <row r="265" ht="15.75" customHeight="1">
      <c r="A265" s="2"/>
      <c r="B265" s="2"/>
      <c r="C265" s="7"/>
      <c r="D265" s="2"/>
      <c r="E265" s="2"/>
      <c r="H265" s="8"/>
    </row>
    <row r="266" ht="15.75" customHeight="1">
      <c r="A266" s="2"/>
      <c r="B266" s="2"/>
      <c r="C266" s="7"/>
      <c r="D266" s="2"/>
      <c r="E266" s="2"/>
      <c r="H266" s="8"/>
    </row>
    <row r="267" ht="15.75" customHeight="1">
      <c r="A267" s="2"/>
      <c r="B267" s="2"/>
      <c r="C267" s="7"/>
      <c r="D267" s="2"/>
      <c r="E267" s="2"/>
      <c r="H267" s="8"/>
    </row>
    <row r="268" ht="15.75" customHeight="1">
      <c r="A268" s="2"/>
      <c r="B268" s="2"/>
      <c r="C268" s="7"/>
      <c r="D268" s="2"/>
      <c r="E268" s="2"/>
      <c r="H268" s="8"/>
    </row>
    <row r="269" ht="15.75" customHeight="1">
      <c r="A269" s="2"/>
      <c r="B269" s="2"/>
      <c r="C269" s="7"/>
      <c r="D269" s="2"/>
      <c r="E269" s="2"/>
      <c r="H269" s="8"/>
    </row>
    <row r="270" ht="15.75" customHeight="1">
      <c r="A270" s="2"/>
      <c r="B270" s="2"/>
      <c r="C270" s="7"/>
      <c r="D270" s="2"/>
      <c r="E270" s="2"/>
      <c r="H270" s="8"/>
    </row>
    <row r="271" ht="15.75" customHeight="1">
      <c r="A271" s="2"/>
      <c r="B271" s="2"/>
      <c r="C271" s="7"/>
      <c r="D271" s="2"/>
      <c r="E271" s="2"/>
      <c r="H271" s="8"/>
    </row>
    <row r="272" ht="15.75" customHeight="1">
      <c r="A272" s="2"/>
      <c r="B272" s="2"/>
      <c r="C272" s="7"/>
      <c r="D272" s="2"/>
      <c r="E272" s="2"/>
      <c r="H272" s="8"/>
    </row>
    <row r="273" ht="15.75" customHeight="1">
      <c r="A273" s="2"/>
      <c r="B273" s="2"/>
      <c r="C273" s="7"/>
      <c r="D273" s="2"/>
      <c r="E273" s="2"/>
      <c r="H273" s="8"/>
    </row>
    <row r="274" ht="15.75" customHeight="1">
      <c r="A274" s="2"/>
      <c r="B274" s="2"/>
      <c r="C274" s="7"/>
      <c r="D274" s="2"/>
      <c r="E274" s="2"/>
      <c r="H274" s="8"/>
    </row>
    <row r="275" ht="15.75" customHeight="1">
      <c r="A275" s="2"/>
      <c r="B275" s="2"/>
      <c r="C275" s="7"/>
      <c r="D275" s="2"/>
      <c r="E275" s="2"/>
      <c r="H275" s="8"/>
    </row>
    <row r="276" ht="15.75" customHeight="1">
      <c r="A276" s="2"/>
      <c r="B276" s="2"/>
      <c r="C276" s="7"/>
      <c r="D276" s="2"/>
      <c r="E276" s="2"/>
      <c r="H276" s="8"/>
    </row>
    <row r="277" ht="15.75" customHeight="1">
      <c r="A277" s="2"/>
      <c r="B277" s="2"/>
      <c r="C277" s="7"/>
      <c r="D277" s="2"/>
      <c r="E277" s="2"/>
      <c r="H277" s="8"/>
    </row>
    <row r="278" ht="15.75" customHeight="1">
      <c r="A278" s="2"/>
      <c r="B278" s="2"/>
      <c r="C278" s="7"/>
      <c r="D278" s="2"/>
      <c r="E278" s="2"/>
      <c r="H278" s="8"/>
    </row>
    <row r="279" ht="15.75" customHeight="1">
      <c r="A279" s="2"/>
      <c r="B279" s="2"/>
      <c r="C279" s="7"/>
      <c r="D279" s="2"/>
      <c r="E279" s="2"/>
      <c r="H279" s="8"/>
    </row>
    <row r="280" ht="15.75" customHeight="1">
      <c r="A280" s="2"/>
      <c r="B280" s="2"/>
      <c r="C280" s="7"/>
      <c r="D280" s="2"/>
      <c r="E280" s="2"/>
      <c r="H280" s="8"/>
    </row>
    <row r="281" ht="15.75" customHeight="1">
      <c r="A281" s="2"/>
      <c r="B281" s="2"/>
      <c r="C281" s="7"/>
      <c r="D281" s="2"/>
      <c r="E281" s="2"/>
      <c r="H281" s="8"/>
    </row>
    <row r="282" ht="15.75" customHeight="1">
      <c r="A282" s="2"/>
      <c r="B282" s="2"/>
      <c r="C282" s="7"/>
      <c r="D282" s="2"/>
      <c r="E282" s="2"/>
      <c r="H282" s="8"/>
    </row>
    <row r="283" ht="15.75" customHeight="1">
      <c r="A283" s="2"/>
      <c r="B283" s="2"/>
      <c r="C283" s="7"/>
      <c r="D283" s="2"/>
      <c r="E283" s="2"/>
      <c r="H283" s="8"/>
    </row>
    <row r="284" ht="15.75" customHeight="1">
      <c r="A284" s="2"/>
      <c r="B284" s="2"/>
      <c r="C284" s="7"/>
      <c r="D284" s="2"/>
      <c r="E284" s="2"/>
      <c r="H284" s="8"/>
    </row>
    <row r="285" ht="15.75" customHeight="1">
      <c r="A285" s="2"/>
      <c r="B285" s="2"/>
      <c r="C285" s="7"/>
      <c r="D285" s="2"/>
      <c r="E285" s="2"/>
      <c r="H285" s="8"/>
    </row>
    <row r="286" ht="15.75" customHeight="1">
      <c r="A286" s="2"/>
      <c r="B286" s="2"/>
      <c r="C286" s="7"/>
      <c r="D286" s="2"/>
      <c r="E286" s="2"/>
      <c r="H286" s="8"/>
    </row>
    <row r="287" ht="15.75" customHeight="1">
      <c r="A287" s="2"/>
      <c r="B287" s="2"/>
      <c r="C287" s="7"/>
      <c r="D287" s="2"/>
      <c r="E287" s="2"/>
      <c r="H287" s="8"/>
    </row>
    <row r="288" ht="15.75" customHeight="1">
      <c r="A288" s="2"/>
      <c r="B288" s="2"/>
      <c r="C288" s="7"/>
      <c r="D288" s="2"/>
      <c r="E288" s="2"/>
      <c r="H288" s="8"/>
    </row>
    <row r="289" ht="15.75" customHeight="1">
      <c r="A289" s="2"/>
      <c r="B289" s="2"/>
      <c r="C289" s="7"/>
      <c r="D289" s="2"/>
      <c r="E289" s="2"/>
      <c r="H289" s="8"/>
    </row>
    <row r="290" ht="15.75" customHeight="1">
      <c r="A290" s="2"/>
      <c r="B290" s="2"/>
      <c r="C290" s="7"/>
      <c r="D290" s="2"/>
      <c r="E290" s="2"/>
      <c r="H290" s="8"/>
    </row>
    <row r="291" ht="15.75" customHeight="1">
      <c r="A291" s="2"/>
      <c r="B291" s="2"/>
      <c r="C291" s="7"/>
      <c r="D291" s="2"/>
      <c r="E291" s="2"/>
      <c r="H291" s="8"/>
    </row>
    <row r="292" ht="15.75" customHeight="1">
      <c r="A292" s="2"/>
      <c r="B292" s="2"/>
      <c r="C292" s="7"/>
      <c r="D292" s="2"/>
      <c r="E292" s="2"/>
      <c r="H292" s="8"/>
    </row>
    <row r="293" ht="15.75" customHeight="1">
      <c r="A293" s="2"/>
      <c r="B293" s="2"/>
      <c r="C293" s="7"/>
      <c r="D293" s="2"/>
      <c r="E293" s="2"/>
      <c r="H293" s="8"/>
    </row>
    <row r="294" ht="15.75" customHeight="1">
      <c r="A294" s="2"/>
      <c r="B294" s="2"/>
      <c r="C294" s="7"/>
      <c r="D294" s="2"/>
      <c r="E294" s="2"/>
      <c r="H294" s="8"/>
    </row>
    <row r="295" ht="15.75" customHeight="1">
      <c r="A295" s="2"/>
      <c r="B295" s="2"/>
      <c r="C295" s="7"/>
      <c r="D295" s="2"/>
      <c r="E295" s="2"/>
      <c r="H295" s="8"/>
    </row>
    <row r="296" ht="15.75" customHeight="1">
      <c r="A296" s="2"/>
      <c r="B296" s="2"/>
      <c r="C296" s="7"/>
      <c r="D296" s="2"/>
      <c r="E296" s="2"/>
      <c r="H296" s="8"/>
    </row>
    <row r="297" ht="15.75" customHeight="1">
      <c r="A297" s="2"/>
      <c r="B297" s="2"/>
      <c r="C297" s="7"/>
      <c r="D297" s="2"/>
      <c r="E297" s="2"/>
      <c r="H297" s="8"/>
    </row>
    <row r="298" ht="15.75" customHeight="1">
      <c r="A298" s="2"/>
      <c r="B298" s="2"/>
      <c r="C298" s="7"/>
      <c r="D298" s="2"/>
      <c r="E298" s="2"/>
      <c r="H298" s="8"/>
    </row>
    <row r="299" ht="15.75" customHeight="1">
      <c r="A299" s="2"/>
      <c r="B299" s="2"/>
      <c r="C299" s="7"/>
      <c r="D299" s="2"/>
      <c r="E299" s="2"/>
      <c r="H299" s="8"/>
    </row>
    <row r="300" ht="15.75" customHeight="1">
      <c r="A300" s="2"/>
      <c r="B300" s="2"/>
      <c r="C300" s="7"/>
      <c r="D300" s="2"/>
      <c r="E300" s="2"/>
      <c r="H300" s="8"/>
    </row>
    <row r="301" ht="15.75" customHeight="1">
      <c r="A301" s="2"/>
      <c r="B301" s="2"/>
      <c r="C301" s="7"/>
      <c r="D301" s="2"/>
      <c r="E301" s="2"/>
      <c r="H301" s="8"/>
    </row>
    <row r="302" ht="15.75" customHeight="1">
      <c r="A302" s="2"/>
      <c r="B302" s="2"/>
      <c r="C302" s="7"/>
      <c r="D302" s="2"/>
      <c r="E302" s="2"/>
      <c r="H302" s="8"/>
    </row>
    <row r="303" ht="15.75" customHeight="1">
      <c r="A303" s="2"/>
      <c r="B303" s="2"/>
      <c r="C303" s="7"/>
      <c r="D303" s="2"/>
      <c r="E303" s="2"/>
      <c r="H303" s="8"/>
    </row>
    <row r="304" ht="15.75" customHeight="1">
      <c r="A304" s="2"/>
      <c r="B304" s="2"/>
      <c r="C304" s="7"/>
      <c r="D304" s="2"/>
      <c r="E304" s="2"/>
      <c r="H304" s="8"/>
    </row>
    <row r="305" ht="15.75" customHeight="1">
      <c r="A305" s="2"/>
      <c r="B305" s="2"/>
      <c r="C305" s="7"/>
      <c r="D305" s="2"/>
      <c r="E305" s="2"/>
      <c r="H305" s="8"/>
    </row>
    <row r="306" ht="15.75" customHeight="1">
      <c r="A306" s="2"/>
      <c r="B306" s="2"/>
      <c r="C306" s="7"/>
      <c r="D306" s="2"/>
      <c r="E306" s="2"/>
      <c r="H306" s="8"/>
    </row>
    <row r="307" ht="15.75" customHeight="1">
      <c r="A307" s="2"/>
      <c r="B307" s="2"/>
      <c r="C307" s="7"/>
      <c r="D307" s="2"/>
      <c r="E307" s="2"/>
      <c r="H307" s="8"/>
    </row>
    <row r="308" ht="15.75" customHeight="1">
      <c r="A308" s="2"/>
      <c r="B308" s="2"/>
      <c r="C308" s="7"/>
      <c r="D308" s="2"/>
      <c r="E308" s="2"/>
      <c r="H308" s="8"/>
    </row>
    <row r="309" ht="15.75" customHeight="1">
      <c r="A309" s="2"/>
      <c r="B309" s="2"/>
      <c r="C309" s="7"/>
      <c r="D309" s="2"/>
      <c r="E309" s="2"/>
      <c r="H309" s="8"/>
    </row>
    <row r="310" ht="15.75" customHeight="1">
      <c r="A310" s="2"/>
      <c r="B310" s="2"/>
      <c r="C310" s="7"/>
      <c r="D310" s="2"/>
      <c r="E310" s="2"/>
      <c r="H310" s="8"/>
    </row>
    <row r="311" ht="15.75" customHeight="1">
      <c r="A311" s="2"/>
      <c r="B311" s="2"/>
      <c r="C311" s="7"/>
      <c r="D311" s="2"/>
      <c r="E311" s="2"/>
      <c r="H311" s="8"/>
    </row>
    <row r="312" ht="15.75" customHeight="1">
      <c r="A312" s="2"/>
      <c r="B312" s="2"/>
      <c r="C312" s="7"/>
      <c r="D312" s="2"/>
      <c r="E312" s="2"/>
      <c r="H312" s="8"/>
    </row>
    <row r="313" ht="15.75" customHeight="1">
      <c r="A313" s="2"/>
      <c r="B313" s="2"/>
      <c r="C313" s="7"/>
      <c r="D313" s="2"/>
      <c r="E313" s="2"/>
      <c r="H313" s="8"/>
    </row>
    <row r="314" ht="15.75" customHeight="1">
      <c r="A314" s="2"/>
      <c r="B314" s="2"/>
      <c r="C314" s="7"/>
      <c r="D314" s="2"/>
      <c r="E314" s="2"/>
      <c r="H314" s="8"/>
    </row>
    <row r="315" ht="15.75" customHeight="1">
      <c r="A315" s="2"/>
      <c r="B315" s="2"/>
      <c r="C315" s="7"/>
      <c r="D315" s="2"/>
      <c r="E315" s="2"/>
      <c r="H315" s="8"/>
    </row>
    <row r="316" ht="15.75" customHeight="1">
      <c r="A316" s="2"/>
      <c r="B316" s="2"/>
      <c r="C316" s="7"/>
      <c r="D316" s="2"/>
      <c r="E316" s="2"/>
      <c r="H316" s="8"/>
    </row>
    <row r="317" ht="15.75" customHeight="1">
      <c r="A317" s="2"/>
      <c r="B317" s="2"/>
      <c r="C317" s="7"/>
      <c r="D317" s="2"/>
      <c r="E317" s="2"/>
      <c r="H317" s="8"/>
    </row>
    <row r="318" ht="15.75" customHeight="1">
      <c r="A318" s="2"/>
      <c r="B318" s="2"/>
      <c r="C318" s="7"/>
      <c r="D318" s="2"/>
      <c r="E318" s="2"/>
      <c r="H318" s="8"/>
    </row>
    <row r="319" ht="15.75" customHeight="1">
      <c r="A319" s="2"/>
      <c r="B319" s="2"/>
      <c r="C319" s="7"/>
      <c r="D319" s="2"/>
      <c r="E319" s="2"/>
      <c r="H319" s="8"/>
    </row>
    <row r="320" ht="15.75" customHeight="1">
      <c r="A320" s="2"/>
      <c r="B320" s="2"/>
      <c r="C320" s="7"/>
      <c r="D320" s="2"/>
      <c r="E320" s="2"/>
      <c r="H320" s="8"/>
    </row>
    <row r="321" ht="15.75" customHeight="1">
      <c r="A321" s="2"/>
      <c r="B321" s="2"/>
      <c r="C321" s="7"/>
      <c r="D321" s="2"/>
      <c r="E321" s="2"/>
      <c r="H321" s="8"/>
    </row>
    <row r="322" ht="15.75" customHeight="1">
      <c r="A322" s="2"/>
      <c r="B322" s="2"/>
      <c r="C322" s="7"/>
      <c r="D322" s="2"/>
      <c r="E322" s="2"/>
      <c r="H322" s="8"/>
    </row>
    <row r="323" ht="15.75" customHeight="1">
      <c r="A323" s="2"/>
      <c r="B323" s="2"/>
      <c r="C323" s="7"/>
      <c r="D323" s="2"/>
      <c r="E323" s="2"/>
      <c r="H323" s="8"/>
    </row>
    <row r="324" ht="15.75" customHeight="1">
      <c r="A324" s="2"/>
      <c r="B324" s="2"/>
      <c r="C324" s="7"/>
      <c r="D324" s="2"/>
      <c r="E324" s="2"/>
      <c r="H324" s="8"/>
    </row>
    <row r="325" ht="15.75" customHeight="1">
      <c r="A325" s="2"/>
      <c r="B325" s="2"/>
      <c r="C325" s="7"/>
      <c r="D325" s="2"/>
      <c r="E325" s="2"/>
      <c r="H325" s="8"/>
    </row>
    <row r="326" ht="15.75" customHeight="1">
      <c r="A326" s="2"/>
      <c r="B326" s="2"/>
      <c r="C326" s="7"/>
      <c r="D326" s="2"/>
      <c r="E326" s="2"/>
      <c r="H326" s="8"/>
    </row>
    <row r="327" ht="15.75" customHeight="1">
      <c r="A327" s="2"/>
      <c r="B327" s="2"/>
      <c r="C327" s="7"/>
      <c r="D327" s="2"/>
      <c r="E327" s="2"/>
      <c r="H327" s="8"/>
    </row>
    <row r="328" ht="15.75" customHeight="1">
      <c r="A328" s="2"/>
      <c r="B328" s="2"/>
      <c r="C328" s="7"/>
      <c r="D328" s="2"/>
      <c r="E328" s="2"/>
      <c r="H328" s="8"/>
    </row>
    <row r="329" ht="15.75" customHeight="1">
      <c r="A329" s="2"/>
      <c r="B329" s="2"/>
      <c r="C329" s="7"/>
      <c r="D329" s="2"/>
      <c r="E329" s="2"/>
      <c r="H329" s="8"/>
    </row>
    <row r="330" ht="15.75" customHeight="1">
      <c r="A330" s="2"/>
      <c r="B330" s="2"/>
      <c r="C330" s="7"/>
      <c r="D330" s="2"/>
      <c r="E330" s="2"/>
      <c r="H330" s="8"/>
    </row>
    <row r="331" ht="15.75" customHeight="1">
      <c r="A331" s="2"/>
      <c r="B331" s="2"/>
      <c r="C331" s="7"/>
      <c r="D331" s="2"/>
      <c r="E331" s="2"/>
      <c r="H331" s="8"/>
    </row>
    <row r="332" ht="15.75" customHeight="1">
      <c r="A332" s="2"/>
      <c r="B332" s="2"/>
      <c r="C332" s="7"/>
      <c r="D332" s="2"/>
      <c r="E332" s="2"/>
      <c r="H332" s="8"/>
    </row>
    <row r="333" ht="15.75" customHeight="1">
      <c r="A333" s="2"/>
      <c r="B333" s="2"/>
      <c r="C333" s="7"/>
      <c r="D333" s="2"/>
      <c r="E333" s="2"/>
      <c r="H333" s="8"/>
    </row>
    <row r="334" ht="15.75" customHeight="1">
      <c r="A334" s="2"/>
      <c r="B334" s="2"/>
      <c r="C334" s="7"/>
      <c r="D334" s="2"/>
      <c r="E334" s="2"/>
      <c r="H334" s="8"/>
    </row>
    <row r="335" ht="15.75" customHeight="1">
      <c r="A335" s="2"/>
      <c r="B335" s="2"/>
      <c r="C335" s="7"/>
      <c r="D335" s="2"/>
      <c r="E335" s="2"/>
      <c r="H335" s="8"/>
    </row>
    <row r="336" ht="15.75" customHeight="1">
      <c r="A336" s="2"/>
      <c r="B336" s="2"/>
      <c r="C336" s="7"/>
      <c r="D336" s="2"/>
      <c r="E336" s="2"/>
      <c r="H336" s="8"/>
    </row>
    <row r="337" ht="15.75" customHeight="1">
      <c r="A337" s="2"/>
      <c r="B337" s="2"/>
      <c r="C337" s="7"/>
      <c r="D337" s="2"/>
      <c r="E337" s="2"/>
      <c r="H337" s="8"/>
    </row>
    <row r="338" ht="15.75" customHeight="1">
      <c r="A338" s="2"/>
      <c r="B338" s="2"/>
      <c r="C338" s="7"/>
      <c r="D338" s="2"/>
      <c r="E338" s="2"/>
      <c r="H338" s="8"/>
    </row>
    <row r="339" ht="15.75" customHeight="1">
      <c r="A339" s="2"/>
      <c r="B339" s="2"/>
      <c r="C339" s="7"/>
      <c r="D339" s="2"/>
      <c r="E339" s="2"/>
      <c r="H339" s="8"/>
    </row>
    <row r="340" ht="15.75" customHeight="1">
      <c r="A340" s="2"/>
      <c r="B340" s="2"/>
      <c r="C340" s="7"/>
      <c r="D340" s="2"/>
      <c r="E340" s="2"/>
      <c r="H340" s="8"/>
    </row>
    <row r="341" ht="15.75" customHeight="1">
      <c r="A341" s="2"/>
      <c r="B341" s="2"/>
      <c r="C341" s="7"/>
      <c r="D341" s="2"/>
      <c r="E341" s="2"/>
      <c r="H341" s="8"/>
    </row>
    <row r="342" ht="15.75" customHeight="1">
      <c r="A342" s="2"/>
      <c r="B342" s="2"/>
      <c r="C342" s="7"/>
      <c r="D342" s="2"/>
      <c r="E342" s="2"/>
      <c r="H342" s="8"/>
    </row>
    <row r="343" ht="15.75" customHeight="1">
      <c r="A343" s="2"/>
      <c r="B343" s="2"/>
      <c r="C343" s="7"/>
      <c r="D343" s="2"/>
      <c r="E343" s="2"/>
      <c r="H343" s="8"/>
    </row>
    <row r="344" ht="15.75" customHeight="1">
      <c r="A344" s="2"/>
      <c r="B344" s="2"/>
      <c r="C344" s="7"/>
      <c r="D344" s="2"/>
      <c r="E344" s="2"/>
      <c r="H344" s="8"/>
    </row>
    <row r="345" ht="15.75" customHeight="1">
      <c r="A345" s="2"/>
      <c r="B345" s="2"/>
      <c r="C345" s="7"/>
      <c r="D345" s="2"/>
      <c r="E345" s="2"/>
      <c r="H345" s="8"/>
    </row>
    <row r="346" ht="15.75" customHeight="1">
      <c r="A346" s="2"/>
      <c r="B346" s="2"/>
      <c r="C346" s="7"/>
      <c r="D346" s="2"/>
      <c r="E346" s="2"/>
      <c r="H346" s="8"/>
    </row>
    <row r="347" ht="15.75" customHeight="1">
      <c r="A347" s="2"/>
      <c r="B347" s="2"/>
      <c r="C347" s="7"/>
      <c r="D347" s="2"/>
      <c r="E347" s="2"/>
      <c r="H347" s="8"/>
    </row>
    <row r="348" ht="15.75" customHeight="1">
      <c r="A348" s="2"/>
      <c r="B348" s="2"/>
      <c r="C348" s="7"/>
      <c r="D348" s="2"/>
      <c r="E348" s="2"/>
      <c r="H348" s="8"/>
    </row>
    <row r="349" ht="15.75" customHeight="1">
      <c r="A349" s="2"/>
      <c r="B349" s="2"/>
      <c r="C349" s="7"/>
      <c r="D349" s="2"/>
      <c r="E349" s="2"/>
      <c r="H349" s="8"/>
    </row>
    <row r="350" ht="15.75" customHeight="1">
      <c r="A350" s="2"/>
      <c r="B350" s="2"/>
      <c r="C350" s="7"/>
      <c r="D350" s="2"/>
      <c r="E350" s="2"/>
      <c r="H350" s="8"/>
    </row>
    <row r="351" ht="15.75" customHeight="1">
      <c r="A351" s="2"/>
      <c r="B351" s="2"/>
      <c r="C351" s="7"/>
      <c r="D351" s="2"/>
      <c r="E351" s="2"/>
      <c r="H351" s="8"/>
    </row>
    <row r="352" ht="15.75" customHeight="1">
      <c r="A352" s="2"/>
      <c r="B352" s="2"/>
      <c r="C352" s="7"/>
      <c r="D352" s="2"/>
      <c r="E352" s="2"/>
      <c r="H352" s="8"/>
    </row>
    <row r="353" ht="15.75" customHeight="1">
      <c r="A353" s="2"/>
      <c r="B353" s="2"/>
      <c r="C353" s="7"/>
      <c r="D353" s="2"/>
      <c r="E353" s="2"/>
      <c r="H353" s="8"/>
    </row>
    <row r="354" ht="15.75" customHeight="1">
      <c r="A354" s="2"/>
      <c r="B354" s="2"/>
      <c r="C354" s="7"/>
      <c r="D354" s="2"/>
      <c r="E354" s="2"/>
      <c r="H354" s="8"/>
    </row>
    <row r="355" ht="15.75" customHeight="1">
      <c r="A355" s="2"/>
      <c r="B355" s="2"/>
      <c r="C355" s="7"/>
      <c r="D355" s="2"/>
      <c r="E355" s="2"/>
      <c r="H355" s="8"/>
    </row>
    <row r="356" ht="15.75" customHeight="1">
      <c r="A356" s="2"/>
      <c r="B356" s="2"/>
      <c r="C356" s="7"/>
      <c r="D356" s="2"/>
      <c r="E356" s="2"/>
      <c r="H356" s="8"/>
    </row>
    <row r="357" ht="15.75" customHeight="1">
      <c r="A357" s="2"/>
      <c r="B357" s="2"/>
      <c r="C357" s="7"/>
      <c r="D357" s="2"/>
      <c r="E357" s="2"/>
      <c r="H357" s="8"/>
    </row>
    <row r="358" ht="15.75" customHeight="1">
      <c r="A358" s="2"/>
      <c r="B358" s="2"/>
      <c r="C358" s="7"/>
      <c r="D358" s="2"/>
      <c r="E358" s="2"/>
      <c r="H358" s="8"/>
    </row>
    <row r="359" ht="15.75" customHeight="1">
      <c r="A359" s="2"/>
      <c r="B359" s="2"/>
      <c r="C359" s="7"/>
      <c r="D359" s="2"/>
      <c r="E359" s="2"/>
      <c r="H359" s="8"/>
    </row>
    <row r="360" ht="15.75" customHeight="1">
      <c r="A360" s="2"/>
      <c r="B360" s="2"/>
      <c r="C360" s="7"/>
      <c r="D360" s="2"/>
      <c r="E360" s="2"/>
      <c r="H360" s="8"/>
    </row>
    <row r="361" ht="15.75" customHeight="1">
      <c r="A361" s="2"/>
      <c r="B361" s="2"/>
      <c r="C361" s="7"/>
      <c r="D361" s="2"/>
      <c r="E361" s="2"/>
      <c r="H361" s="8"/>
    </row>
    <row r="362" ht="15.75" customHeight="1">
      <c r="A362" s="2"/>
      <c r="B362" s="2"/>
      <c r="C362" s="7"/>
      <c r="D362" s="2"/>
      <c r="E362" s="2"/>
      <c r="H362" s="8"/>
    </row>
    <row r="363" ht="15.75" customHeight="1">
      <c r="A363" s="2"/>
      <c r="B363" s="2"/>
      <c r="C363" s="7"/>
      <c r="D363" s="2"/>
      <c r="E363" s="2"/>
      <c r="H363" s="8"/>
    </row>
    <row r="364" ht="15.75" customHeight="1">
      <c r="A364" s="2"/>
      <c r="B364" s="2"/>
      <c r="C364" s="7"/>
      <c r="D364" s="2"/>
      <c r="E364" s="2"/>
      <c r="H364" s="8"/>
    </row>
    <row r="365" ht="15.75" customHeight="1">
      <c r="A365" s="2"/>
      <c r="B365" s="2"/>
      <c r="C365" s="7"/>
      <c r="D365" s="2"/>
      <c r="E365" s="2"/>
      <c r="H365" s="8"/>
    </row>
    <row r="366" ht="15.75" customHeight="1">
      <c r="A366" s="2"/>
      <c r="B366" s="2"/>
      <c r="C366" s="7"/>
      <c r="D366" s="2"/>
      <c r="E366" s="2"/>
      <c r="H366" s="8"/>
    </row>
    <row r="367" ht="15.75" customHeight="1">
      <c r="A367" s="2"/>
      <c r="B367" s="2"/>
      <c r="C367" s="7"/>
      <c r="D367" s="2"/>
      <c r="E367" s="2"/>
      <c r="H367" s="8"/>
    </row>
    <row r="368" ht="15.75" customHeight="1">
      <c r="A368" s="2"/>
      <c r="B368" s="2"/>
      <c r="C368" s="7"/>
      <c r="D368" s="2"/>
      <c r="E368" s="2"/>
      <c r="H368" s="8"/>
    </row>
    <row r="369" ht="15.75" customHeight="1">
      <c r="A369" s="2"/>
      <c r="B369" s="2"/>
      <c r="C369" s="7"/>
      <c r="D369" s="2"/>
      <c r="E369" s="2"/>
      <c r="H369" s="8"/>
    </row>
    <row r="370" ht="15.75" customHeight="1">
      <c r="A370" s="2"/>
      <c r="B370" s="2"/>
      <c r="C370" s="7"/>
      <c r="D370" s="2"/>
      <c r="E370" s="2"/>
      <c r="H370" s="8"/>
    </row>
    <row r="371" ht="15.75" customHeight="1">
      <c r="A371" s="2"/>
      <c r="B371" s="2"/>
      <c r="C371" s="7"/>
      <c r="D371" s="2"/>
      <c r="E371" s="2"/>
      <c r="H371" s="8"/>
    </row>
    <row r="372" ht="15.75" customHeight="1">
      <c r="A372" s="2"/>
      <c r="B372" s="2"/>
      <c r="C372" s="7"/>
      <c r="D372" s="2"/>
      <c r="E372" s="2"/>
      <c r="H372" s="8"/>
    </row>
    <row r="373" ht="15.75" customHeight="1">
      <c r="A373" s="2"/>
      <c r="B373" s="2"/>
      <c r="C373" s="7"/>
      <c r="D373" s="2"/>
      <c r="E373" s="2"/>
      <c r="H373" s="8"/>
    </row>
    <row r="374" ht="15.75" customHeight="1">
      <c r="A374" s="2"/>
      <c r="B374" s="2"/>
      <c r="C374" s="7"/>
      <c r="D374" s="2"/>
      <c r="E374" s="2"/>
      <c r="H374" s="8"/>
    </row>
    <row r="375" ht="15.75" customHeight="1">
      <c r="A375" s="2"/>
      <c r="B375" s="2"/>
      <c r="C375" s="7"/>
      <c r="D375" s="2"/>
      <c r="E375" s="2"/>
      <c r="H375" s="8"/>
    </row>
    <row r="376" ht="15.75" customHeight="1">
      <c r="A376" s="2"/>
      <c r="B376" s="2"/>
      <c r="C376" s="7"/>
      <c r="D376" s="2"/>
      <c r="E376" s="2"/>
      <c r="H376" s="8"/>
    </row>
    <row r="377" ht="15.75" customHeight="1">
      <c r="A377" s="2"/>
      <c r="B377" s="2"/>
      <c r="C377" s="7"/>
      <c r="D377" s="2"/>
      <c r="E377" s="2"/>
      <c r="H377" s="8"/>
    </row>
    <row r="378" ht="15.75" customHeight="1">
      <c r="A378" s="2"/>
      <c r="B378" s="2"/>
      <c r="C378" s="7"/>
      <c r="D378" s="2"/>
      <c r="E378" s="2"/>
      <c r="H378" s="8"/>
    </row>
    <row r="379" ht="15.75" customHeight="1">
      <c r="A379" s="2"/>
      <c r="B379" s="2"/>
      <c r="C379" s="7"/>
      <c r="D379" s="2"/>
      <c r="E379" s="2"/>
      <c r="H379" s="8"/>
    </row>
    <row r="380" ht="15.75" customHeight="1">
      <c r="A380" s="2"/>
      <c r="B380" s="2"/>
      <c r="C380" s="7"/>
      <c r="D380" s="2"/>
      <c r="E380" s="2"/>
      <c r="H380" s="8"/>
    </row>
    <row r="381" ht="15.75" customHeight="1">
      <c r="A381" s="2"/>
      <c r="B381" s="2"/>
      <c r="C381" s="7"/>
      <c r="D381" s="2"/>
      <c r="E381" s="2"/>
      <c r="H381" s="8"/>
    </row>
    <row r="382" ht="15.75" customHeight="1">
      <c r="A382" s="2"/>
      <c r="B382" s="2"/>
      <c r="C382" s="7"/>
      <c r="D382" s="2"/>
      <c r="E382" s="2"/>
      <c r="H382" s="8"/>
    </row>
    <row r="383" ht="15.75" customHeight="1">
      <c r="A383" s="2"/>
      <c r="B383" s="2"/>
      <c r="C383" s="7"/>
      <c r="D383" s="2"/>
      <c r="E383" s="2"/>
      <c r="H383" s="8"/>
    </row>
    <row r="384" ht="15.75" customHeight="1">
      <c r="A384" s="2"/>
      <c r="B384" s="2"/>
      <c r="C384" s="7"/>
      <c r="D384" s="2"/>
      <c r="E384" s="2"/>
      <c r="H384" s="8"/>
    </row>
    <row r="385" ht="15.75" customHeight="1">
      <c r="A385" s="2"/>
      <c r="B385" s="2"/>
      <c r="C385" s="7"/>
      <c r="D385" s="2"/>
      <c r="E385" s="2"/>
      <c r="H385" s="8"/>
    </row>
    <row r="386" ht="15.75" customHeight="1">
      <c r="A386" s="2"/>
      <c r="B386" s="2"/>
      <c r="C386" s="7"/>
      <c r="D386" s="2"/>
      <c r="E386" s="2"/>
      <c r="H386" s="8"/>
    </row>
    <row r="387" ht="15.75" customHeight="1">
      <c r="A387" s="2"/>
      <c r="B387" s="2"/>
      <c r="C387" s="7"/>
      <c r="D387" s="2"/>
      <c r="E387" s="2"/>
      <c r="H387" s="8"/>
    </row>
    <row r="388" ht="15.75" customHeight="1">
      <c r="A388" s="2"/>
      <c r="B388" s="2"/>
      <c r="C388" s="7"/>
      <c r="D388" s="2"/>
      <c r="E388" s="2"/>
      <c r="H388" s="8"/>
    </row>
    <row r="389" ht="15.75" customHeight="1">
      <c r="A389" s="2"/>
      <c r="B389" s="2"/>
      <c r="C389" s="7"/>
      <c r="D389" s="2"/>
      <c r="E389" s="2"/>
      <c r="H389" s="8"/>
    </row>
    <row r="390" ht="15.75" customHeight="1">
      <c r="A390" s="2"/>
      <c r="B390" s="2"/>
      <c r="C390" s="7"/>
      <c r="D390" s="2"/>
      <c r="E390" s="2"/>
      <c r="H390" s="8"/>
    </row>
    <row r="391" ht="15.75" customHeight="1">
      <c r="A391" s="2"/>
      <c r="B391" s="2"/>
      <c r="C391" s="7"/>
      <c r="D391" s="2"/>
      <c r="E391" s="2"/>
      <c r="H391" s="8"/>
    </row>
    <row r="392" ht="15.75" customHeight="1">
      <c r="A392" s="2"/>
      <c r="B392" s="2"/>
      <c r="C392" s="7"/>
      <c r="D392" s="2"/>
      <c r="E392" s="2"/>
      <c r="H392" s="8"/>
    </row>
    <row r="393" ht="15.75" customHeight="1">
      <c r="A393" s="2"/>
      <c r="B393" s="2"/>
      <c r="C393" s="7"/>
      <c r="D393" s="2"/>
      <c r="E393" s="2"/>
      <c r="H393" s="8"/>
    </row>
    <row r="394" ht="15.75" customHeight="1">
      <c r="A394" s="2"/>
      <c r="B394" s="2"/>
      <c r="C394" s="7"/>
      <c r="D394" s="2"/>
      <c r="E394" s="2"/>
      <c r="H394" s="8"/>
    </row>
    <row r="395" ht="15.75" customHeight="1">
      <c r="A395" s="2"/>
      <c r="B395" s="2"/>
      <c r="C395" s="7"/>
      <c r="D395" s="2"/>
      <c r="E395" s="2"/>
      <c r="H395" s="8"/>
    </row>
    <row r="396" ht="15.75" customHeight="1">
      <c r="A396" s="2"/>
      <c r="B396" s="2"/>
      <c r="C396" s="7"/>
      <c r="D396" s="2"/>
      <c r="E396" s="2"/>
      <c r="H396" s="8"/>
    </row>
    <row r="397" ht="15.75" customHeight="1">
      <c r="A397" s="2"/>
      <c r="B397" s="2"/>
      <c r="C397" s="7"/>
      <c r="D397" s="2"/>
      <c r="E397" s="2"/>
      <c r="H397" s="8"/>
    </row>
    <row r="398" ht="15.75" customHeight="1">
      <c r="A398" s="2"/>
      <c r="B398" s="2"/>
      <c r="C398" s="7"/>
      <c r="D398" s="2"/>
      <c r="E398" s="2"/>
      <c r="H398" s="8"/>
    </row>
    <row r="399" ht="15.75" customHeight="1">
      <c r="A399" s="2"/>
      <c r="B399" s="2"/>
      <c r="C399" s="7"/>
      <c r="D399" s="2"/>
      <c r="E399" s="2"/>
      <c r="H399" s="8"/>
    </row>
    <row r="400" ht="15.75" customHeight="1">
      <c r="A400" s="2"/>
      <c r="B400" s="2"/>
      <c r="C400" s="7"/>
      <c r="D400" s="2"/>
      <c r="E400" s="2"/>
      <c r="H400" s="8"/>
    </row>
    <row r="401" ht="15.75" customHeight="1">
      <c r="A401" s="2"/>
      <c r="B401" s="2"/>
      <c r="C401" s="7"/>
      <c r="D401" s="2"/>
      <c r="E401" s="2"/>
      <c r="H401" s="8"/>
    </row>
    <row r="402" ht="15.75" customHeight="1">
      <c r="A402" s="2"/>
      <c r="B402" s="2"/>
      <c r="C402" s="7"/>
      <c r="D402" s="2"/>
      <c r="E402" s="2"/>
      <c r="H402" s="8"/>
    </row>
    <row r="403" ht="15.75" customHeight="1">
      <c r="A403" s="2"/>
      <c r="B403" s="2"/>
      <c r="C403" s="7"/>
      <c r="D403" s="2"/>
      <c r="E403" s="2"/>
      <c r="H403" s="8"/>
    </row>
    <row r="404" ht="15.75" customHeight="1">
      <c r="A404" s="2"/>
      <c r="B404" s="2"/>
      <c r="C404" s="7"/>
      <c r="D404" s="2"/>
      <c r="E404" s="2"/>
      <c r="H404" s="8"/>
    </row>
    <row r="405" ht="15.75" customHeight="1">
      <c r="A405" s="2"/>
      <c r="B405" s="2"/>
      <c r="C405" s="7"/>
      <c r="D405" s="2"/>
      <c r="E405" s="2"/>
      <c r="H405" s="8"/>
    </row>
    <row r="406" ht="15.75" customHeight="1">
      <c r="A406" s="2"/>
      <c r="B406" s="2"/>
      <c r="C406" s="7"/>
      <c r="D406" s="2"/>
      <c r="E406" s="2"/>
      <c r="H406" s="8"/>
    </row>
    <row r="407" ht="15.75" customHeight="1">
      <c r="A407" s="2"/>
      <c r="B407" s="2"/>
      <c r="C407" s="7"/>
      <c r="D407" s="2"/>
      <c r="E407" s="2"/>
      <c r="H407" s="8"/>
    </row>
    <row r="408" ht="15.75" customHeight="1">
      <c r="A408" s="2"/>
      <c r="B408" s="2"/>
      <c r="C408" s="7"/>
      <c r="D408" s="2"/>
      <c r="E408" s="2"/>
      <c r="H408" s="8"/>
    </row>
    <row r="409" ht="15.75" customHeight="1">
      <c r="A409" s="2"/>
      <c r="B409" s="2"/>
      <c r="C409" s="7"/>
      <c r="D409" s="2"/>
      <c r="E409" s="2"/>
      <c r="H409" s="8"/>
    </row>
    <row r="410" ht="15.75" customHeight="1">
      <c r="A410" s="2"/>
      <c r="B410" s="2"/>
      <c r="C410" s="7"/>
      <c r="D410" s="2"/>
      <c r="E410" s="2"/>
      <c r="H410" s="8"/>
    </row>
    <row r="411" ht="15.75" customHeight="1">
      <c r="A411" s="2"/>
      <c r="B411" s="2"/>
      <c r="C411" s="7"/>
      <c r="D411" s="2"/>
      <c r="E411" s="2"/>
      <c r="H411" s="8"/>
    </row>
    <row r="412" ht="15.75" customHeight="1">
      <c r="A412" s="2"/>
      <c r="B412" s="2"/>
      <c r="C412" s="7"/>
      <c r="D412" s="2"/>
      <c r="E412" s="2"/>
      <c r="H412" s="8"/>
    </row>
    <row r="413" ht="15.75" customHeight="1">
      <c r="A413" s="2"/>
      <c r="B413" s="2"/>
      <c r="C413" s="7"/>
      <c r="D413" s="2"/>
      <c r="E413" s="2"/>
      <c r="H413" s="8"/>
    </row>
    <row r="414" ht="15.75" customHeight="1">
      <c r="A414" s="2"/>
      <c r="B414" s="2"/>
      <c r="C414" s="7"/>
      <c r="D414" s="2"/>
      <c r="E414" s="2"/>
      <c r="H414" s="8"/>
    </row>
    <row r="415" ht="15.75" customHeight="1">
      <c r="A415" s="2"/>
      <c r="B415" s="2"/>
      <c r="C415" s="7"/>
      <c r="D415" s="2"/>
      <c r="E415" s="2"/>
      <c r="H415" s="8"/>
    </row>
    <row r="416" ht="15.75" customHeight="1">
      <c r="A416" s="2"/>
      <c r="B416" s="2"/>
      <c r="C416" s="7"/>
      <c r="D416" s="2"/>
      <c r="E416" s="2"/>
      <c r="H416" s="8"/>
    </row>
    <row r="417" ht="15.75" customHeight="1">
      <c r="A417" s="2"/>
      <c r="B417" s="2"/>
      <c r="C417" s="7"/>
      <c r="D417" s="2"/>
      <c r="E417" s="2"/>
      <c r="H417" s="8"/>
    </row>
    <row r="418" ht="15.75" customHeight="1">
      <c r="A418" s="2"/>
      <c r="B418" s="2"/>
      <c r="C418" s="7"/>
      <c r="D418" s="2"/>
      <c r="E418" s="2"/>
      <c r="H418" s="8"/>
    </row>
    <row r="419" ht="15.75" customHeight="1">
      <c r="A419" s="2"/>
      <c r="B419" s="2"/>
      <c r="C419" s="7"/>
      <c r="D419" s="2"/>
      <c r="E419" s="2"/>
      <c r="H419" s="8"/>
    </row>
    <row r="420" ht="15.75" customHeight="1">
      <c r="A420" s="2"/>
      <c r="B420" s="2"/>
      <c r="C420" s="7"/>
      <c r="D420" s="2"/>
      <c r="E420" s="2"/>
      <c r="H420" s="8"/>
    </row>
    <row r="421" ht="15.75" customHeight="1">
      <c r="A421" s="2"/>
      <c r="B421" s="2"/>
      <c r="C421" s="7"/>
      <c r="D421" s="2"/>
      <c r="E421" s="2"/>
      <c r="H421" s="8"/>
    </row>
    <row r="422" ht="15.75" customHeight="1">
      <c r="A422" s="2"/>
      <c r="B422" s="2"/>
      <c r="C422" s="7"/>
      <c r="D422" s="2"/>
      <c r="E422" s="2"/>
      <c r="H422" s="8"/>
    </row>
    <row r="423" ht="15.75" customHeight="1">
      <c r="A423" s="2"/>
      <c r="B423" s="2"/>
      <c r="C423" s="7"/>
      <c r="D423" s="2"/>
      <c r="E423" s="2"/>
      <c r="H423" s="8"/>
    </row>
    <row r="424" ht="15.75" customHeight="1">
      <c r="A424" s="2"/>
      <c r="B424" s="2"/>
      <c r="C424" s="7"/>
      <c r="D424" s="2"/>
      <c r="E424" s="2"/>
      <c r="H424" s="8"/>
    </row>
    <row r="425" ht="15.75" customHeight="1">
      <c r="A425" s="2"/>
      <c r="B425" s="2"/>
      <c r="C425" s="7"/>
      <c r="D425" s="2"/>
      <c r="E425" s="2"/>
      <c r="H425" s="8"/>
    </row>
    <row r="426" ht="15.75" customHeight="1">
      <c r="A426" s="2"/>
      <c r="B426" s="2"/>
      <c r="C426" s="7"/>
      <c r="D426" s="2"/>
      <c r="E426" s="2"/>
      <c r="H426" s="8"/>
    </row>
    <row r="427" ht="15.75" customHeight="1">
      <c r="A427" s="2"/>
      <c r="B427" s="2"/>
      <c r="C427" s="7"/>
      <c r="D427" s="2"/>
      <c r="E427" s="2"/>
      <c r="H427" s="8"/>
    </row>
    <row r="428" ht="15.75" customHeight="1">
      <c r="A428" s="2"/>
      <c r="B428" s="2"/>
      <c r="C428" s="7"/>
      <c r="D428" s="2"/>
      <c r="E428" s="2"/>
      <c r="H428" s="8"/>
    </row>
    <row r="429" ht="15.75" customHeight="1">
      <c r="A429" s="2"/>
      <c r="B429" s="2"/>
      <c r="C429" s="7"/>
      <c r="D429" s="2"/>
      <c r="E429" s="2"/>
      <c r="H429" s="8"/>
    </row>
    <row r="430" ht="15.75" customHeight="1">
      <c r="A430" s="2"/>
      <c r="B430" s="2"/>
      <c r="C430" s="7"/>
      <c r="D430" s="2"/>
      <c r="E430" s="2"/>
      <c r="H430" s="8"/>
    </row>
    <row r="431" ht="15.75" customHeight="1">
      <c r="A431" s="2"/>
      <c r="B431" s="2"/>
      <c r="C431" s="7"/>
      <c r="D431" s="2"/>
      <c r="E431" s="2"/>
      <c r="H431" s="8"/>
    </row>
    <row r="432" ht="15.75" customHeight="1">
      <c r="A432" s="2"/>
      <c r="B432" s="2"/>
      <c r="C432" s="7"/>
      <c r="D432" s="2"/>
      <c r="E432" s="2"/>
      <c r="H432" s="8"/>
    </row>
    <row r="433" ht="15.75" customHeight="1">
      <c r="A433" s="2"/>
      <c r="B433" s="2"/>
      <c r="C433" s="7"/>
      <c r="D433" s="2"/>
      <c r="E433" s="2"/>
      <c r="H433" s="8"/>
    </row>
    <row r="434" ht="15.75" customHeight="1">
      <c r="A434" s="2"/>
      <c r="B434" s="2"/>
      <c r="C434" s="7"/>
      <c r="D434" s="2"/>
      <c r="E434" s="2"/>
      <c r="H434" s="8"/>
    </row>
    <row r="435" ht="15.75" customHeight="1">
      <c r="A435" s="2"/>
      <c r="B435" s="2"/>
      <c r="C435" s="7"/>
      <c r="D435" s="2"/>
      <c r="E435" s="2"/>
      <c r="H435" s="8"/>
    </row>
    <row r="436" ht="15.75" customHeight="1">
      <c r="A436" s="2"/>
      <c r="B436" s="2"/>
      <c r="C436" s="7"/>
      <c r="D436" s="2"/>
      <c r="E436" s="2"/>
      <c r="H436" s="8"/>
    </row>
    <row r="437" ht="15.75" customHeight="1">
      <c r="A437" s="2"/>
      <c r="B437" s="2"/>
      <c r="C437" s="7"/>
      <c r="D437" s="2"/>
      <c r="E437" s="2"/>
      <c r="H437" s="8"/>
    </row>
    <row r="438" ht="15.75" customHeight="1">
      <c r="A438" s="2"/>
      <c r="B438" s="2"/>
      <c r="C438" s="7"/>
      <c r="D438" s="2"/>
      <c r="E438" s="2"/>
      <c r="H438" s="8"/>
    </row>
    <row r="439" ht="15.75" customHeight="1">
      <c r="A439" s="2"/>
      <c r="B439" s="2"/>
      <c r="C439" s="7"/>
      <c r="D439" s="2"/>
      <c r="E439" s="2"/>
      <c r="H439" s="8"/>
    </row>
    <row r="440" ht="15.75" customHeight="1">
      <c r="A440" s="2"/>
      <c r="B440" s="2"/>
      <c r="C440" s="7"/>
      <c r="D440" s="2"/>
      <c r="E440" s="2"/>
      <c r="H440" s="8"/>
    </row>
    <row r="441" ht="15.75" customHeight="1">
      <c r="A441" s="2"/>
      <c r="B441" s="2"/>
      <c r="C441" s="7"/>
      <c r="D441" s="2"/>
      <c r="E441" s="2"/>
      <c r="H441" s="8"/>
    </row>
    <row r="442" ht="15.75" customHeight="1">
      <c r="A442" s="2"/>
      <c r="B442" s="2"/>
      <c r="C442" s="7"/>
      <c r="D442" s="2"/>
      <c r="E442" s="2"/>
      <c r="H442" s="8"/>
    </row>
    <row r="443" ht="15.75" customHeight="1">
      <c r="A443" s="2"/>
      <c r="B443" s="2"/>
      <c r="C443" s="7"/>
      <c r="D443" s="2"/>
      <c r="E443" s="2"/>
      <c r="H443" s="8"/>
    </row>
    <row r="444" ht="15.75" customHeight="1">
      <c r="A444" s="2"/>
      <c r="B444" s="2"/>
      <c r="C444" s="7"/>
      <c r="D444" s="2"/>
      <c r="E444" s="2"/>
      <c r="H444" s="8"/>
    </row>
    <row r="445" ht="15.75" customHeight="1">
      <c r="A445" s="2"/>
      <c r="B445" s="2"/>
      <c r="C445" s="7"/>
      <c r="D445" s="2"/>
      <c r="E445" s="2"/>
      <c r="H445" s="8"/>
    </row>
    <row r="446" ht="15.75" customHeight="1">
      <c r="A446" s="2"/>
      <c r="B446" s="2"/>
      <c r="C446" s="7"/>
      <c r="D446" s="2"/>
      <c r="E446" s="2"/>
      <c r="H446" s="8"/>
    </row>
    <row r="447" ht="15.75" customHeight="1">
      <c r="A447" s="2"/>
      <c r="B447" s="2"/>
      <c r="C447" s="7"/>
      <c r="D447" s="2"/>
      <c r="E447" s="2"/>
      <c r="H447" s="8"/>
    </row>
    <row r="448" ht="15.75" customHeight="1">
      <c r="A448" s="2"/>
      <c r="B448" s="2"/>
      <c r="C448" s="7"/>
      <c r="D448" s="2"/>
      <c r="E448" s="2"/>
      <c r="H448" s="8"/>
    </row>
    <row r="449" ht="15.75" customHeight="1">
      <c r="A449" s="2"/>
      <c r="B449" s="2"/>
      <c r="C449" s="7"/>
      <c r="D449" s="2"/>
      <c r="E449" s="2"/>
      <c r="H449" s="8"/>
    </row>
    <row r="450" ht="15.75" customHeight="1">
      <c r="A450" s="2"/>
      <c r="B450" s="2"/>
      <c r="C450" s="7"/>
      <c r="D450" s="2"/>
      <c r="E450" s="2"/>
      <c r="H450" s="8"/>
    </row>
    <row r="451" ht="15.75" customHeight="1">
      <c r="A451" s="2"/>
      <c r="B451" s="2"/>
      <c r="C451" s="7"/>
      <c r="D451" s="2"/>
      <c r="E451" s="2"/>
      <c r="H451" s="8"/>
    </row>
    <row r="452" ht="15.75" customHeight="1">
      <c r="A452" s="2"/>
      <c r="B452" s="2"/>
      <c r="C452" s="7"/>
      <c r="D452" s="2"/>
      <c r="E452" s="2"/>
      <c r="H452" s="8"/>
    </row>
    <row r="453" ht="15.75" customHeight="1">
      <c r="A453" s="2"/>
      <c r="B453" s="2"/>
      <c r="C453" s="7"/>
      <c r="D453" s="2"/>
      <c r="E453" s="2"/>
      <c r="H453" s="8"/>
    </row>
    <row r="454" ht="15.75" customHeight="1">
      <c r="A454" s="2"/>
      <c r="B454" s="2"/>
      <c r="C454" s="7"/>
      <c r="D454" s="2"/>
      <c r="E454" s="2"/>
      <c r="H454" s="8"/>
    </row>
    <row r="455" ht="15.75" customHeight="1">
      <c r="A455" s="2"/>
      <c r="B455" s="2"/>
      <c r="C455" s="7"/>
      <c r="D455" s="2"/>
      <c r="E455" s="2"/>
      <c r="H455" s="8"/>
    </row>
    <row r="456" ht="15.75" customHeight="1">
      <c r="A456" s="2"/>
      <c r="B456" s="2"/>
      <c r="C456" s="7"/>
      <c r="D456" s="2"/>
      <c r="E456" s="2"/>
      <c r="H456" s="8"/>
    </row>
    <row r="457" ht="15.75" customHeight="1">
      <c r="A457" s="2"/>
      <c r="B457" s="2"/>
      <c r="C457" s="7"/>
      <c r="D457" s="2"/>
      <c r="E457" s="2"/>
      <c r="H457" s="8"/>
    </row>
    <row r="458" ht="15.75" customHeight="1">
      <c r="A458" s="2"/>
      <c r="B458" s="2"/>
      <c r="C458" s="7"/>
      <c r="D458" s="2"/>
      <c r="E458" s="2"/>
      <c r="H458" s="8"/>
    </row>
    <row r="459" ht="15.75" customHeight="1">
      <c r="A459" s="2"/>
      <c r="B459" s="2"/>
      <c r="C459" s="7"/>
      <c r="D459" s="2"/>
      <c r="E459" s="2"/>
      <c r="H459" s="8"/>
    </row>
    <row r="460" ht="15.75" customHeight="1">
      <c r="A460" s="2"/>
      <c r="B460" s="2"/>
      <c r="C460" s="7"/>
      <c r="D460" s="2"/>
      <c r="E460" s="2"/>
      <c r="H460" s="8"/>
    </row>
    <row r="461" ht="15.75" customHeight="1">
      <c r="A461" s="2"/>
      <c r="B461" s="2"/>
      <c r="C461" s="7"/>
      <c r="D461" s="2"/>
      <c r="E461" s="2"/>
      <c r="H461" s="8"/>
    </row>
    <row r="462" ht="15.75" customHeight="1">
      <c r="A462" s="2"/>
      <c r="B462" s="2"/>
      <c r="C462" s="7"/>
      <c r="D462" s="2"/>
      <c r="E462" s="2"/>
      <c r="H462" s="8"/>
    </row>
    <row r="463" ht="15.75" customHeight="1">
      <c r="A463" s="2"/>
      <c r="B463" s="2"/>
      <c r="C463" s="7"/>
      <c r="D463" s="2"/>
      <c r="E463" s="2"/>
      <c r="H463" s="8"/>
    </row>
    <row r="464" ht="15.75" customHeight="1">
      <c r="A464" s="2"/>
      <c r="B464" s="2"/>
      <c r="C464" s="7"/>
      <c r="D464" s="2"/>
      <c r="E464" s="2"/>
      <c r="H464" s="8"/>
    </row>
    <row r="465" ht="15.75" customHeight="1">
      <c r="A465" s="2"/>
      <c r="B465" s="2"/>
      <c r="C465" s="7"/>
      <c r="D465" s="2"/>
      <c r="E465" s="2"/>
      <c r="H465" s="8"/>
    </row>
    <row r="466" ht="15.75" customHeight="1">
      <c r="A466" s="2"/>
      <c r="B466" s="2"/>
      <c r="C466" s="7"/>
      <c r="D466" s="2"/>
      <c r="E466" s="2"/>
      <c r="H466" s="8"/>
    </row>
    <row r="467" ht="15.75" customHeight="1">
      <c r="A467" s="2"/>
      <c r="B467" s="2"/>
      <c r="C467" s="7"/>
      <c r="D467" s="2"/>
      <c r="E467" s="2"/>
      <c r="H467" s="8"/>
    </row>
    <row r="468" ht="15.75" customHeight="1">
      <c r="A468" s="2"/>
      <c r="B468" s="2"/>
      <c r="C468" s="7"/>
      <c r="D468" s="2"/>
      <c r="E468" s="2"/>
      <c r="H468" s="8"/>
    </row>
    <row r="469" ht="15.75" customHeight="1">
      <c r="A469" s="2"/>
      <c r="B469" s="2"/>
      <c r="C469" s="7"/>
      <c r="D469" s="2"/>
      <c r="E469" s="2"/>
      <c r="H469" s="8"/>
    </row>
    <row r="470" ht="15.75" customHeight="1">
      <c r="A470" s="2"/>
      <c r="B470" s="2"/>
      <c r="C470" s="7"/>
      <c r="D470" s="2"/>
      <c r="E470" s="2"/>
      <c r="H470" s="8"/>
    </row>
    <row r="471" ht="15.75" customHeight="1">
      <c r="A471" s="2"/>
      <c r="B471" s="2"/>
      <c r="C471" s="7"/>
      <c r="D471" s="2"/>
      <c r="E471" s="2"/>
      <c r="H471" s="8"/>
    </row>
    <row r="472" ht="15.75" customHeight="1">
      <c r="A472" s="2"/>
      <c r="B472" s="2"/>
      <c r="C472" s="7"/>
      <c r="D472" s="2"/>
      <c r="E472" s="2"/>
      <c r="H472" s="8"/>
    </row>
    <row r="473" ht="15.75" customHeight="1">
      <c r="A473" s="2"/>
      <c r="B473" s="2"/>
      <c r="C473" s="7"/>
      <c r="D473" s="2"/>
      <c r="E473" s="2"/>
      <c r="H473" s="8"/>
    </row>
    <row r="474" ht="15.75" customHeight="1">
      <c r="A474" s="2"/>
      <c r="B474" s="2"/>
      <c r="C474" s="7"/>
      <c r="D474" s="2"/>
      <c r="E474" s="2"/>
      <c r="H474" s="8"/>
    </row>
    <row r="475" ht="15.75" customHeight="1">
      <c r="A475" s="2"/>
      <c r="B475" s="2"/>
      <c r="C475" s="7"/>
      <c r="D475" s="2"/>
      <c r="E475" s="2"/>
      <c r="H475" s="8"/>
    </row>
    <row r="476" ht="15.75" customHeight="1">
      <c r="A476" s="2"/>
      <c r="B476" s="2"/>
      <c r="C476" s="7"/>
      <c r="D476" s="2"/>
      <c r="E476" s="2"/>
      <c r="H476" s="8"/>
    </row>
    <row r="477" ht="15.75" customHeight="1">
      <c r="A477" s="2"/>
      <c r="B477" s="2"/>
      <c r="C477" s="7"/>
      <c r="D477" s="2"/>
      <c r="E477" s="2"/>
      <c r="H477" s="8"/>
    </row>
    <row r="478" ht="15.75" customHeight="1">
      <c r="A478" s="2"/>
      <c r="B478" s="2"/>
      <c r="C478" s="7"/>
      <c r="D478" s="2"/>
      <c r="E478" s="2"/>
      <c r="H478" s="8"/>
    </row>
    <row r="479" ht="15.75" customHeight="1">
      <c r="A479" s="2"/>
      <c r="B479" s="2"/>
      <c r="C479" s="7"/>
      <c r="D479" s="2"/>
      <c r="E479" s="2"/>
      <c r="H479" s="8"/>
    </row>
    <row r="480" ht="15.75" customHeight="1">
      <c r="A480" s="2"/>
      <c r="B480" s="2"/>
      <c r="C480" s="7"/>
      <c r="D480" s="2"/>
      <c r="E480" s="2"/>
      <c r="H480" s="8"/>
    </row>
    <row r="481" ht="15.75" customHeight="1">
      <c r="A481" s="2"/>
      <c r="B481" s="2"/>
      <c r="C481" s="7"/>
      <c r="D481" s="2"/>
      <c r="E481" s="2"/>
      <c r="H481" s="8"/>
    </row>
    <row r="482" ht="15.75" customHeight="1">
      <c r="A482" s="2"/>
      <c r="B482" s="2"/>
      <c r="C482" s="7"/>
      <c r="D482" s="2"/>
      <c r="E482" s="2"/>
      <c r="H482" s="8"/>
    </row>
    <row r="483" ht="15.75" customHeight="1">
      <c r="A483" s="2"/>
      <c r="B483" s="2"/>
      <c r="C483" s="7"/>
      <c r="D483" s="2"/>
      <c r="E483" s="2"/>
      <c r="H483" s="8"/>
    </row>
    <row r="484" ht="15.75" customHeight="1">
      <c r="A484" s="2"/>
      <c r="B484" s="2"/>
      <c r="C484" s="7"/>
      <c r="D484" s="2"/>
      <c r="E484" s="2"/>
      <c r="H484" s="8"/>
    </row>
    <row r="485" ht="15.75" customHeight="1">
      <c r="A485" s="2"/>
      <c r="B485" s="2"/>
      <c r="C485" s="7"/>
      <c r="D485" s="2"/>
      <c r="E485" s="2"/>
      <c r="H485" s="8"/>
    </row>
    <row r="486" ht="15.75" customHeight="1">
      <c r="A486" s="2"/>
      <c r="B486" s="2"/>
      <c r="C486" s="7"/>
      <c r="D486" s="2"/>
      <c r="E486" s="2"/>
      <c r="H486" s="8"/>
    </row>
    <row r="487" ht="15.75" customHeight="1">
      <c r="A487" s="2"/>
      <c r="B487" s="2"/>
      <c r="C487" s="7"/>
      <c r="D487" s="2"/>
      <c r="E487" s="2"/>
      <c r="H487" s="8"/>
    </row>
    <row r="488" ht="15.75" customHeight="1">
      <c r="A488" s="2"/>
      <c r="B488" s="2"/>
      <c r="C488" s="7"/>
      <c r="D488" s="2"/>
      <c r="E488" s="2"/>
      <c r="H488" s="8"/>
    </row>
    <row r="489" ht="15.75" customHeight="1">
      <c r="A489" s="2"/>
      <c r="B489" s="2"/>
      <c r="C489" s="7"/>
      <c r="D489" s="2"/>
      <c r="E489" s="2"/>
      <c r="H489" s="8"/>
    </row>
    <row r="490" ht="15.75" customHeight="1">
      <c r="A490" s="2"/>
      <c r="B490" s="2"/>
      <c r="C490" s="7"/>
      <c r="D490" s="2"/>
      <c r="E490" s="2"/>
      <c r="H490" s="8"/>
    </row>
    <row r="491" ht="15.75" customHeight="1">
      <c r="A491" s="2"/>
      <c r="B491" s="2"/>
      <c r="C491" s="7"/>
      <c r="D491" s="2"/>
      <c r="E491" s="2"/>
      <c r="H491" s="8"/>
    </row>
    <row r="492" ht="15.75" customHeight="1">
      <c r="A492" s="2"/>
      <c r="B492" s="2"/>
      <c r="C492" s="7"/>
      <c r="D492" s="2"/>
      <c r="E492" s="2"/>
      <c r="H492" s="8"/>
    </row>
    <row r="493" ht="15.75" customHeight="1">
      <c r="A493" s="2"/>
      <c r="B493" s="2"/>
      <c r="C493" s="7"/>
      <c r="D493" s="2"/>
      <c r="E493" s="2"/>
      <c r="H493" s="8"/>
    </row>
    <row r="494" ht="15.75" customHeight="1">
      <c r="A494" s="2"/>
      <c r="B494" s="2"/>
      <c r="C494" s="7"/>
      <c r="D494" s="2"/>
      <c r="E494" s="2"/>
      <c r="H494" s="8"/>
    </row>
    <row r="495" ht="15.75" customHeight="1">
      <c r="A495" s="2"/>
      <c r="B495" s="2"/>
      <c r="C495" s="7"/>
      <c r="D495" s="2"/>
      <c r="E495" s="2"/>
      <c r="H495" s="8"/>
    </row>
    <row r="496" ht="15.75" customHeight="1">
      <c r="A496" s="2"/>
      <c r="B496" s="2"/>
      <c r="C496" s="7"/>
      <c r="D496" s="2"/>
      <c r="E496" s="2"/>
      <c r="H496" s="8"/>
    </row>
    <row r="497" ht="15.75" customHeight="1">
      <c r="A497" s="2"/>
      <c r="B497" s="2"/>
      <c r="C497" s="7"/>
      <c r="D497" s="2"/>
      <c r="E497" s="2"/>
      <c r="H497" s="8"/>
    </row>
    <row r="498" ht="15.75" customHeight="1">
      <c r="A498" s="2"/>
      <c r="B498" s="2"/>
      <c r="C498" s="7"/>
      <c r="D498" s="2"/>
      <c r="E498" s="2"/>
      <c r="H498" s="8"/>
    </row>
    <row r="499" ht="15.75" customHeight="1">
      <c r="A499" s="2"/>
      <c r="B499" s="2"/>
      <c r="C499" s="7"/>
      <c r="D499" s="2"/>
      <c r="E499" s="2"/>
      <c r="H499" s="8"/>
    </row>
    <row r="500" ht="15.75" customHeight="1">
      <c r="A500" s="2"/>
      <c r="B500" s="2"/>
      <c r="C500" s="7"/>
      <c r="D500" s="2"/>
      <c r="E500" s="2"/>
      <c r="H500" s="8"/>
    </row>
    <row r="501" ht="15.75" customHeight="1">
      <c r="A501" s="2"/>
      <c r="B501" s="2"/>
      <c r="C501" s="7"/>
      <c r="D501" s="2"/>
      <c r="E501" s="2"/>
      <c r="H501" s="8"/>
    </row>
    <row r="502" ht="15.75" customHeight="1">
      <c r="A502" s="2"/>
      <c r="B502" s="2"/>
      <c r="C502" s="7"/>
      <c r="D502" s="2"/>
      <c r="E502" s="2"/>
      <c r="H502" s="8"/>
    </row>
    <row r="503" ht="15.75" customHeight="1">
      <c r="A503" s="2"/>
      <c r="B503" s="2"/>
      <c r="C503" s="7"/>
      <c r="D503" s="2"/>
      <c r="E503" s="2"/>
      <c r="H503" s="8"/>
    </row>
    <row r="504" ht="15.75" customHeight="1">
      <c r="A504" s="2"/>
      <c r="B504" s="2"/>
      <c r="C504" s="7"/>
      <c r="D504" s="2"/>
      <c r="E504" s="2"/>
      <c r="H504" s="8"/>
    </row>
    <row r="505" ht="15.75" customHeight="1">
      <c r="A505" s="2"/>
      <c r="B505" s="2"/>
      <c r="C505" s="7"/>
      <c r="D505" s="2"/>
      <c r="E505" s="2"/>
      <c r="H505" s="8"/>
    </row>
    <row r="506" ht="15.75" customHeight="1">
      <c r="A506" s="2"/>
      <c r="B506" s="2"/>
      <c r="C506" s="7"/>
      <c r="D506" s="2"/>
      <c r="E506" s="2"/>
      <c r="H506" s="8"/>
    </row>
    <row r="507" ht="15.75" customHeight="1">
      <c r="A507" s="2"/>
      <c r="B507" s="2"/>
      <c r="C507" s="7"/>
      <c r="D507" s="2"/>
      <c r="E507" s="2"/>
      <c r="H507" s="8"/>
    </row>
    <row r="508" ht="15.75" customHeight="1">
      <c r="A508" s="2"/>
      <c r="B508" s="2"/>
      <c r="C508" s="7"/>
      <c r="D508" s="2"/>
      <c r="E508" s="2"/>
      <c r="H508" s="8"/>
    </row>
    <row r="509" ht="15.75" customHeight="1">
      <c r="A509" s="2"/>
      <c r="B509" s="2"/>
      <c r="C509" s="7"/>
      <c r="D509" s="2"/>
      <c r="E509" s="2"/>
      <c r="H509" s="8"/>
    </row>
    <row r="510" ht="15.75" customHeight="1">
      <c r="A510" s="2"/>
      <c r="B510" s="2"/>
      <c r="C510" s="7"/>
      <c r="D510" s="2"/>
      <c r="E510" s="2"/>
      <c r="H510" s="8"/>
    </row>
    <row r="511" ht="15.75" customHeight="1">
      <c r="A511" s="2"/>
      <c r="B511" s="2"/>
      <c r="C511" s="7"/>
      <c r="D511" s="2"/>
      <c r="E511" s="2"/>
      <c r="H511" s="8"/>
    </row>
    <row r="512" ht="15.75" customHeight="1">
      <c r="A512" s="2"/>
      <c r="B512" s="2"/>
      <c r="C512" s="7"/>
      <c r="D512" s="2"/>
      <c r="E512" s="2"/>
      <c r="H512" s="8"/>
    </row>
    <row r="513" ht="15.75" customHeight="1">
      <c r="A513" s="2"/>
      <c r="B513" s="2"/>
      <c r="C513" s="7"/>
      <c r="D513" s="2"/>
      <c r="E513" s="2"/>
      <c r="H513" s="8"/>
    </row>
    <row r="514" ht="15.75" customHeight="1">
      <c r="A514" s="2"/>
      <c r="B514" s="2"/>
      <c r="C514" s="7"/>
      <c r="D514" s="2"/>
      <c r="E514" s="2"/>
      <c r="H514" s="8"/>
    </row>
    <row r="515" ht="15.75" customHeight="1">
      <c r="A515" s="2"/>
      <c r="B515" s="2"/>
      <c r="C515" s="7"/>
      <c r="D515" s="2"/>
      <c r="E515" s="2"/>
      <c r="H515" s="8"/>
    </row>
    <row r="516" ht="15.75" customHeight="1">
      <c r="A516" s="2"/>
      <c r="B516" s="2"/>
      <c r="C516" s="7"/>
      <c r="D516" s="2"/>
      <c r="E516" s="2"/>
      <c r="H516" s="8"/>
    </row>
    <row r="517" ht="15.75" customHeight="1">
      <c r="A517" s="2"/>
      <c r="B517" s="2"/>
      <c r="C517" s="7"/>
      <c r="D517" s="2"/>
      <c r="E517" s="2"/>
      <c r="H517" s="8"/>
    </row>
    <row r="518" ht="15.75" customHeight="1">
      <c r="A518" s="2"/>
      <c r="B518" s="2"/>
      <c r="C518" s="7"/>
      <c r="D518" s="2"/>
      <c r="E518" s="2"/>
      <c r="H518" s="8"/>
    </row>
    <row r="519" ht="15.75" customHeight="1">
      <c r="A519" s="2"/>
      <c r="B519" s="2"/>
      <c r="C519" s="7"/>
      <c r="D519" s="2"/>
      <c r="E519" s="2"/>
      <c r="H519" s="8"/>
    </row>
    <row r="520" ht="15.75" customHeight="1">
      <c r="A520" s="2"/>
      <c r="B520" s="2"/>
      <c r="C520" s="7"/>
      <c r="D520" s="2"/>
      <c r="E520" s="2"/>
      <c r="H520" s="8"/>
    </row>
    <row r="521" ht="15.75" customHeight="1">
      <c r="A521" s="2"/>
      <c r="B521" s="2"/>
      <c r="C521" s="7"/>
      <c r="D521" s="2"/>
      <c r="E521" s="2"/>
      <c r="H521" s="8"/>
    </row>
    <row r="522" ht="15.75" customHeight="1">
      <c r="A522" s="2"/>
      <c r="B522" s="2"/>
      <c r="C522" s="7"/>
      <c r="D522" s="2"/>
      <c r="E522" s="2"/>
      <c r="H522" s="8"/>
    </row>
    <row r="523" ht="15.75" customHeight="1">
      <c r="A523" s="2"/>
      <c r="B523" s="2"/>
      <c r="C523" s="7"/>
      <c r="D523" s="2"/>
      <c r="E523" s="2"/>
      <c r="H523" s="8"/>
    </row>
    <row r="524" ht="15.75" customHeight="1">
      <c r="A524" s="2"/>
      <c r="B524" s="2"/>
      <c r="C524" s="7"/>
      <c r="D524" s="2"/>
      <c r="E524" s="2"/>
      <c r="H524" s="8"/>
    </row>
    <row r="525" ht="15.75" customHeight="1">
      <c r="A525" s="2"/>
      <c r="B525" s="2"/>
      <c r="C525" s="7"/>
      <c r="D525" s="2"/>
      <c r="E525" s="2"/>
      <c r="H525" s="8"/>
    </row>
    <row r="526" ht="15.75" customHeight="1">
      <c r="A526" s="2"/>
      <c r="B526" s="2"/>
      <c r="C526" s="7"/>
      <c r="D526" s="2"/>
      <c r="E526" s="2"/>
      <c r="H526" s="8"/>
    </row>
    <row r="527" ht="15.75" customHeight="1">
      <c r="A527" s="2"/>
      <c r="B527" s="2"/>
      <c r="C527" s="7"/>
      <c r="D527" s="2"/>
      <c r="E527" s="2"/>
      <c r="H527" s="8"/>
    </row>
    <row r="528" ht="15.75" customHeight="1">
      <c r="A528" s="2"/>
      <c r="B528" s="2"/>
      <c r="C528" s="7"/>
      <c r="D528" s="2"/>
      <c r="E528" s="2"/>
      <c r="H528" s="8"/>
    </row>
    <row r="529" ht="15.75" customHeight="1">
      <c r="A529" s="2"/>
      <c r="B529" s="2"/>
      <c r="C529" s="7"/>
      <c r="D529" s="2"/>
      <c r="E529" s="2"/>
      <c r="H529" s="8"/>
    </row>
    <row r="530" ht="15.75" customHeight="1">
      <c r="A530" s="2"/>
      <c r="B530" s="2"/>
      <c r="C530" s="7"/>
      <c r="D530" s="2"/>
      <c r="E530" s="2"/>
      <c r="H530" s="8"/>
    </row>
    <row r="531" ht="15.75" customHeight="1">
      <c r="A531" s="2"/>
      <c r="B531" s="2"/>
      <c r="C531" s="7"/>
      <c r="D531" s="2"/>
      <c r="E531" s="2"/>
      <c r="H531" s="8"/>
    </row>
    <row r="532" ht="15.75" customHeight="1">
      <c r="A532" s="2"/>
      <c r="B532" s="2"/>
      <c r="C532" s="7"/>
      <c r="D532" s="2"/>
      <c r="E532" s="2"/>
      <c r="H532" s="8"/>
    </row>
    <row r="533" ht="15.75" customHeight="1">
      <c r="A533" s="2"/>
      <c r="B533" s="2"/>
      <c r="C533" s="7"/>
      <c r="D533" s="2"/>
      <c r="E533" s="2"/>
      <c r="H533" s="8"/>
    </row>
    <row r="534" ht="15.75" customHeight="1">
      <c r="A534" s="2"/>
      <c r="B534" s="2"/>
      <c r="C534" s="7"/>
      <c r="D534" s="2"/>
      <c r="E534" s="2"/>
      <c r="H534" s="8"/>
    </row>
    <row r="535" ht="15.75" customHeight="1">
      <c r="A535" s="2"/>
      <c r="B535" s="2"/>
      <c r="C535" s="7"/>
      <c r="D535" s="2"/>
      <c r="E535" s="2"/>
      <c r="H535" s="8"/>
    </row>
    <row r="536" ht="15.75" customHeight="1">
      <c r="A536" s="2"/>
      <c r="B536" s="2"/>
      <c r="C536" s="7"/>
      <c r="D536" s="2"/>
      <c r="E536" s="2"/>
      <c r="H536" s="8"/>
    </row>
    <row r="537" ht="15.75" customHeight="1">
      <c r="A537" s="2"/>
      <c r="B537" s="2"/>
      <c r="C537" s="7"/>
      <c r="D537" s="2"/>
      <c r="E537" s="2"/>
      <c r="H537" s="8"/>
    </row>
    <row r="538" ht="15.75" customHeight="1">
      <c r="A538" s="2"/>
      <c r="B538" s="2"/>
      <c r="C538" s="7"/>
      <c r="D538" s="2"/>
      <c r="E538" s="2"/>
      <c r="H538" s="8"/>
    </row>
    <row r="539" ht="15.75" customHeight="1">
      <c r="A539" s="2"/>
      <c r="B539" s="2"/>
      <c r="C539" s="7"/>
      <c r="D539" s="2"/>
      <c r="E539" s="2"/>
      <c r="H539" s="8"/>
    </row>
    <row r="540" ht="15.75" customHeight="1">
      <c r="A540" s="2"/>
      <c r="B540" s="2"/>
      <c r="C540" s="7"/>
      <c r="D540" s="2"/>
      <c r="E540" s="2"/>
      <c r="H540" s="8"/>
    </row>
    <row r="541" ht="15.75" customHeight="1">
      <c r="A541" s="2"/>
      <c r="B541" s="2"/>
      <c r="C541" s="7"/>
      <c r="D541" s="2"/>
      <c r="E541" s="2"/>
      <c r="H541" s="8"/>
    </row>
    <row r="542" ht="15.75" customHeight="1">
      <c r="A542" s="2"/>
      <c r="B542" s="2"/>
      <c r="C542" s="7"/>
      <c r="D542" s="2"/>
      <c r="E542" s="2"/>
      <c r="H542" s="8"/>
    </row>
    <row r="543" ht="15.75" customHeight="1">
      <c r="A543" s="2"/>
      <c r="B543" s="2"/>
      <c r="C543" s="7"/>
      <c r="D543" s="2"/>
      <c r="E543" s="2"/>
      <c r="H543" s="8"/>
    </row>
    <row r="544" ht="15.75" customHeight="1">
      <c r="A544" s="2"/>
      <c r="B544" s="2"/>
      <c r="C544" s="7"/>
      <c r="D544" s="2"/>
      <c r="E544" s="2"/>
      <c r="H544" s="8"/>
    </row>
    <row r="545" ht="15.75" customHeight="1">
      <c r="A545" s="2"/>
      <c r="B545" s="2"/>
      <c r="C545" s="7"/>
      <c r="D545" s="2"/>
      <c r="E545" s="2"/>
      <c r="H545" s="8"/>
    </row>
    <row r="546" ht="15.75" customHeight="1">
      <c r="A546" s="2"/>
      <c r="B546" s="2"/>
      <c r="C546" s="7"/>
      <c r="D546" s="2"/>
      <c r="E546" s="2"/>
      <c r="H546" s="8"/>
    </row>
    <row r="547" ht="15.75" customHeight="1">
      <c r="A547" s="2"/>
      <c r="B547" s="2"/>
      <c r="C547" s="7"/>
      <c r="D547" s="2"/>
      <c r="E547" s="2"/>
      <c r="H547" s="8"/>
    </row>
    <row r="548" ht="15.75" customHeight="1">
      <c r="A548" s="2"/>
      <c r="B548" s="2"/>
      <c r="C548" s="7"/>
      <c r="D548" s="2"/>
      <c r="E548" s="2"/>
      <c r="H548" s="8"/>
    </row>
    <row r="549" ht="15.75" customHeight="1">
      <c r="A549" s="2"/>
      <c r="B549" s="2"/>
      <c r="C549" s="7"/>
      <c r="D549" s="2"/>
      <c r="E549" s="2"/>
      <c r="H549" s="8"/>
    </row>
    <row r="550" ht="15.75" customHeight="1">
      <c r="A550" s="2"/>
      <c r="B550" s="2"/>
      <c r="C550" s="7"/>
      <c r="D550" s="2"/>
      <c r="E550" s="2"/>
      <c r="H550" s="8"/>
    </row>
    <row r="551" ht="15.75" customHeight="1">
      <c r="A551" s="2"/>
      <c r="B551" s="2"/>
      <c r="C551" s="7"/>
      <c r="D551" s="2"/>
      <c r="E551" s="2"/>
      <c r="H551" s="8"/>
    </row>
    <row r="552" ht="15.75" customHeight="1">
      <c r="A552" s="2"/>
      <c r="B552" s="2"/>
      <c r="C552" s="7"/>
      <c r="D552" s="2"/>
      <c r="E552" s="2"/>
      <c r="H552" s="8"/>
    </row>
    <row r="553" ht="15.75" customHeight="1">
      <c r="A553" s="2"/>
      <c r="B553" s="2"/>
      <c r="C553" s="7"/>
      <c r="D553" s="2"/>
      <c r="E553" s="2"/>
      <c r="H553" s="8"/>
    </row>
    <row r="554" ht="15.75" customHeight="1">
      <c r="A554" s="2"/>
      <c r="B554" s="2"/>
      <c r="C554" s="7"/>
      <c r="D554" s="2"/>
      <c r="E554" s="2"/>
      <c r="H554" s="8"/>
    </row>
    <row r="555" ht="15.75" customHeight="1">
      <c r="A555" s="2"/>
      <c r="B555" s="2"/>
      <c r="C555" s="7"/>
      <c r="D555" s="2"/>
      <c r="E555" s="2"/>
      <c r="H555" s="8"/>
    </row>
    <row r="556" ht="15.75" customHeight="1">
      <c r="A556" s="2"/>
      <c r="B556" s="2"/>
      <c r="C556" s="7"/>
      <c r="D556" s="2"/>
      <c r="E556" s="2"/>
      <c r="H556" s="8"/>
    </row>
    <row r="557" ht="15.75" customHeight="1">
      <c r="A557" s="2"/>
      <c r="B557" s="2"/>
      <c r="C557" s="7"/>
      <c r="D557" s="2"/>
      <c r="E557" s="2"/>
      <c r="H557" s="8"/>
    </row>
    <row r="558" ht="15.75" customHeight="1">
      <c r="A558" s="2"/>
      <c r="B558" s="2"/>
      <c r="C558" s="7"/>
      <c r="D558" s="2"/>
      <c r="E558" s="2"/>
      <c r="H558" s="8"/>
    </row>
    <row r="559" ht="15.75" customHeight="1">
      <c r="A559" s="2"/>
      <c r="B559" s="2"/>
      <c r="C559" s="7"/>
      <c r="D559" s="2"/>
      <c r="E559" s="2"/>
      <c r="H559" s="8"/>
    </row>
    <row r="560" ht="15.75" customHeight="1">
      <c r="A560" s="2"/>
      <c r="B560" s="2"/>
      <c r="C560" s="7"/>
      <c r="D560" s="2"/>
      <c r="E560" s="2"/>
      <c r="H560" s="8"/>
    </row>
    <row r="561" ht="15.75" customHeight="1">
      <c r="A561" s="2"/>
      <c r="B561" s="2"/>
      <c r="C561" s="7"/>
      <c r="D561" s="2"/>
      <c r="E561" s="2"/>
      <c r="H561" s="8"/>
    </row>
    <row r="562" ht="15.75" customHeight="1">
      <c r="A562" s="2"/>
      <c r="B562" s="2"/>
      <c r="C562" s="7"/>
      <c r="D562" s="2"/>
      <c r="E562" s="2"/>
      <c r="H562" s="8"/>
    </row>
    <row r="563" ht="15.75" customHeight="1">
      <c r="A563" s="2"/>
      <c r="B563" s="2"/>
      <c r="C563" s="7"/>
      <c r="D563" s="2"/>
      <c r="E563" s="2"/>
      <c r="H563" s="8"/>
    </row>
    <row r="564" ht="15.75" customHeight="1">
      <c r="A564" s="2"/>
      <c r="B564" s="2"/>
      <c r="C564" s="7"/>
      <c r="D564" s="2"/>
      <c r="E564" s="2"/>
      <c r="H564" s="8"/>
    </row>
    <row r="565" ht="15.75" customHeight="1">
      <c r="A565" s="2"/>
      <c r="B565" s="2"/>
      <c r="C565" s="7"/>
      <c r="D565" s="2"/>
      <c r="E565" s="2"/>
      <c r="H565" s="8"/>
    </row>
    <row r="566" ht="15.75" customHeight="1">
      <c r="A566" s="2"/>
      <c r="B566" s="2"/>
      <c r="C566" s="7"/>
      <c r="D566" s="2"/>
      <c r="E566" s="2"/>
      <c r="H566" s="8"/>
    </row>
    <row r="567" ht="15.75" customHeight="1">
      <c r="A567" s="2"/>
      <c r="B567" s="2"/>
      <c r="C567" s="7"/>
      <c r="D567" s="2"/>
      <c r="E567" s="2"/>
      <c r="H567" s="8"/>
    </row>
    <row r="568" ht="15.75" customHeight="1">
      <c r="A568" s="2"/>
      <c r="B568" s="2"/>
      <c r="C568" s="7"/>
      <c r="D568" s="2"/>
      <c r="E568" s="2"/>
      <c r="H568" s="8"/>
    </row>
    <row r="569" ht="15.75" customHeight="1">
      <c r="A569" s="2"/>
      <c r="B569" s="2"/>
      <c r="C569" s="7"/>
      <c r="D569" s="2"/>
      <c r="E569" s="2"/>
      <c r="H569" s="8"/>
    </row>
    <row r="570" ht="15.75" customHeight="1">
      <c r="A570" s="2"/>
      <c r="B570" s="2"/>
      <c r="C570" s="7"/>
      <c r="D570" s="2"/>
      <c r="E570" s="2"/>
      <c r="H570" s="8"/>
    </row>
    <row r="571" ht="15.75" customHeight="1">
      <c r="A571" s="2"/>
      <c r="B571" s="2"/>
      <c r="C571" s="7"/>
      <c r="D571" s="2"/>
      <c r="E571" s="2"/>
      <c r="H571" s="8"/>
    </row>
    <row r="572" ht="15.75" customHeight="1">
      <c r="A572" s="2"/>
      <c r="B572" s="2"/>
      <c r="C572" s="7"/>
      <c r="D572" s="2"/>
      <c r="E572" s="2"/>
      <c r="H572" s="8"/>
    </row>
    <row r="573" ht="15.75" customHeight="1">
      <c r="A573" s="2"/>
      <c r="B573" s="2"/>
      <c r="C573" s="7"/>
      <c r="D573" s="2"/>
      <c r="E573" s="2"/>
      <c r="H573" s="8"/>
    </row>
    <row r="574" ht="15.75" customHeight="1">
      <c r="A574" s="2"/>
      <c r="B574" s="2"/>
      <c r="C574" s="7"/>
      <c r="D574" s="2"/>
      <c r="E574" s="2"/>
      <c r="H574" s="8"/>
    </row>
    <row r="575" ht="15.75" customHeight="1">
      <c r="A575" s="2"/>
      <c r="B575" s="2"/>
      <c r="C575" s="7"/>
      <c r="D575" s="2"/>
      <c r="E575" s="2"/>
      <c r="H575" s="8"/>
    </row>
    <row r="576" ht="15.75" customHeight="1">
      <c r="A576" s="2"/>
      <c r="B576" s="2"/>
      <c r="C576" s="7"/>
      <c r="D576" s="2"/>
      <c r="E576" s="2"/>
      <c r="H576" s="8"/>
    </row>
    <row r="577" ht="15.75" customHeight="1">
      <c r="A577" s="2"/>
      <c r="B577" s="2"/>
      <c r="C577" s="7"/>
      <c r="D577" s="2"/>
      <c r="E577" s="2"/>
      <c r="H577" s="8"/>
    </row>
    <row r="578" ht="15.75" customHeight="1">
      <c r="A578" s="2"/>
      <c r="B578" s="2"/>
      <c r="C578" s="7"/>
      <c r="D578" s="2"/>
      <c r="E578" s="2"/>
      <c r="H578" s="8"/>
    </row>
    <row r="579" ht="15.75" customHeight="1">
      <c r="A579" s="2"/>
      <c r="B579" s="2"/>
      <c r="C579" s="7"/>
      <c r="D579" s="2"/>
      <c r="E579" s="2"/>
      <c r="H579" s="8"/>
    </row>
    <row r="580" ht="15.75" customHeight="1">
      <c r="A580" s="2"/>
      <c r="B580" s="2"/>
      <c r="C580" s="7"/>
      <c r="D580" s="2"/>
      <c r="E580" s="2"/>
      <c r="H580" s="8"/>
    </row>
    <row r="581" ht="15.75" customHeight="1">
      <c r="A581" s="2"/>
      <c r="B581" s="2"/>
      <c r="C581" s="7"/>
      <c r="D581" s="2"/>
      <c r="E581" s="2"/>
      <c r="H581" s="8"/>
    </row>
    <row r="582" ht="15.75" customHeight="1">
      <c r="A582" s="2"/>
      <c r="B582" s="2"/>
      <c r="C582" s="7"/>
      <c r="D582" s="2"/>
      <c r="E582" s="2"/>
      <c r="H582" s="8"/>
    </row>
    <row r="583" ht="15.75" customHeight="1">
      <c r="A583" s="2"/>
      <c r="B583" s="2"/>
      <c r="C583" s="7"/>
      <c r="D583" s="2"/>
      <c r="E583" s="2"/>
      <c r="H583" s="8"/>
    </row>
    <row r="584" ht="15.75" customHeight="1">
      <c r="A584" s="2"/>
      <c r="B584" s="2"/>
      <c r="C584" s="7"/>
      <c r="D584" s="2"/>
      <c r="E584" s="2"/>
      <c r="H584" s="8"/>
    </row>
    <row r="585" ht="15.75" customHeight="1">
      <c r="A585" s="2"/>
      <c r="B585" s="2"/>
      <c r="C585" s="7"/>
      <c r="D585" s="2"/>
      <c r="E585" s="2"/>
      <c r="H585" s="8"/>
    </row>
    <row r="586" ht="15.75" customHeight="1">
      <c r="A586" s="2"/>
      <c r="B586" s="2"/>
      <c r="C586" s="7"/>
      <c r="D586" s="2"/>
      <c r="E586" s="2"/>
      <c r="H586" s="8"/>
    </row>
    <row r="587" ht="15.75" customHeight="1">
      <c r="A587" s="2"/>
      <c r="B587" s="2"/>
      <c r="C587" s="7"/>
      <c r="D587" s="2"/>
      <c r="E587" s="2"/>
      <c r="H587" s="8"/>
    </row>
    <row r="588" ht="15.75" customHeight="1">
      <c r="A588" s="2"/>
      <c r="B588" s="2"/>
      <c r="C588" s="7"/>
      <c r="D588" s="2"/>
      <c r="E588" s="2"/>
      <c r="H588" s="8"/>
    </row>
    <row r="589" ht="15.75" customHeight="1">
      <c r="A589" s="2"/>
      <c r="B589" s="2"/>
      <c r="C589" s="7"/>
      <c r="D589" s="2"/>
      <c r="E589" s="2"/>
      <c r="H589" s="8"/>
    </row>
    <row r="590" ht="15.75" customHeight="1">
      <c r="A590" s="2"/>
      <c r="B590" s="2"/>
      <c r="C590" s="7"/>
      <c r="D590" s="2"/>
      <c r="E590" s="2"/>
      <c r="H590" s="8"/>
    </row>
    <row r="591" ht="15.75" customHeight="1">
      <c r="A591" s="2"/>
      <c r="B591" s="2"/>
      <c r="C591" s="7"/>
      <c r="D591" s="2"/>
      <c r="E591" s="2"/>
      <c r="H591" s="8"/>
    </row>
    <row r="592" ht="15.75" customHeight="1">
      <c r="A592" s="2"/>
      <c r="B592" s="2"/>
      <c r="C592" s="7"/>
      <c r="D592" s="2"/>
      <c r="E592" s="2"/>
      <c r="H592" s="8"/>
    </row>
    <row r="593" ht="15.75" customHeight="1">
      <c r="A593" s="2"/>
      <c r="B593" s="2"/>
      <c r="C593" s="7"/>
      <c r="D593" s="2"/>
      <c r="E593" s="2"/>
      <c r="H593" s="8"/>
    </row>
    <row r="594" ht="15.75" customHeight="1">
      <c r="A594" s="2"/>
      <c r="B594" s="2"/>
      <c r="C594" s="7"/>
      <c r="D594" s="2"/>
      <c r="E594" s="2"/>
      <c r="H594" s="8"/>
    </row>
    <row r="595" ht="15.75" customHeight="1">
      <c r="A595" s="2"/>
      <c r="B595" s="2"/>
      <c r="C595" s="7"/>
      <c r="D595" s="2"/>
      <c r="E595" s="2"/>
      <c r="H595" s="8"/>
    </row>
    <row r="596" ht="15.75" customHeight="1">
      <c r="A596" s="2"/>
      <c r="B596" s="2"/>
      <c r="C596" s="7"/>
      <c r="D596" s="2"/>
      <c r="E596" s="2"/>
      <c r="H596" s="8"/>
    </row>
    <row r="597" ht="15.75" customHeight="1">
      <c r="A597" s="2"/>
      <c r="B597" s="2"/>
      <c r="C597" s="7"/>
      <c r="D597" s="2"/>
      <c r="E597" s="2"/>
      <c r="H597" s="8"/>
    </row>
    <row r="598" ht="15.75" customHeight="1">
      <c r="A598" s="2"/>
      <c r="B598" s="2"/>
      <c r="C598" s="7"/>
      <c r="D598" s="2"/>
      <c r="E598" s="2"/>
      <c r="H598" s="8"/>
    </row>
    <row r="599" ht="15.75" customHeight="1">
      <c r="A599" s="2"/>
      <c r="B599" s="2"/>
      <c r="C599" s="7"/>
      <c r="D599" s="2"/>
      <c r="E599" s="2"/>
      <c r="H599" s="8"/>
    </row>
    <row r="600" ht="15.75" customHeight="1">
      <c r="A600" s="2"/>
      <c r="B600" s="2"/>
      <c r="C600" s="7"/>
      <c r="D600" s="2"/>
      <c r="E600" s="2"/>
      <c r="H600" s="8"/>
    </row>
    <row r="601" ht="15.75" customHeight="1">
      <c r="A601" s="2"/>
      <c r="B601" s="2"/>
      <c r="C601" s="7"/>
      <c r="D601" s="2"/>
      <c r="E601" s="2"/>
      <c r="H601" s="8"/>
    </row>
    <row r="602" ht="15.75" customHeight="1">
      <c r="A602" s="2"/>
      <c r="B602" s="2"/>
      <c r="C602" s="7"/>
      <c r="D602" s="2"/>
      <c r="E602" s="2"/>
      <c r="H602" s="8"/>
    </row>
    <row r="603" ht="15.75" customHeight="1">
      <c r="A603" s="2"/>
      <c r="B603" s="2"/>
      <c r="C603" s="7"/>
      <c r="D603" s="2"/>
      <c r="E603" s="2"/>
      <c r="H603" s="8"/>
    </row>
    <row r="604" ht="15.75" customHeight="1">
      <c r="A604" s="2"/>
      <c r="B604" s="2"/>
      <c r="C604" s="7"/>
      <c r="D604" s="2"/>
      <c r="E604" s="2"/>
      <c r="H604" s="8"/>
    </row>
    <row r="605" ht="15.75" customHeight="1">
      <c r="A605" s="2"/>
      <c r="B605" s="2"/>
      <c r="C605" s="7"/>
      <c r="D605" s="2"/>
      <c r="E605" s="2"/>
      <c r="H605" s="8"/>
    </row>
    <row r="606" ht="15.75" customHeight="1">
      <c r="A606" s="2"/>
      <c r="B606" s="2"/>
      <c r="C606" s="7"/>
      <c r="D606" s="2"/>
      <c r="E606" s="2"/>
      <c r="H606" s="8"/>
    </row>
    <row r="607" ht="15.75" customHeight="1">
      <c r="A607" s="2"/>
      <c r="B607" s="2"/>
      <c r="C607" s="7"/>
      <c r="D607" s="2"/>
      <c r="E607" s="2"/>
      <c r="H607" s="8"/>
    </row>
    <row r="608" ht="15.75" customHeight="1">
      <c r="A608" s="2"/>
      <c r="B608" s="2"/>
      <c r="C608" s="7"/>
      <c r="D608" s="2"/>
      <c r="E608" s="2"/>
      <c r="H608" s="8"/>
    </row>
    <row r="609" ht="15.75" customHeight="1">
      <c r="A609" s="2"/>
      <c r="B609" s="2"/>
      <c r="C609" s="7"/>
      <c r="D609" s="2"/>
      <c r="E609" s="2"/>
      <c r="H609" s="8"/>
    </row>
    <row r="610" ht="15.75" customHeight="1">
      <c r="A610" s="2"/>
      <c r="B610" s="2"/>
      <c r="C610" s="7"/>
      <c r="D610" s="2"/>
      <c r="E610" s="2"/>
      <c r="H610" s="8"/>
    </row>
    <row r="611" ht="15.75" customHeight="1">
      <c r="A611" s="2"/>
      <c r="B611" s="2"/>
      <c r="C611" s="7"/>
      <c r="D611" s="2"/>
      <c r="E611" s="2"/>
      <c r="H611" s="8"/>
    </row>
    <row r="612" ht="15.75" customHeight="1">
      <c r="A612" s="2"/>
      <c r="B612" s="2"/>
      <c r="C612" s="7"/>
      <c r="D612" s="2"/>
      <c r="E612" s="2"/>
      <c r="H612" s="8"/>
    </row>
    <row r="613" ht="15.75" customHeight="1">
      <c r="A613" s="2"/>
      <c r="B613" s="2"/>
      <c r="C613" s="7"/>
      <c r="D613" s="2"/>
      <c r="E613" s="2"/>
      <c r="H613" s="8"/>
    </row>
    <row r="614" ht="15.75" customHeight="1">
      <c r="A614" s="2"/>
      <c r="B614" s="2"/>
      <c r="C614" s="7"/>
      <c r="D614" s="2"/>
      <c r="E614" s="2"/>
      <c r="H614" s="8"/>
    </row>
    <row r="615" ht="15.75" customHeight="1">
      <c r="A615" s="2"/>
      <c r="B615" s="2"/>
      <c r="C615" s="7"/>
      <c r="D615" s="2"/>
      <c r="E615" s="2"/>
      <c r="H615" s="8"/>
    </row>
    <row r="616" ht="15.75" customHeight="1">
      <c r="A616" s="2"/>
      <c r="B616" s="2"/>
      <c r="C616" s="7"/>
      <c r="D616" s="2"/>
      <c r="E616" s="2"/>
      <c r="H616" s="8"/>
    </row>
    <row r="617" ht="15.75" customHeight="1">
      <c r="A617" s="2"/>
      <c r="B617" s="2"/>
      <c r="C617" s="7"/>
      <c r="D617" s="2"/>
      <c r="E617" s="2"/>
      <c r="H617" s="8"/>
    </row>
    <row r="618" ht="15.75" customHeight="1">
      <c r="A618" s="2"/>
      <c r="B618" s="2"/>
      <c r="C618" s="7"/>
      <c r="D618" s="2"/>
      <c r="E618" s="2"/>
      <c r="H618" s="8"/>
    </row>
    <row r="619" ht="15.75" customHeight="1">
      <c r="A619" s="2"/>
      <c r="B619" s="2"/>
      <c r="C619" s="7"/>
      <c r="D619" s="2"/>
      <c r="E619" s="2"/>
      <c r="H619" s="8"/>
    </row>
    <row r="620" ht="15.75" customHeight="1">
      <c r="A620" s="2"/>
      <c r="B620" s="2"/>
      <c r="C620" s="7"/>
      <c r="D620" s="2"/>
      <c r="E620" s="2"/>
      <c r="H620" s="8"/>
    </row>
    <row r="621" ht="15.75" customHeight="1">
      <c r="A621" s="2"/>
      <c r="B621" s="2"/>
      <c r="C621" s="7"/>
      <c r="D621" s="2"/>
      <c r="E621" s="2"/>
      <c r="H621" s="8"/>
    </row>
    <row r="622" ht="15.75" customHeight="1">
      <c r="A622" s="2"/>
      <c r="B622" s="2"/>
      <c r="C622" s="7"/>
      <c r="D622" s="2"/>
      <c r="E622" s="2"/>
      <c r="H622" s="8"/>
    </row>
    <row r="623" ht="15.75" customHeight="1">
      <c r="A623" s="2"/>
      <c r="B623" s="2"/>
      <c r="C623" s="7"/>
      <c r="D623" s="2"/>
      <c r="E623" s="2"/>
      <c r="H623" s="8"/>
    </row>
    <row r="624" ht="15.75" customHeight="1">
      <c r="A624" s="2"/>
      <c r="B624" s="2"/>
      <c r="C624" s="7"/>
      <c r="D624" s="2"/>
      <c r="E624" s="2"/>
      <c r="H624" s="8"/>
    </row>
    <row r="625" ht="15.75" customHeight="1">
      <c r="A625" s="2"/>
      <c r="B625" s="2"/>
      <c r="C625" s="7"/>
      <c r="D625" s="2"/>
      <c r="E625" s="2"/>
      <c r="H625" s="8"/>
    </row>
    <row r="626" ht="15.75" customHeight="1">
      <c r="A626" s="2"/>
      <c r="B626" s="2"/>
      <c r="C626" s="7"/>
      <c r="D626" s="2"/>
      <c r="E626" s="2"/>
      <c r="H626" s="8"/>
    </row>
    <row r="627" ht="15.75" customHeight="1">
      <c r="A627" s="2"/>
      <c r="B627" s="2"/>
      <c r="C627" s="7"/>
      <c r="D627" s="2"/>
      <c r="E627" s="2"/>
      <c r="H627" s="8"/>
    </row>
    <row r="628" ht="15.75" customHeight="1">
      <c r="A628" s="2"/>
      <c r="B628" s="2"/>
      <c r="C628" s="7"/>
      <c r="D628" s="2"/>
      <c r="E628" s="2"/>
      <c r="H628" s="8"/>
    </row>
    <row r="629" ht="15.75" customHeight="1">
      <c r="A629" s="2"/>
      <c r="B629" s="2"/>
      <c r="C629" s="7"/>
      <c r="D629" s="2"/>
      <c r="E629" s="2"/>
      <c r="H629" s="8"/>
    </row>
    <row r="630" ht="15.75" customHeight="1">
      <c r="A630" s="2"/>
      <c r="B630" s="2"/>
      <c r="C630" s="7"/>
      <c r="D630" s="2"/>
      <c r="E630" s="2"/>
      <c r="H630" s="8"/>
    </row>
    <row r="631" ht="15.75" customHeight="1">
      <c r="A631" s="2"/>
      <c r="B631" s="2"/>
      <c r="C631" s="7"/>
      <c r="D631" s="2"/>
      <c r="E631" s="2"/>
      <c r="H631" s="8"/>
    </row>
    <row r="632" ht="15.75" customHeight="1">
      <c r="A632" s="2"/>
      <c r="B632" s="2"/>
      <c r="C632" s="7"/>
      <c r="D632" s="2"/>
      <c r="E632" s="2"/>
      <c r="H632" s="8"/>
    </row>
    <row r="633" ht="15.75" customHeight="1">
      <c r="A633" s="2"/>
      <c r="B633" s="2"/>
      <c r="C633" s="7"/>
      <c r="D633" s="2"/>
      <c r="E633" s="2"/>
      <c r="H633" s="8"/>
    </row>
    <row r="634" ht="15.75" customHeight="1">
      <c r="A634" s="2"/>
      <c r="B634" s="2"/>
      <c r="C634" s="7"/>
      <c r="D634" s="2"/>
      <c r="E634" s="2"/>
      <c r="H634" s="8"/>
    </row>
    <row r="635" ht="15.75" customHeight="1">
      <c r="A635" s="2"/>
      <c r="B635" s="2"/>
      <c r="C635" s="7"/>
      <c r="D635" s="2"/>
      <c r="E635" s="2"/>
      <c r="H635" s="8"/>
    </row>
    <row r="636" ht="15.75" customHeight="1">
      <c r="A636" s="2"/>
      <c r="B636" s="2"/>
      <c r="C636" s="7"/>
      <c r="D636" s="2"/>
      <c r="E636" s="2"/>
      <c r="H636" s="8"/>
    </row>
    <row r="637" ht="15.75" customHeight="1">
      <c r="A637" s="2"/>
      <c r="B637" s="2"/>
      <c r="C637" s="7"/>
      <c r="D637" s="2"/>
      <c r="E637" s="2"/>
      <c r="H637" s="8"/>
    </row>
    <row r="638" ht="15.75" customHeight="1">
      <c r="A638" s="2"/>
      <c r="B638" s="2"/>
      <c r="C638" s="7"/>
      <c r="D638" s="2"/>
      <c r="E638" s="2"/>
      <c r="H638" s="8"/>
    </row>
    <row r="639" ht="15.75" customHeight="1">
      <c r="A639" s="2"/>
      <c r="B639" s="2"/>
      <c r="C639" s="7"/>
      <c r="D639" s="2"/>
      <c r="E639" s="2"/>
      <c r="H639" s="8"/>
    </row>
    <row r="640" ht="15.75" customHeight="1">
      <c r="A640" s="2"/>
      <c r="B640" s="2"/>
      <c r="C640" s="7"/>
      <c r="D640" s="2"/>
      <c r="E640" s="2"/>
      <c r="H640" s="8"/>
    </row>
    <row r="641" ht="15.75" customHeight="1">
      <c r="A641" s="2"/>
      <c r="B641" s="2"/>
      <c r="C641" s="7"/>
      <c r="D641" s="2"/>
      <c r="E641" s="2"/>
      <c r="H641" s="8"/>
    </row>
    <row r="642" ht="15.75" customHeight="1">
      <c r="A642" s="2"/>
      <c r="B642" s="2"/>
      <c r="C642" s="7"/>
      <c r="D642" s="2"/>
      <c r="E642" s="2"/>
      <c r="H642" s="8"/>
    </row>
    <row r="643" ht="15.75" customHeight="1">
      <c r="A643" s="2"/>
      <c r="B643" s="2"/>
      <c r="C643" s="7"/>
      <c r="D643" s="2"/>
      <c r="E643" s="2"/>
      <c r="H643" s="8"/>
    </row>
    <row r="644" ht="15.75" customHeight="1">
      <c r="A644" s="2"/>
      <c r="B644" s="2"/>
      <c r="C644" s="7"/>
      <c r="D644" s="2"/>
      <c r="E644" s="2"/>
      <c r="H644" s="8"/>
    </row>
    <row r="645" ht="15.75" customHeight="1">
      <c r="A645" s="2"/>
      <c r="B645" s="2"/>
      <c r="C645" s="7"/>
      <c r="D645" s="2"/>
      <c r="E645" s="2"/>
      <c r="H645" s="8"/>
    </row>
    <row r="646" ht="15.75" customHeight="1">
      <c r="A646" s="2"/>
      <c r="B646" s="2"/>
      <c r="C646" s="7"/>
      <c r="D646" s="2"/>
      <c r="E646" s="2"/>
      <c r="H646" s="8"/>
    </row>
    <row r="647" ht="15.75" customHeight="1">
      <c r="A647" s="2"/>
      <c r="B647" s="2"/>
      <c r="C647" s="7"/>
      <c r="D647" s="2"/>
      <c r="E647" s="2"/>
      <c r="H647" s="8"/>
    </row>
    <row r="648" ht="15.75" customHeight="1">
      <c r="A648" s="2"/>
      <c r="B648" s="2"/>
      <c r="C648" s="7"/>
      <c r="D648" s="2"/>
      <c r="E648" s="2"/>
      <c r="H648" s="8"/>
    </row>
    <row r="649" ht="15.75" customHeight="1">
      <c r="A649" s="2"/>
      <c r="B649" s="2"/>
      <c r="C649" s="7"/>
      <c r="D649" s="2"/>
      <c r="E649" s="2"/>
      <c r="H649" s="8"/>
    </row>
    <row r="650" ht="15.75" customHeight="1">
      <c r="A650" s="2"/>
      <c r="B650" s="2"/>
      <c r="C650" s="7"/>
      <c r="D650" s="2"/>
      <c r="E650" s="2"/>
      <c r="H650" s="8"/>
    </row>
    <row r="651" ht="15.75" customHeight="1">
      <c r="A651" s="2"/>
      <c r="B651" s="2"/>
      <c r="C651" s="7"/>
      <c r="D651" s="2"/>
      <c r="E651" s="2"/>
      <c r="H651" s="8"/>
    </row>
    <row r="652" ht="15.75" customHeight="1">
      <c r="A652" s="2"/>
      <c r="B652" s="2"/>
      <c r="C652" s="7"/>
      <c r="D652" s="2"/>
      <c r="E652" s="2"/>
      <c r="H652" s="8"/>
    </row>
    <row r="653" ht="15.75" customHeight="1">
      <c r="A653" s="2"/>
      <c r="B653" s="2"/>
      <c r="C653" s="7"/>
      <c r="D653" s="2"/>
      <c r="E653" s="2"/>
      <c r="H653" s="8"/>
    </row>
    <row r="654" ht="15.75" customHeight="1">
      <c r="A654" s="2"/>
      <c r="B654" s="2"/>
      <c r="C654" s="7"/>
      <c r="D654" s="2"/>
      <c r="E654" s="2"/>
      <c r="H654" s="8"/>
    </row>
    <row r="655" ht="15.75" customHeight="1">
      <c r="A655" s="2"/>
      <c r="B655" s="2"/>
      <c r="C655" s="7"/>
      <c r="D655" s="2"/>
      <c r="E655" s="2"/>
      <c r="H655" s="8"/>
    </row>
    <row r="656" ht="15.75" customHeight="1">
      <c r="A656" s="2"/>
      <c r="B656" s="2"/>
      <c r="C656" s="7"/>
      <c r="D656" s="2"/>
      <c r="E656" s="2"/>
      <c r="H656" s="8"/>
    </row>
    <row r="657" ht="15.75" customHeight="1">
      <c r="A657" s="2"/>
      <c r="B657" s="2"/>
      <c r="C657" s="7"/>
      <c r="D657" s="2"/>
      <c r="E657" s="2"/>
      <c r="H657" s="8"/>
    </row>
    <row r="658" ht="15.75" customHeight="1">
      <c r="A658" s="2"/>
      <c r="B658" s="2"/>
      <c r="C658" s="7"/>
      <c r="D658" s="2"/>
      <c r="E658" s="2"/>
      <c r="H658" s="8"/>
    </row>
    <row r="659" ht="15.75" customHeight="1">
      <c r="A659" s="2"/>
      <c r="B659" s="2"/>
      <c r="C659" s="7"/>
      <c r="D659" s="2"/>
      <c r="E659" s="2"/>
      <c r="H659" s="8"/>
    </row>
    <row r="660" ht="15.75" customHeight="1">
      <c r="A660" s="2"/>
      <c r="B660" s="2"/>
      <c r="C660" s="7"/>
      <c r="D660" s="2"/>
      <c r="E660" s="2"/>
      <c r="H660" s="8"/>
    </row>
    <row r="661" ht="15.75" customHeight="1">
      <c r="A661" s="2"/>
      <c r="B661" s="2"/>
      <c r="C661" s="7"/>
      <c r="D661" s="2"/>
      <c r="E661" s="2"/>
      <c r="H661" s="8"/>
    </row>
    <row r="662" ht="15.75" customHeight="1">
      <c r="A662" s="2"/>
      <c r="B662" s="2"/>
      <c r="C662" s="7"/>
      <c r="D662" s="2"/>
      <c r="E662" s="2"/>
      <c r="H662" s="8"/>
    </row>
    <row r="663" ht="15.75" customHeight="1">
      <c r="A663" s="2"/>
      <c r="B663" s="2"/>
      <c r="C663" s="7"/>
      <c r="D663" s="2"/>
      <c r="E663" s="2"/>
      <c r="H663" s="8"/>
    </row>
    <row r="664" ht="15.75" customHeight="1">
      <c r="A664" s="2"/>
      <c r="B664" s="2"/>
      <c r="C664" s="7"/>
      <c r="D664" s="2"/>
      <c r="E664" s="2"/>
      <c r="H664" s="8"/>
    </row>
    <row r="665" ht="15.75" customHeight="1">
      <c r="A665" s="2"/>
      <c r="B665" s="2"/>
      <c r="C665" s="7"/>
      <c r="D665" s="2"/>
      <c r="E665" s="2"/>
      <c r="H665" s="8"/>
    </row>
    <row r="666" ht="15.75" customHeight="1">
      <c r="A666" s="2"/>
      <c r="B666" s="2"/>
      <c r="C666" s="7"/>
      <c r="D666" s="2"/>
      <c r="E666" s="2"/>
      <c r="H666" s="8"/>
    </row>
    <row r="667" ht="15.75" customHeight="1">
      <c r="A667" s="2"/>
      <c r="B667" s="2"/>
      <c r="C667" s="7"/>
      <c r="D667" s="2"/>
      <c r="E667" s="2"/>
      <c r="H667" s="8"/>
    </row>
    <row r="668" ht="15.75" customHeight="1">
      <c r="A668" s="2"/>
      <c r="B668" s="2"/>
      <c r="C668" s="7"/>
      <c r="D668" s="2"/>
      <c r="E668" s="2"/>
      <c r="H668" s="8"/>
    </row>
    <row r="669" ht="15.75" customHeight="1">
      <c r="A669" s="2"/>
      <c r="B669" s="2"/>
      <c r="C669" s="7"/>
      <c r="D669" s="2"/>
      <c r="E669" s="2"/>
      <c r="H669" s="8"/>
    </row>
    <row r="670" ht="15.75" customHeight="1">
      <c r="A670" s="2"/>
      <c r="B670" s="2"/>
      <c r="C670" s="7"/>
      <c r="D670" s="2"/>
      <c r="E670" s="2"/>
      <c r="H670" s="8"/>
    </row>
    <row r="671" ht="15.75" customHeight="1">
      <c r="A671" s="2"/>
      <c r="B671" s="2"/>
      <c r="C671" s="7"/>
      <c r="D671" s="2"/>
      <c r="E671" s="2"/>
      <c r="H671" s="8"/>
    </row>
    <row r="672" ht="15.75" customHeight="1">
      <c r="A672" s="2"/>
      <c r="B672" s="2"/>
      <c r="C672" s="7"/>
      <c r="D672" s="2"/>
      <c r="E672" s="2"/>
      <c r="H672" s="8"/>
    </row>
    <row r="673" ht="15.75" customHeight="1">
      <c r="A673" s="2"/>
      <c r="B673" s="2"/>
      <c r="C673" s="7"/>
      <c r="D673" s="2"/>
      <c r="E673" s="2"/>
      <c r="H673" s="8"/>
    </row>
    <row r="674" ht="15.75" customHeight="1">
      <c r="A674" s="2"/>
      <c r="B674" s="2"/>
      <c r="C674" s="7"/>
      <c r="D674" s="2"/>
      <c r="E674" s="2"/>
      <c r="H674" s="8"/>
    </row>
    <row r="675" ht="15.75" customHeight="1">
      <c r="A675" s="2"/>
      <c r="B675" s="2"/>
      <c r="C675" s="7"/>
      <c r="D675" s="2"/>
      <c r="E675" s="2"/>
      <c r="H675" s="8"/>
    </row>
    <row r="676" ht="15.75" customHeight="1">
      <c r="A676" s="2"/>
      <c r="B676" s="2"/>
      <c r="C676" s="7"/>
      <c r="D676" s="2"/>
      <c r="E676" s="2"/>
      <c r="H676" s="8"/>
    </row>
    <row r="677" ht="15.75" customHeight="1">
      <c r="A677" s="2"/>
      <c r="B677" s="2"/>
      <c r="C677" s="7"/>
      <c r="D677" s="2"/>
      <c r="E677" s="2"/>
      <c r="H677" s="8"/>
    </row>
    <row r="678" ht="15.75" customHeight="1">
      <c r="A678" s="2"/>
      <c r="B678" s="2"/>
      <c r="C678" s="7"/>
      <c r="D678" s="2"/>
      <c r="E678" s="2"/>
      <c r="H678" s="8"/>
    </row>
    <row r="679" ht="15.75" customHeight="1">
      <c r="A679" s="2"/>
      <c r="B679" s="2"/>
      <c r="C679" s="7"/>
      <c r="D679" s="2"/>
      <c r="E679" s="2"/>
      <c r="H679" s="8"/>
    </row>
    <row r="680" ht="15.75" customHeight="1">
      <c r="A680" s="2"/>
      <c r="B680" s="2"/>
      <c r="C680" s="7"/>
      <c r="D680" s="2"/>
      <c r="E680" s="2"/>
      <c r="H680" s="8"/>
    </row>
    <row r="681" ht="15.75" customHeight="1">
      <c r="A681" s="2"/>
      <c r="B681" s="2"/>
      <c r="C681" s="7"/>
      <c r="D681" s="2"/>
      <c r="E681" s="2"/>
      <c r="H681" s="8"/>
    </row>
    <row r="682" ht="15.75" customHeight="1">
      <c r="A682" s="2"/>
      <c r="B682" s="2"/>
      <c r="C682" s="7"/>
      <c r="D682" s="2"/>
      <c r="E682" s="2"/>
      <c r="H682" s="8"/>
    </row>
    <row r="683" ht="15.75" customHeight="1">
      <c r="A683" s="2"/>
      <c r="B683" s="2"/>
      <c r="C683" s="7"/>
      <c r="D683" s="2"/>
      <c r="E683" s="2"/>
      <c r="H683" s="8"/>
    </row>
    <row r="684" ht="15.75" customHeight="1">
      <c r="A684" s="2"/>
      <c r="B684" s="2"/>
      <c r="C684" s="7"/>
      <c r="D684" s="2"/>
      <c r="E684" s="2"/>
      <c r="H684" s="8"/>
    </row>
    <row r="685" ht="15.75" customHeight="1">
      <c r="A685" s="2"/>
      <c r="B685" s="2"/>
      <c r="C685" s="7"/>
      <c r="D685" s="2"/>
      <c r="E685" s="2"/>
      <c r="H685" s="8"/>
    </row>
    <row r="686" ht="15.75" customHeight="1">
      <c r="A686" s="2"/>
      <c r="B686" s="2"/>
      <c r="C686" s="7"/>
      <c r="D686" s="2"/>
      <c r="E686" s="2"/>
      <c r="H686" s="8"/>
    </row>
    <row r="687" ht="15.75" customHeight="1">
      <c r="A687" s="2"/>
      <c r="B687" s="2"/>
      <c r="C687" s="7"/>
      <c r="D687" s="2"/>
      <c r="E687" s="2"/>
      <c r="H687" s="8"/>
    </row>
    <row r="688" ht="15.75" customHeight="1">
      <c r="A688" s="2"/>
      <c r="B688" s="2"/>
      <c r="C688" s="7"/>
      <c r="D688" s="2"/>
      <c r="E688" s="2"/>
      <c r="H688" s="8"/>
    </row>
    <row r="689" ht="15.75" customHeight="1">
      <c r="A689" s="2"/>
      <c r="B689" s="2"/>
      <c r="C689" s="7"/>
      <c r="D689" s="2"/>
      <c r="E689" s="2"/>
      <c r="H689" s="8"/>
    </row>
    <row r="690" ht="15.75" customHeight="1">
      <c r="A690" s="2"/>
      <c r="B690" s="2"/>
      <c r="C690" s="7"/>
      <c r="D690" s="2"/>
      <c r="E690" s="2"/>
      <c r="H690" s="8"/>
    </row>
    <row r="691" ht="15.75" customHeight="1">
      <c r="A691" s="2"/>
      <c r="B691" s="2"/>
      <c r="C691" s="7"/>
      <c r="D691" s="2"/>
      <c r="E691" s="2"/>
      <c r="H691" s="8"/>
    </row>
    <row r="692" ht="15.75" customHeight="1">
      <c r="A692" s="2"/>
      <c r="B692" s="2"/>
      <c r="C692" s="7"/>
      <c r="D692" s="2"/>
      <c r="E692" s="2"/>
      <c r="H692" s="8"/>
    </row>
    <row r="693" ht="15.75" customHeight="1">
      <c r="A693" s="2"/>
      <c r="B693" s="2"/>
      <c r="C693" s="7"/>
      <c r="D693" s="2"/>
      <c r="E693" s="2"/>
      <c r="H693" s="8"/>
    </row>
    <row r="694" ht="15.75" customHeight="1">
      <c r="A694" s="2"/>
      <c r="B694" s="2"/>
      <c r="C694" s="7"/>
      <c r="D694" s="2"/>
      <c r="E694" s="2"/>
      <c r="H694" s="8"/>
    </row>
    <row r="695" ht="15.75" customHeight="1">
      <c r="A695" s="2"/>
      <c r="B695" s="2"/>
      <c r="C695" s="7"/>
      <c r="D695" s="2"/>
      <c r="E695" s="2"/>
      <c r="H695" s="8"/>
    </row>
    <row r="696" ht="15.75" customHeight="1">
      <c r="A696" s="2"/>
      <c r="B696" s="2"/>
      <c r="C696" s="7"/>
      <c r="D696" s="2"/>
      <c r="E696" s="2"/>
      <c r="H696" s="8"/>
    </row>
    <row r="697" ht="15.75" customHeight="1">
      <c r="A697" s="2"/>
      <c r="B697" s="2"/>
      <c r="C697" s="7"/>
      <c r="D697" s="2"/>
      <c r="E697" s="2"/>
      <c r="H697" s="8"/>
    </row>
    <row r="698" ht="15.75" customHeight="1">
      <c r="A698" s="2"/>
      <c r="B698" s="2"/>
      <c r="C698" s="7"/>
      <c r="D698" s="2"/>
      <c r="E698" s="2"/>
      <c r="H698" s="8"/>
    </row>
    <row r="699" ht="15.75" customHeight="1">
      <c r="A699" s="2"/>
      <c r="B699" s="2"/>
      <c r="C699" s="7"/>
      <c r="D699" s="2"/>
      <c r="E699" s="2"/>
      <c r="H699" s="8"/>
    </row>
    <row r="700" ht="15.75" customHeight="1">
      <c r="A700" s="2"/>
      <c r="B700" s="2"/>
      <c r="C700" s="7"/>
      <c r="D700" s="2"/>
      <c r="E700" s="2"/>
      <c r="H700" s="8"/>
    </row>
    <row r="701" ht="15.75" customHeight="1">
      <c r="A701" s="2"/>
      <c r="B701" s="2"/>
      <c r="C701" s="7"/>
      <c r="D701" s="2"/>
      <c r="E701" s="2"/>
      <c r="H701" s="8"/>
    </row>
    <row r="702" ht="15.75" customHeight="1">
      <c r="A702" s="2"/>
      <c r="B702" s="2"/>
      <c r="C702" s="7"/>
      <c r="D702" s="2"/>
      <c r="E702" s="2"/>
      <c r="H702" s="8"/>
    </row>
    <row r="703" ht="15.75" customHeight="1">
      <c r="A703" s="2"/>
      <c r="B703" s="2"/>
      <c r="C703" s="7"/>
      <c r="D703" s="2"/>
      <c r="E703" s="2"/>
      <c r="H703" s="8"/>
    </row>
    <row r="704" ht="15.75" customHeight="1">
      <c r="A704" s="2"/>
      <c r="B704" s="2"/>
      <c r="C704" s="7"/>
      <c r="D704" s="2"/>
      <c r="E704" s="2"/>
      <c r="H704" s="8"/>
    </row>
    <row r="705" ht="15.75" customHeight="1">
      <c r="A705" s="2"/>
      <c r="B705" s="2"/>
      <c r="C705" s="7"/>
      <c r="D705" s="2"/>
      <c r="E705" s="2"/>
      <c r="H705" s="8"/>
    </row>
    <row r="706" ht="15.75" customHeight="1">
      <c r="A706" s="2"/>
      <c r="B706" s="2"/>
      <c r="C706" s="7"/>
      <c r="D706" s="2"/>
      <c r="E706" s="2"/>
      <c r="H706" s="8"/>
    </row>
    <row r="707" ht="15.75" customHeight="1">
      <c r="A707" s="2"/>
      <c r="B707" s="2"/>
      <c r="C707" s="7"/>
      <c r="D707" s="2"/>
      <c r="E707" s="2"/>
      <c r="H707" s="8"/>
    </row>
    <row r="708" ht="15.75" customHeight="1">
      <c r="A708" s="2"/>
      <c r="B708" s="2"/>
      <c r="C708" s="7"/>
      <c r="D708" s="2"/>
      <c r="E708" s="2"/>
      <c r="H708" s="8"/>
    </row>
    <row r="709" ht="15.75" customHeight="1">
      <c r="A709" s="2"/>
      <c r="B709" s="2"/>
      <c r="C709" s="7"/>
      <c r="D709" s="2"/>
      <c r="E709" s="2"/>
      <c r="H709" s="8"/>
    </row>
    <row r="710" ht="15.75" customHeight="1">
      <c r="A710" s="2"/>
      <c r="B710" s="2"/>
      <c r="C710" s="7"/>
      <c r="D710" s="2"/>
      <c r="E710" s="2"/>
      <c r="H710" s="8"/>
    </row>
    <row r="711" ht="15.75" customHeight="1">
      <c r="A711" s="2"/>
      <c r="B711" s="2"/>
      <c r="C711" s="7"/>
      <c r="D711" s="2"/>
      <c r="E711" s="2"/>
      <c r="H711" s="8"/>
    </row>
    <row r="712" ht="15.75" customHeight="1">
      <c r="A712" s="2"/>
      <c r="B712" s="2"/>
      <c r="C712" s="7"/>
      <c r="D712" s="2"/>
      <c r="E712" s="2"/>
      <c r="H712" s="8"/>
    </row>
    <row r="713" ht="15.75" customHeight="1">
      <c r="A713" s="2"/>
      <c r="B713" s="2"/>
      <c r="C713" s="7"/>
      <c r="D713" s="2"/>
      <c r="E713" s="2"/>
      <c r="H713" s="8"/>
    </row>
    <row r="714" ht="15.75" customHeight="1">
      <c r="A714" s="2"/>
      <c r="B714" s="2"/>
      <c r="C714" s="7"/>
      <c r="D714" s="2"/>
      <c r="E714" s="2"/>
      <c r="H714" s="8"/>
    </row>
    <row r="715" ht="15.75" customHeight="1">
      <c r="A715" s="2"/>
      <c r="B715" s="2"/>
      <c r="C715" s="7"/>
      <c r="D715" s="2"/>
      <c r="E715" s="2"/>
      <c r="H715" s="8"/>
    </row>
    <row r="716" ht="15.75" customHeight="1">
      <c r="A716" s="2"/>
      <c r="B716" s="2"/>
      <c r="C716" s="7"/>
      <c r="D716" s="2"/>
      <c r="E716" s="2"/>
      <c r="H716" s="8"/>
    </row>
    <row r="717" ht="15.75" customHeight="1">
      <c r="A717" s="2"/>
      <c r="B717" s="2"/>
      <c r="C717" s="7"/>
      <c r="D717" s="2"/>
      <c r="E717" s="2"/>
      <c r="H717" s="8"/>
    </row>
    <row r="718" ht="15.75" customHeight="1">
      <c r="A718" s="2"/>
      <c r="B718" s="2"/>
      <c r="C718" s="7"/>
      <c r="D718" s="2"/>
      <c r="E718" s="2"/>
      <c r="H718" s="8"/>
    </row>
    <row r="719" ht="15.75" customHeight="1">
      <c r="A719" s="2"/>
      <c r="B719" s="2"/>
      <c r="C719" s="7"/>
      <c r="D719" s="2"/>
      <c r="E719" s="2"/>
      <c r="H719" s="8"/>
    </row>
    <row r="720" ht="15.75" customHeight="1">
      <c r="A720" s="2"/>
      <c r="B720" s="2"/>
      <c r="C720" s="7"/>
      <c r="D720" s="2"/>
      <c r="E720" s="2"/>
      <c r="H720" s="8"/>
    </row>
    <row r="721" ht="15.75" customHeight="1">
      <c r="A721" s="2"/>
      <c r="B721" s="2"/>
      <c r="C721" s="7"/>
      <c r="D721" s="2"/>
      <c r="E721" s="2"/>
      <c r="H721" s="8"/>
    </row>
    <row r="722" ht="15.75" customHeight="1">
      <c r="A722" s="2"/>
      <c r="B722" s="2"/>
      <c r="C722" s="7"/>
      <c r="D722" s="2"/>
      <c r="E722" s="2"/>
      <c r="H722" s="8"/>
    </row>
    <row r="723" ht="15.75" customHeight="1">
      <c r="A723" s="2"/>
      <c r="B723" s="2"/>
      <c r="C723" s="7"/>
      <c r="D723" s="2"/>
      <c r="E723" s="2"/>
      <c r="H723" s="8"/>
    </row>
    <row r="724" ht="15.75" customHeight="1">
      <c r="A724" s="2"/>
      <c r="B724" s="2"/>
      <c r="C724" s="7"/>
      <c r="D724" s="2"/>
      <c r="E724" s="2"/>
      <c r="H724" s="8"/>
    </row>
    <row r="725" ht="15.75" customHeight="1">
      <c r="A725" s="2"/>
      <c r="B725" s="2"/>
      <c r="C725" s="7"/>
      <c r="D725" s="2"/>
      <c r="E725" s="2"/>
      <c r="H725" s="8"/>
    </row>
    <row r="726" ht="15.75" customHeight="1">
      <c r="A726" s="2"/>
      <c r="B726" s="2"/>
      <c r="C726" s="7"/>
      <c r="D726" s="2"/>
      <c r="E726" s="2"/>
      <c r="H726" s="8"/>
    </row>
    <row r="727" ht="15.75" customHeight="1">
      <c r="A727" s="2"/>
      <c r="B727" s="2"/>
      <c r="C727" s="7"/>
      <c r="D727" s="2"/>
      <c r="E727" s="2"/>
      <c r="H727" s="8"/>
    </row>
    <row r="728" ht="15.75" customHeight="1">
      <c r="A728" s="2"/>
      <c r="B728" s="2"/>
      <c r="C728" s="7"/>
      <c r="D728" s="2"/>
      <c r="E728" s="2"/>
      <c r="H728" s="8"/>
    </row>
    <row r="729" ht="15.75" customHeight="1">
      <c r="A729" s="2"/>
      <c r="B729" s="2"/>
      <c r="C729" s="7"/>
      <c r="D729" s="2"/>
      <c r="E729" s="2"/>
      <c r="H729" s="8"/>
    </row>
    <row r="730" ht="15.75" customHeight="1">
      <c r="A730" s="2"/>
      <c r="B730" s="2"/>
      <c r="C730" s="7"/>
      <c r="D730" s="2"/>
      <c r="E730" s="2"/>
      <c r="H730" s="8"/>
    </row>
    <row r="731" ht="15.75" customHeight="1">
      <c r="A731" s="2"/>
      <c r="B731" s="2"/>
      <c r="C731" s="7"/>
      <c r="D731" s="2"/>
      <c r="E731" s="2"/>
      <c r="H731" s="8"/>
    </row>
    <row r="732" ht="15.75" customHeight="1">
      <c r="A732" s="2"/>
      <c r="B732" s="2"/>
      <c r="C732" s="7"/>
      <c r="D732" s="2"/>
      <c r="E732" s="2"/>
      <c r="H732" s="8"/>
    </row>
    <row r="733" ht="15.75" customHeight="1">
      <c r="A733" s="2"/>
      <c r="B733" s="2"/>
      <c r="C733" s="7"/>
      <c r="D733" s="2"/>
      <c r="E733" s="2"/>
      <c r="H733" s="8"/>
    </row>
    <row r="734" ht="15.75" customHeight="1">
      <c r="A734" s="2"/>
      <c r="B734" s="2"/>
      <c r="C734" s="7"/>
      <c r="D734" s="2"/>
      <c r="E734" s="2"/>
      <c r="H734" s="8"/>
    </row>
    <row r="735" ht="15.75" customHeight="1">
      <c r="A735" s="2"/>
      <c r="B735" s="2"/>
      <c r="C735" s="7"/>
      <c r="D735" s="2"/>
      <c r="E735" s="2"/>
      <c r="H735" s="8"/>
    </row>
    <row r="736" ht="15.75" customHeight="1">
      <c r="A736" s="2"/>
      <c r="B736" s="2"/>
      <c r="C736" s="7"/>
      <c r="D736" s="2"/>
      <c r="E736" s="2"/>
      <c r="H736" s="8"/>
    </row>
    <row r="737" ht="15.75" customHeight="1">
      <c r="A737" s="2"/>
      <c r="B737" s="2"/>
      <c r="C737" s="7"/>
      <c r="D737" s="2"/>
      <c r="E737" s="2"/>
      <c r="H737" s="8"/>
    </row>
    <row r="738" ht="15.75" customHeight="1">
      <c r="A738" s="2"/>
      <c r="B738" s="2"/>
      <c r="C738" s="7"/>
      <c r="D738" s="2"/>
      <c r="E738" s="2"/>
      <c r="H738" s="8"/>
    </row>
    <row r="739" ht="15.75" customHeight="1">
      <c r="A739" s="2"/>
      <c r="B739" s="2"/>
      <c r="C739" s="7"/>
      <c r="D739" s="2"/>
      <c r="E739" s="2"/>
      <c r="H739" s="8"/>
    </row>
    <row r="740" ht="15.75" customHeight="1">
      <c r="A740" s="2"/>
      <c r="B740" s="2"/>
      <c r="C740" s="7"/>
      <c r="D740" s="2"/>
      <c r="E740" s="2"/>
      <c r="H740" s="8"/>
    </row>
    <row r="741" ht="15.75" customHeight="1">
      <c r="A741" s="2"/>
      <c r="B741" s="2"/>
      <c r="C741" s="7"/>
      <c r="D741" s="2"/>
      <c r="E741" s="2"/>
      <c r="H741" s="8"/>
    </row>
    <row r="742" ht="15.75" customHeight="1">
      <c r="A742" s="2"/>
      <c r="B742" s="2"/>
      <c r="C742" s="7"/>
      <c r="D742" s="2"/>
      <c r="E742" s="2"/>
      <c r="H742" s="8"/>
    </row>
    <row r="743" ht="15.75" customHeight="1">
      <c r="A743" s="2"/>
      <c r="B743" s="2"/>
      <c r="C743" s="7"/>
      <c r="D743" s="2"/>
      <c r="E743" s="2"/>
      <c r="H743" s="8"/>
    </row>
    <row r="744" ht="15.75" customHeight="1">
      <c r="A744" s="2"/>
      <c r="B744" s="2"/>
      <c r="C744" s="7"/>
      <c r="D744" s="2"/>
      <c r="E744" s="2"/>
      <c r="H744" s="8"/>
    </row>
    <row r="745" ht="15.75" customHeight="1">
      <c r="A745" s="2"/>
      <c r="B745" s="2"/>
      <c r="C745" s="7"/>
      <c r="D745" s="2"/>
      <c r="E745" s="2"/>
      <c r="H745" s="8"/>
    </row>
    <row r="746" ht="15.75" customHeight="1">
      <c r="A746" s="2"/>
      <c r="B746" s="2"/>
      <c r="C746" s="7"/>
      <c r="D746" s="2"/>
      <c r="E746" s="2"/>
      <c r="H746" s="8"/>
    </row>
    <row r="747" ht="15.75" customHeight="1">
      <c r="A747" s="2"/>
      <c r="B747" s="2"/>
      <c r="C747" s="7"/>
      <c r="D747" s="2"/>
      <c r="E747" s="2"/>
      <c r="H747" s="8"/>
    </row>
    <row r="748" ht="15.75" customHeight="1">
      <c r="A748" s="2"/>
      <c r="B748" s="2"/>
      <c r="C748" s="7"/>
      <c r="D748" s="2"/>
      <c r="E748" s="2"/>
      <c r="H748" s="8"/>
    </row>
    <row r="749" ht="15.75" customHeight="1">
      <c r="A749" s="2"/>
      <c r="B749" s="2"/>
      <c r="C749" s="7"/>
      <c r="D749" s="2"/>
      <c r="E749" s="2"/>
      <c r="H749" s="8"/>
    </row>
    <row r="750" ht="15.75" customHeight="1">
      <c r="A750" s="2"/>
      <c r="B750" s="2"/>
      <c r="C750" s="7"/>
      <c r="D750" s="2"/>
      <c r="E750" s="2"/>
      <c r="H750" s="8"/>
    </row>
    <row r="751" ht="15.75" customHeight="1">
      <c r="A751" s="2"/>
      <c r="B751" s="2"/>
      <c r="C751" s="7"/>
      <c r="D751" s="2"/>
      <c r="E751" s="2"/>
      <c r="H751" s="8"/>
    </row>
    <row r="752" ht="15.75" customHeight="1">
      <c r="A752" s="2"/>
      <c r="B752" s="2"/>
      <c r="C752" s="7"/>
      <c r="D752" s="2"/>
      <c r="E752" s="2"/>
      <c r="H752" s="8"/>
    </row>
    <row r="753" ht="15.75" customHeight="1">
      <c r="A753" s="2"/>
      <c r="B753" s="2"/>
      <c r="C753" s="7"/>
      <c r="D753" s="2"/>
      <c r="E753" s="2"/>
      <c r="H753" s="8"/>
    </row>
    <row r="754" ht="15.75" customHeight="1">
      <c r="A754" s="2"/>
      <c r="B754" s="2"/>
      <c r="C754" s="7"/>
      <c r="D754" s="2"/>
      <c r="E754" s="2"/>
      <c r="H754" s="8"/>
    </row>
    <row r="755" ht="15.75" customHeight="1">
      <c r="A755" s="2"/>
      <c r="B755" s="2"/>
      <c r="C755" s="7"/>
      <c r="D755" s="2"/>
      <c r="E755" s="2"/>
      <c r="H755" s="8"/>
    </row>
    <row r="756" ht="15.75" customHeight="1">
      <c r="A756" s="2"/>
      <c r="B756" s="2"/>
      <c r="C756" s="7"/>
      <c r="D756" s="2"/>
      <c r="E756" s="2"/>
      <c r="H756" s="8"/>
    </row>
    <row r="757" ht="15.75" customHeight="1">
      <c r="A757" s="2"/>
      <c r="B757" s="2"/>
      <c r="C757" s="7"/>
      <c r="D757" s="2"/>
      <c r="E757" s="2"/>
      <c r="H757" s="8"/>
    </row>
    <row r="758" ht="15.75" customHeight="1">
      <c r="A758" s="2"/>
      <c r="B758" s="2"/>
      <c r="C758" s="7"/>
      <c r="D758" s="2"/>
      <c r="E758" s="2"/>
      <c r="H758" s="8"/>
    </row>
    <row r="759" ht="15.75" customHeight="1">
      <c r="A759" s="2"/>
      <c r="B759" s="2"/>
      <c r="C759" s="7"/>
      <c r="D759" s="2"/>
      <c r="E759" s="2"/>
      <c r="H759" s="8"/>
    </row>
    <row r="760" ht="15.75" customHeight="1">
      <c r="A760" s="2"/>
      <c r="B760" s="2"/>
      <c r="C760" s="7"/>
      <c r="D760" s="2"/>
      <c r="E760" s="2"/>
      <c r="H760" s="8"/>
    </row>
    <row r="761" ht="15.75" customHeight="1">
      <c r="A761" s="2"/>
      <c r="B761" s="2"/>
      <c r="C761" s="7"/>
      <c r="D761" s="2"/>
      <c r="E761" s="2"/>
      <c r="H761" s="8"/>
    </row>
    <row r="762" ht="15.75" customHeight="1">
      <c r="A762" s="2"/>
      <c r="B762" s="2"/>
      <c r="C762" s="7"/>
      <c r="D762" s="2"/>
      <c r="E762" s="2"/>
      <c r="H762" s="8"/>
    </row>
    <row r="763" ht="15.75" customHeight="1">
      <c r="A763" s="2"/>
      <c r="B763" s="2"/>
      <c r="C763" s="7"/>
      <c r="D763" s="2"/>
      <c r="E763" s="2"/>
      <c r="H763" s="8"/>
    </row>
    <row r="764" ht="15.75" customHeight="1">
      <c r="A764" s="2"/>
      <c r="B764" s="2"/>
      <c r="C764" s="7"/>
      <c r="D764" s="2"/>
      <c r="E764" s="2"/>
      <c r="H764" s="8"/>
    </row>
    <row r="765" ht="15.75" customHeight="1">
      <c r="A765" s="2"/>
      <c r="B765" s="2"/>
      <c r="C765" s="7"/>
      <c r="D765" s="2"/>
      <c r="E765" s="2"/>
      <c r="H765" s="8"/>
    </row>
    <row r="766" ht="15.75" customHeight="1">
      <c r="A766" s="2"/>
      <c r="B766" s="2"/>
      <c r="C766" s="7"/>
      <c r="D766" s="2"/>
      <c r="E766" s="2"/>
      <c r="H766" s="8"/>
    </row>
    <row r="767" ht="15.75" customHeight="1">
      <c r="A767" s="2"/>
      <c r="B767" s="2"/>
      <c r="C767" s="7"/>
      <c r="D767" s="2"/>
      <c r="E767" s="2"/>
      <c r="H767" s="8"/>
    </row>
    <row r="768" ht="15.75" customHeight="1">
      <c r="A768" s="2"/>
      <c r="B768" s="2"/>
      <c r="C768" s="7"/>
      <c r="D768" s="2"/>
      <c r="E768" s="2"/>
      <c r="H768" s="8"/>
    </row>
    <row r="769" ht="15.75" customHeight="1">
      <c r="A769" s="2"/>
      <c r="B769" s="2"/>
      <c r="C769" s="7"/>
      <c r="D769" s="2"/>
      <c r="E769" s="2"/>
      <c r="H769" s="8"/>
    </row>
    <row r="770" ht="15.75" customHeight="1">
      <c r="A770" s="2"/>
      <c r="B770" s="2"/>
      <c r="C770" s="7"/>
      <c r="D770" s="2"/>
      <c r="E770" s="2"/>
      <c r="H770" s="8"/>
    </row>
    <row r="771" ht="15.75" customHeight="1">
      <c r="A771" s="2"/>
      <c r="B771" s="2"/>
      <c r="C771" s="7"/>
      <c r="D771" s="2"/>
      <c r="E771" s="2"/>
      <c r="H771" s="8"/>
    </row>
    <row r="772" ht="15.75" customHeight="1">
      <c r="A772" s="2"/>
      <c r="B772" s="2"/>
      <c r="C772" s="7"/>
      <c r="D772" s="2"/>
      <c r="E772" s="2"/>
      <c r="H772" s="8"/>
    </row>
    <row r="773" ht="15.75" customHeight="1">
      <c r="A773" s="2"/>
      <c r="B773" s="2"/>
      <c r="C773" s="7"/>
      <c r="D773" s="2"/>
      <c r="E773" s="2"/>
      <c r="H773" s="8"/>
    </row>
    <row r="774" ht="15.75" customHeight="1">
      <c r="A774" s="2"/>
      <c r="B774" s="2"/>
      <c r="C774" s="7"/>
      <c r="D774" s="2"/>
      <c r="E774" s="2"/>
      <c r="H774" s="8"/>
    </row>
    <row r="775" ht="15.75" customHeight="1">
      <c r="A775" s="2"/>
      <c r="B775" s="2"/>
      <c r="C775" s="7"/>
      <c r="D775" s="2"/>
      <c r="E775" s="2"/>
      <c r="H775" s="8"/>
    </row>
    <row r="776" ht="15.75" customHeight="1">
      <c r="A776" s="2"/>
      <c r="B776" s="2"/>
      <c r="C776" s="7"/>
      <c r="D776" s="2"/>
      <c r="E776" s="2"/>
      <c r="H776" s="8"/>
    </row>
    <row r="777" ht="15.75" customHeight="1">
      <c r="A777" s="2"/>
      <c r="B777" s="2"/>
      <c r="C777" s="7"/>
      <c r="D777" s="2"/>
      <c r="E777" s="2"/>
      <c r="H777" s="8"/>
    </row>
    <row r="778" ht="15.75" customHeight="1">
      <c r="A778" s="2"/>
      <c r="B778" s="2"/>
      <c r="C778" s="7"/>
      <c r="D778" s="2"/>
      <c r="E778" s="2"/>
      <c r="H778" s="8"/>
    </row>
    <row r="779" ht="15.75" customHeight="1">
      <c r="A779" s="2"/>
      <c r="B779" s="2"/>
      <c r="C779" s="7"/>
      <c r="D779" s="2"/>
      <c r="E779" s="2"/>
      <c r="H779" s="8"/>
    </row>
    <row r="780" ht="15.75" customHeight="1">
      <c r="A780" s="2"/>
      <c r="B780" s="2"/>
      <c r="C780" s="7"/>
      <c r="D780" s="2"/>
      <c r="E780" s="2"/>
      <c r="H780" s="8"/>
    </row>
    <row r="781" ht="15.75" customHeight="1">
      <c r="A781" s="2"/>
      <c r="B781" s="2"/>
      <c r="C781" s="7"/>
      <c r="D781" s="2"/>
      <c r="E781" s="2"/>
      <c r="H781" s="8"/>
    </row>
    <row r="782" ht="15.75" customHeight="1">
      <c r="A782" s="2"/>
      <c r="B782" s="2"/>
      <c r="C782" s="7"/>
      <c r="D782" s="2"/>
      <c r="E782" s="2"/>
      <c r="H782" s="8"/>
    </row>
    <row r="783" ht="15.75" customHeight="1">
      <c r="A783" s="2"/>
      <c r="B783" s="2"/>
      <c r="C783" s="7"/>
      <c r="D783" s="2"/>
      <c r="E783" s="2"/>
      <c r="H783" s="8"/>
    </row>
    <row r="784" ht="15.75" customHeight="1">
      <c r="A784" s="2"/>
      <c r="B784" s="2"/>
      <c r="C784" s="7"/>
      <c r="D784" s="2"/>
      <c r="E784" s="2"/>
      <c r="H784" s="8"/>
    </row>
    <row r="785" ht="15.75" customHeight="1">
      <c r="A785" s="2"/>
      <c r="B785" s="2"/>
      <c r="C785" s="7"/>
      <c r="D785" s="2"/>
      <c r="E785" s="2"/>
      <c r="H785" s="8"/>
    </row>
    <row r="786" ht="15.75" customHeight="1">
      <c r="A786" s="2"/>
      <c r="B786" s="2"/>
      <c r="C786" s="7"/>
      <c r="D786" s="2"/>
      <c r="E786" s="2"/>
      <c r="H786" s="8"/>
    </row>
    <row r="787" ht="15.75" customHeight="1">
      <c r="A787" s="2"/>
      <c r="B787" s="2"/>
      <c r="C787" s="7"/>
      <c r="D787" s="2"/>
      <c r="E787" s="2"/>
      <c r="H787" s="8"/>
    </row>
    <row r="788" ht="15.75" customHeight="1">
      <c r="A788" s="2"/>
      <c r="B788" s="2"/>
      <c r="C788" s="7"/>
      <c r="D788" s="2"/>
      <c r="E788" s="2"/>
      <c r="H788" s="8"/>
    </row>
    <row r="789" ht="15.75" customHeight="1">
      <c r="A789" s="2"/>
      <c r="B789" s="2"/>
      <c r="C789" s="7"/>
      <c r="D789" s="2"/>
      <c r="E789" s="2"/>
      <c r="H789" s="8"/>
    </row>
    <row r="790" ht="15.75" customHeight="1">
      <c r="A790" s="2"/>
      <c r="B790" s="2"/>
      <c r="C790" s="7"/>
      <c r="D790" s="2"/>
      <c r="E790" s="2"/>
      <c r="H790" s="8"/>
    </row>
    <row r="791" ht="15.75" customHeight="1">
      <c r="A791" s="2"/>
      <c r="B791" s="2"/>
      <c r="C791" s="7"/>
      <c r="D791" s="2"/>
      <c r="E791" s="2"/>
      <c r="H791" s="8"/>
    </row>
    <row r="792" ht="15.75" customHeight="1">
      <c r="A792" s="2"/>
      <c r="B792" s="2"/>
      <c r="C792" s="7"/>
      <c r="D792" s="2"/>
      <c r="E792" s="2"/>
      <c r="H792" s="8"/>
    </row>
    <row r="793" ht="15.75" customHeight="1">
      <c r="A793" s="2"/>
      <c r="B793" s="2"/>
      <c r="C793" s="7"/>
      <c r="D793" s="2"/>
      <c r="E793" s="2"/>
      <c r="H793" s="8"/>
    </row>
    <row r="794" ht="15.75" customHeight="1">
      <c r="A794" s="2"/>
      <c r="B794" s="2"/>
      <c r="C794" s="7"/>
      <c r="D794" s="2"/>
      <c r="E794" s="2"/>
      <c r="H794" s="8"/>
    </row>
    <row r="795" ht="15.75" customHeight="1">
      <c r="A795" s="2"/>
      <c r="B795" s="2"/>
      <c r="C795" s="7"/>
      <c r="D795" s="2"/>
      <c r="E795" s="2"/>
      <c r="H795" s="8"/>
    </row>
    <row r="796" ht="15.75" customHeight="1">
      <c r="A796" s="2"/>
      <c r="B796" s="2"/>
      <c r="C796" s="7"/>
      <c r="D796" s="2"/>
      <c r="E796" s="2"/>
      <c r="H796" s="8"/>
    </row>
    <row r="797" ht="15.75" customHeight="1">
      <c r="A797" s="2"/>
      <c r="B797" s="2"/>
      <c r="C797" s="7"/>
      <c r="D797" s="2"/>
      <c r="E797" s="2"/>
      <c r="H797" s="8"/>
    </row>
    <row r="798" ht="15.75" customHeight="1">
      <c r="A798" s="2"/>
      <c r="B798" s="2"/>
      <c r="C798" s="7"/>
      <c r="D798" s="2"/>
      <c r="E798" s="2"/>
      <c r="H798" s="8"/>
    </row>
    <row r="799" ht="15.75" customHeight="1">
      <c r="A799" s="2"/>
      <c r="B799" s="2"/>
      <c r="C799" s="7"/>
      <c r="D799" s="2"/>
      <c r="E799" s="2"/>
      <c r="H799" s="8"/>
    </row>
    <row r="800" ht="15.75" customHeight="1">
      <c r="A800" s="2"/>
      <c r="B800" s="2"/>
      <c r="C800" s="7"/>
      <c r="D800" s="2"/>
      <c r="E800" s="2"/>
      <c r="H800" s="8"/>
    </row>
    <row r="801" ht="15.75" customHeight="1">
      <c r="A801" s="2"/>
      <c r="B801" s="2"/>
      <c r="C801" s="7"/>
      <c r="D801" s="2"/>
      <c r="E801" s="2"/>
      <c r="H801" s="8"/>
    </row>
    <row r="802" ht="15.75" customHeight="1">
      <c r="A802" s="2"/>
      <c r="B802" s="2"/>
      <c r="C802" s="7"/>
      <c r="D802" s="2"/>
      <c r="E802" s="2"/>
      <c r="H802" s="8"/>
    </row>
    <row r="803" ht="15.75" customHeight="1">
      <c r="A803" s="2"/>
      <c r="B803" s="2"/>
      <c r="C803" s="7"/>
      <c r="D803" s="2"/>
      <c r="E803" s="2"/>
      <c r="H803" s="8"/>
    </row>
    <row r="804" ht="15.75" customHeight="1">
      <c r="A804" s="2"/>
      <c r="B804" s="2"/>
      <c r="C804" s="7"/>
      <c r="D804" s="2"/>
      <c r="E804" s="2"/>
      <c r="H804" s="8"/>
    </row>
    <row r="805" ht="15.75" customHeight="1">
      <c r="A805" s="2"/>
      <c r="B805" s="2"/>
      <c r="C805" s="7"/>
      <c r="D805" s="2"/>
      <c r="E805" s="2"/>
      <c r="H805" s="8"/>
    </row>
    <row r="806" ht="15.75" customHeight="1">
      <c r="A806" s="2"/>
      <c r="B806" s="2"/>
      <c r="C806" s="7"/>
      <c r="D806" s="2"/>
      <c r="E806" s="2"/>
      <c r="H806" s="8"/>
    </row>
    <row r="807" ht="15.75" customHeight="1">
      <c r="A807" s="2"/>
      <c r="B807" s="2"/>
      <c r="C807" s="7"/>
      <c r="D807" s="2"/>
      <c r="E807" s="2"/>
      <c r="H807" s="8"/>
    </row>
    <row r="808" ht="15.75" customHeight="1">
      <c r="A808" s="2"/>
      <c r="B808" s="2"/>
      <c r="C808" s="7"/>
      <c r="D808" s="2"/>
      <c r="E808" s="2"/>
      <c r="H808" s="8"/>
    </row>
    <row r="809" ht="15.75" customHeight="1">
      <c r="A809" s="2"/>
      <c r="B809" s="2"/>
      <c r="C809" s="7"/>
      <c r="D809" s="2"/>
      <c r="E809" s="2"/>
      <c r="H809" s="8"/>
    </row>
    <row r="810" ht="15.75" customHeight="1">
      <c r="A810" s="2"/>
      <c r="B810" s="2"/>
      <c r="C810" s="7"/>
      <c r="D810" s="2"/>
      <c r="E810" s="2"/>
      <c r="H810" s="8"/>
    </row>
    <row r="811" ht="15.75" customHeight="1">
      <c r="A811" s="2"/>
      <c r="B811" s="2"/>
      <c r="C811" s="7"/>
      <c r="D811" s="2"/>
      <c r="E811" s="2"/>
      <c r="H811" s="8"/>
    </row>
    <row r="812" ht="15.75" customHeight="1">
      <c r="A812" s="2"/>
      <c r="B812" s="2"/>
      <c r="C812" s="7"/>
      <c r="D812" s="2"/>
      <c r="E812" s="2"/>
      <c r="H812" s="8"/>
    </row>
    <row r="813" ht="15.75" customHeight="1">
      <c r="A813" s="2"/>
      <c r="B813" s="2"/>
      <c r="C813" s="7"/>
      <c r="D813" s="2"/>
      <c r="E813" s="2"/>
      <c r="H813" s="8"/>
    </row>
    <row r="814" ht="15.75" customHeight="1">
      <c r="A814" s="2"/>
      <c r="B814" s="2"/>
      <c r="C814" s="7"/>
      <c r="D814" s="2"/>
      <c r="E814" s="2"/>
      <c r="H814" s="8"/>
    </row>
    <row r="815" ht="15.75" customHeight="1">
      <c r="A815" s="2"/>
      <c r="B815" s="2"/>
      <c r="C815" s="7"/>
      <c r="D815" s="2"/>
      <c r="E815" s="2"/>
      <c r="H815" s="8"/>
    </row>
    <row r="816" ht="15.75" customHeight="1">
      <c r="A816" s="2"/>
      <c r="B816" s="2"/>
      <c r="C816" s="7"/>
      <c r="D816" s="2"/>
      <c r="E816" s="2"/>
      <c r="H816" s="8"/>
    </row>
    <row r="817" ht="15.75" customHeight="1">
      <c r="A817" s="2"/>
      <c r="B817" s="2"/>
      <c r="C817" s="7"/>
      <c r="D817" s="2"/>
      <c r="E817" s="2"/>
      <c r="H817" s="8"/>
    </row>
    <row r="818" ht="15.75" customHeight="1">
      <c r="A818" s="2"/>
      <c r="B818" s="2"/>
      <c r="C818" s="7"/>
      <c r="D818" s="2"/>
      <c r="E818" s="2"/>
      <c r="H818" s="8"/>
    </row>
    <row r="819" ht="15.75" customHeight="1">
      <c r="A819" s="2"/>
      <c r="B819" s="2"/>
      <c r="C819" s="7"/>
      <c r="D819" s="2"/>
      <c r="E819" s="2"/>
      <c r="H819" s="8"/>
    </row>
    <row r="820" ht="15.75" customHeight="1">
      <c r="A820" s="2"/>
      <c r="B820" s="2"/>
      <c r="C820" s="7"/>
      <c r="D820" s="2"/>
      <c r="E820" s="2"/>
      <c r="H820" s="8"/>
    </row>
    <row r="821" ht="15.75" customHeight="1">
      <c r="A821" s="2"/>
      <c r="B821" s="2"/>
      <c r="C821" s="7"/>
      <c r="D821" s="2"/>
      <c r="E821" s="2"/>
      <c r="H821" s="8"/>
    </row>
    <row r="822" ht="15.75" customHeight="1">
      <c r="A822" s="2"/>
      <c r="B822" s="2"/>
      <c r="C822" s="7"/>
      <c r="D822" s="2"/>
      <c r="E822" s="2"/>
      <c r="H822" s="8"/>
    </row>
    <row r="823" ht="15.75" customHeight="1">
      <c r="A823" s="2"/>
      <c r="B823" s="2"/>
      <c r="C823" s="7"/>
      <c r="D823" s="2"/>
      <c r="E823" s="2"/>
      <c r="H823" s="8"/>
    </row>
    <row r="824" ht="15.75" customHeight="1">
      <c r="A824" s="2"/>
      <c r="B824" s="2"/>
      <c r="C824" s="7"/>
      <c r="D824" s="2"/>
      <c r="E824" s="2"/>
      <c r="H824" s="8"/>
    </row>
    <row r="825" ht="15.75" customHeight="1">
      <c r="A825" s="2"/>
      <c r="B825" s="2"/>
      <c r="C825" s="7"/>
      <c r="D825" s="2"/>
      <c r="E825" s="2"/>
      <c r="H825" s="8"/>
    </row>
    <row r="826" ht="15.75" customHeight="1">
      <c r="A826" s="2"/>
      <c r="B826" s="2"/>
      <c r="C826" s="7"/>
      <c r="D826" s="2"/>
      <c r="E826" s="2"/>
      <c r="H826" s="8"/>
    </row>
    <row r="827" ht="15.75" customHeight="1">
      <c r="A827" s="2"/>
      <c r="B827" s="2"/>
      <c r="C827" s="7"/>
      <c r="D827" s="2"/>
      <c r="E827" s="2"/>
      <c r="H827" s="8"/>
    </row>
    <row r="828" ht="15.75" customHeight="1">
      <c r="A828" s="2"/>
      <c r="B828" s="2"/>
      <c r="C828" s="7"/>
      <c r="D828" s="2"/>
      <c r="E828" s="2"/>
      <c r="H828" s="8"/>
    </row>
    <row r="829" ht="15.75" customHeight="1">
      <c r="A829" s="2"/>
      <c r="B829" s="2"/>
      <c r="C829" s="7"/>
      <c r="D829" s="2"/>
      <c r="E829" s="2"/>
      <c r="H829" s="8"/>
    </row>
    <row r="830" ht="15.75" customHeight="1">
      <c r="A830" s="2"/>
      <c r="B830" s="2"/>
      <c r="C830" s="7"/>
      <c r="D830" s="2"/>
      <c r="E830" s="2"/>
      <c r="H830" s="8"/>
    </row>
    <row r="831" ht="15.75" customHeight="1">
      <c r="A831" s="2"/>
      <c r="B831" s="2"/>
      <c r="C831" s="7"/>
      <c r="D831" s="2"/>
      <c r="E831" s="2"/>
      <c r="H831" s="8"/>
    </row>
    <row r="832" ht="15.75" customHeight="1">
      <c r="A832" s="2"/>
      <c r="B832" s="2"/>
      <c r="C832" s="7"/>
      <c r="D832" s="2"/>
      <c r="E832" s="2"/>
      <c r="H832" s="8"/>
    </row>
    <row r="833" ht="15.75" customHeight="1">
      <c r="A833" s="2"/>
      <c r="B833" s="2"/>
      <c r="C833" s="7"/>
      <c r="D833" s="2"/>
      <c r="E833" s="2"/>
      <c r="H833" s="8"/>
    </row>
    <row r="834" ht="15.75" customHeight="1">
      <c r="A834" s="2"/>
      <c r="B834" s="2"/>
      <c r="C834" s="7"/>
      <c r="D834" s="2"/>
      <c r="E834" s="2"/>
      <c r="H834" s="8"/>
    </row>
    <row r="835" ht="15.75" customHeight="1">
      <c r="A835" s="2"/>
      <c r="B835" s="2"/>
      <c r="C835" s="7"/>
      <c r="D835" s="2"/>
      <c r="E835" s="2"/>
      <c r="H835" s="8"/>
    </row>
    <row r="836" ht="15.75" customHeight="1">
      <c r="A836" s="2"/>
      <c r="B836" s="2"/>
      <c r="C836" s="7"/>
      <c r="D836" s="2"/>
      <c r="E836" s="2"/>
      <c r="H836" s="8"/>
    </row>
    <row r="837" ht="15.75" customHeight="1">
      <c r="A837" s="2"/>
      <c r="B837" s="2"/>
      <c r="C837" s="7"/>
      <c r="D837" s="2"/>
      <c r="E837" s="2"/>
      <c r="H837" s="8"/>
    </row>
    <row r="838" ht="15.75" customHeight="1">
      <c r="A838" s="2"/>
      <c r="B838" s="2"/>
      <c r="C838" s="7"/>
      <c r="D838" s="2"/>
      <c r="E838" s="2"/>
      <c r="H838" s="8"/>
    </row>
    <row r="839" ht="15.75" customHeight="1">
      <c r="A839" s="2"/>
      <c r="B839" s="2"/>
      <c r="C839" s="7"/>
      <c r="D839" s="2"/>
      <c r="E839" s="2"/>
      <c r="H839" s="8"/>
    </row>
    <row r="840" ht="15.75" customHeight="1">
      <c r="A840" s="2"/>
      <c r="B840" s="2"/>
      <c r="C840" s="7"/>
      <c r="D840" s="2"/>
      <c r="E840" s="2"/>
      <c r="H840" s="8"/>
    </row>
    <row r="841" ht="15.75" customHeight="1">
      <c r="A841" s="2"/>
      <c r="B841" s="2"/>
      <c r="C841" s="7"/>
      <c r="D841" s="2"/>
      <c r="E841" s="2"/>
      <c r="H841" s="8"/>
    </row>
    <row r="842" ht="15.75" customHeight="1">
      <c r="A842" s="2"/>
      <c r="B842" s="2"/>
      <c r="C842" s="7"/>
      <c r="D842" s="2"/>
      <c r="E842" s="2"/>
      <c r="H842" s="8"/>
    </row>
    <row r="843" ht="15.75" customHeight="1">
      <c r="A843" s="2"/>
      <c r="B843" s="2"/>
      <c r="C843" s="7"/>
      <c r="D843" s="2"/>
      <c r="E843" s="2"/>
      <c r="H843" s="8"/>
    </row>
    <row r="844" ht="15.75" customHeight="1">
      <c r="A844" s="2"/>
      <c r="B844" s="2"/>
      <c r="C844" s="7"/>
      <c r="D844" s="2"/>
      <c r="E844" s="2"/>
      <c r="H844" s="8"/>
    </row>
    <row r="845" ht="15.75" customHeight="1">
      <c r="A845" s="2"/>
      <c r="B845" s="2"/>
      <c r="C845" s="7"/>
      <c r="D845" s="2"/>
      <c r="E845" s="2"/>
      <c r="H845" s="8"/>
    </row>
    <row r="846" ht="15.75" customHeight="1">
      <c r="A846" s="2"/>
      <c r="B846" s="2"/>
      <c r="C846" s="7"/>
      <c r="D846" s="2"/>
      <c r="E846" s="2"/>
      <c r="H846" s="8"/>
    </row>
    <row r="847" ht="15.75" customHeight="1">
      <c r="A847" s="2"/>
      <c r="B847" s="2"/>
      <c r="C847" s="7"/>
      <c r="D847" s="2"/>
      <c r="E847" s="2"/>
      <c r="H847" s="8"/>
    </row>
    <row r="848" ht="15.75" customHeight="1">
      <c r="A848" s="2"/>
      <c r="B848" s="2"/>
      <c r="C848" s="7"/>
      <c r="D848" s="2"/>
      <c r="E848" s="2"/>
      <c r="H848" s="8"/>
    </row>
    <row r="849" ht="15.75" customHeight="1">
      <c r="A849" s="2"/>
      <c r="B849" s="2"/>
      <c r="C849" s="7"/>
      <c r="D849" s="2"/>
      <c r="E849" s="2"/>
      <c r="H849" s="8"/>
    </row>
    <row r="850" ht="15.75" customHeight="1">
      <c r="A850" s="2"/>
      <c r="B850" s="2"/>
      <c r="C850" s="7"/>
      <c r="D850" s="2"/>
      <c r="E850" s="2"/>
      <c r="H850" s="8"/>
    </row>
    <row r="851" ht="15.75" customHeight="1">
      <c r="A851" s="2"/>
      <c r="B851" s="2"/>
      <c r="C851" s="7"/>
      <c r="D851" s="2"/>
      <c r="E851" s="2"/>
      <c r="H851" s="8"/>
    </row>
    <row r="852" ht="15.75" customHeight="1">
      <c r="A852" s="2"/>
      <c r="B852" s="2"/>
      <c r="C852" s="7"/>
      <c r="D852" s="2"/>
      <c r="E852" s="2"/>
      <c r="H852" s="8"/>
    </row>
    <row r="853" ht="15.75" customHeight="1">
      <c r="A853" s="2"/>
      <c r="B853" s="2"/>
      <c r="C853" s="7"/>
      <c r="D853" s="2"/>
      <c r="E853" s="2"/>
      <c r="H853" s="8"/>
    </row>
    <row r="854" ht="15.75" customHeight="1">
      <c r="A854" s="2"/>
      <c r="B854" s="2"/>
      <c r="C854" s="7"/>
      <c r="D854" s="2"/>
      <c r="E854" s="2"/>
      <c r="H854" s="8"/>
    </row>
    <row r="855" ht="15.75" customHeight="1">
      <c r="A855" s="2"/>
      <c r="B855" s="2"/>
      <c r="C855" s="7"/>
      <c r="D855" s="2"/>
      <c r="E855" s="2"/>
      <c r="H855" s="8"/>
    </row>
    <row r="856" ht="15.75" customHeight="1">
      <c r="A856" s="2"/>
      <c r="B856" s="2"/>
      <c r="C856" s="7"/>
      <c r="D856" s="2"/>
      <c r="E856" s="2"/>
      <c r="H856" s="8"/>
    </row>
    <row r="857" ht="15.75" customHeight="1">
      <c r="A857" s="2"/>
      <c r="B857" s="2"/>
      <c r="C857" s="7"/>
      <c r="D857" s="2"/>
      <c r="E857" s="2"/>
      <c r="H857" s="8"/>
    </row>
    <row r="858" ht="15.75" customHeight="1">
      <c r="A858" s="2"/>
      <c r="B858" s="2"/>
      <c r="C858" s="7"/>
      <c r="D858" s="2"/>
      <c r="E858" s="2"/>
      <c r="H858" s="8"/>
    </row>
    <row r="859" ht="15.75" customHeight="1">
      <c r="A859" s="2"/>
      <c r="B859" s="2"/>
      <c r="C859" s="7"/>
      <c r="D859" s="2"/>
      <c r="E859" s="2"/>
      <c r="H859" s="8"/>
    </row>
    <row r="860" ht="15.75" customHeight="1">
      <c r="A860" s="2"/>
      <c r="B860" s="2"/>
      <c r="C860" s="7"/>
      <c r="D860" s="2"/>
      <c r="E860" s="2"/>
      <c r="H860" s="8"/>
    </row>
    <row r="861" ht="15.75" customHeight="1">
      <c r="A861" s="2"/>
      <c r="B861" s="2"/>
      <c r="C861" s="7"/>
      <c r="D861" s="2"/>
      <c r="E861" s="2"/>
      <c r="H861" s="8"/>
    </row>
    <row r="862" ht="15.75" customHeight="1">
      <c r="A862" s="2"/>
      <c r="B862" s="2"/>
      <c r="C862" s="7"/>
      <c r="D862" s="2"/>
      <c r="E862" s="2"/>
      <c r="H862" s="8"/>
    </row>
    <row r="863" ht="15.75" customHeight="1">
      <c r="A863" s="2"/>
      <c r="B863" s="2"/>
      <c r="C863" s="7"/>
      <c r="D863" s="2"/>
      <c r="E863" s="2"/>
      <c r="H863" s="8"/>
    </row>
    <row r="864" ht="15.75" customHeight="1">
      <c r="A864" s="2"/>
      <c r="B864" s="2"/>
      <c r="C864" s="7"/>
      <c r="D864" s="2"/>
      <c r="E864" s="2"/>
      <c r="H864" s="8"/>
    </row>
    <row r="865" ht="15.75" customHeight="1">
      <c r="A865" s="2"/>
      <c r="B865" s="2"/>
      <c r="C865" s="7"/>
      <c r="D865" s="2"/>
      <c r="E865" s="2"/>
      <c r="H865" s="8"/>
    </row>
    <row r="866" ht="15.75" customHeight="1">
      <c r="A866" s="2"/>
      <c r="B866" s="2"/>
      <c r="C866" s="7"/>
      <c r="D866" s="2"/>
      <c r="E866" s="2"/>
      <c r="H866" s="8"/>
    </row>
    <row r="867" ht="15.75" customHeight="1">
      <c r="A867" s="2"/>
      <c r="B867" s="2"/>
      <c r="C867" s="7"/>
      <c r="D867" s="2"/>
      <c r="E867" s="2"/>
      <c r="H867" s="8"/>
    </row>
    <row r="868" ht="15.75" customHeight="1">
      <c r="A868" s="2"/>
      <c r="B868" s="2"/>
      <c r="C868" s="7"/>
      <c r="D868" s="2"/>
      <c r="E868" s="2"/>
      <c r="H868" s="8"/>
    </row>
    <row r="869" ht="15.75" customHeight="1">
      <c r="A869" s="2"/>
      <c r="B869" s="2"/>
      <c r="C869" s="7"/>
      <c r="D869" s="2"/>
      <c r="E869" s="2"/>
      <c r="H869" s="8"/>
    </row>
    <row r="870" ht="15.75" customHeight="1">
      <c r="A870" s="2"/>
      <c r="B870" s="2"/>
      <c r="C870" s="7"/>
      <c r="D870" s="2"/>
      <c r="E870" s="2"/>
      <c r="H870" s="8"/>
    </row>
    <row r="871" ht="15.75" customHeight="1">
      <c r="A871" s="2"/>
      <c r="B871" s="2"/>
      <c r="C871" s="7"/>
      <c r="D871" s="2"/>
      <c r="E871" s="2"/>
      <c r="H871" s="8"/>
    </row>
    <row r="872" ht="15.75" customHeight="1">
      <c r="A872" s="2"/>
      <c r="B872" s="2"/>
      <c r="C872" s="7"/>
      <c r="D872" s="2"/>
      <c r="E872" s="2"/>
      <c r="H872" s="8"/>
    </row>
    <row r="873" ht="15.75" customHeight="1">
      <c r="A873" s="2"/>
      <c r="B873" s="2"/>
      <c r="C873" s="7"/>
      <c r="D873" s="2"/>
      <c r="E873" s="2"/>
      <c r="H873" s="8"/>
    </row>
    <row r="874" ht="15.75" customHeight="1">
      <c r="A874" s="2"/>
      <c r="B874" s="2"/>
      <c r="C874" s="7"/>
      <c r="D874" s="2"/>
      <c r="E874" s="2"/>
      <c r="H874" s="8"/>
    </row>
    <row r="875" ht="15.75" customHeight="1">
      <c r="A875" s="2"/>
      <c r="B875" s="2"/>
      <c r="C875" s="7"/>
      <c r="D875" s="2"/>
      <c r="E875" s="2"/>
      <c r="H875" s="8"/>
    </row>
    <row r="876" ht="15.75" customHeight="1">
      <c r="A876" s="2"/>
      <c r="B876" s="2"/>
      <c r="C876" s="7"/>
      <c r="D876" s="2"/>
      <c r="E876" s="2"/>
      <c r="H876" s="8"/>
    </row>
    <row r="877" ht="15.75" customHeight="1">
      <c r="A877" s="2"/>
      <c r="B877" s="2"/>
      <c r="C877" s="7"/>
      <c r="D877" s="2"/>
      <c r="E877" s="2"/>
      <c r="H877" s="8"/>
    </row>
    <row r="878" ht="15.75" customHeight="1">
      <c r="A878" s="2"/>
      <c r="B878" s="2"/>
      <c r="C878" s="7"/>
      <c r="D878" s="2"/>
      <c r="E878" s="2"/>
      <c r="H878" s="8"/>
    </row>
    <row r="879" ht="15.75" customHeight="1">
      <c r="A879" s="2"/>
      <c r="B879" s="2"/>
      <c r="C879" s="7"/>
      <c r="D879" s="2"/>
      <c r="E879" s="2"/>
      <c r="H879" s="8"/>
    </row>
    <row r="880" ht="15.75" customHeight="1">
      <c r="A880" s="2"/>
      <c r="B880" s="2"/>
      <c r="C880" s="7"/>
      <c r="D880" s="2"/>
      <c r="E880" s="2"/>
      <c r="H880" s="8"/>
    </row>
    <row r="881" ht="15.75" customHeight="1">
      <c r="A881" s="2"/>
      <c r="B881" s="2"/>
      <c r="C881" s="7"/>
      <c r="D881" s="2"/>
      <c r="E881" s="2"/>
      <c r="H881" s="8"/>
    </row>
    <row r="882" ht="15.75" customHeight="1">
      <c r="A882" s="2"/>
      <c r="B882" s="2"/>
      <c r="C882" s="7"/>
      <c r="D882" s="2"/>
      <c r="E882" s="2"/>
      <c r="H882" s="8"/>
    </row>
    <row r="883" ht="15.75" customHeight="1">
      <c r="A883" s="2"/>
      <c r="B883" s="2"/>
      <c r="C883" s="7"/>
      <c r="D883" s="2"/>
      <c r="E883" s="2"/>
      <c r="H883" s="8"/>
    </row>
    <row r="884" ht="15.75" customHeight="1">
      <c r="A884" s="2"/>
      <c r="B884" s="2"/>
      <c r="C884" s="7"/>
      <c r="D884" s="2"/>
      <c r="E884" s="2"/>
      <c r="H884" s="8"/>
    </row>
    <row r="885" ht="15.75" customHeight="1">
      <c r="A885" s="2"/>
      <c r="B885" s="2"/>
      <c r="C885" s="7"/>
      <c r="D885" s="2"/>
      <c r="E885" s="2"/>
      <c r="H885" s="8"/>
    </row>
    <row r="886" ht="15.75" customHeight="1">
      <c r="A886" s="2"/>
      <c r="B886" s="2"/>
      <c r="C886" s="7"/>
      <c r="D886" s="2"/>
      <c r="E886" s="2"/>
      <c r="H886" s="8"/>
    </row>
    <row r="887" ht="15.75" customHeight="1">
      <c r="A887" s="2"/>
      <c r="B887" s="2"/>
      <c r="C887" s="7"/>
      <c r="D887" s="2"/>
      <c r="E887" s="2"/>
      <c r="H887" s="8"/>
    </row>
    <row r="888" ht="15.75" customHeight="1">
      <c r="A888" s="2"/>
      <c r="B888" s="2"/>
      <c r="C888" s="7"/>
      <c r="D888" s="2"/>
      <c r="E888" s="2"/>
      <c r="H888" s="8"/>
    </row>
    <row r="889" ht="15.75" customHeight="1">
      <c r="A889" s="2"/>
      <c r="B889" s="2"/>
      <c r="C889" s="7"/>
      <c r="D889" s="2"/>
      <c r="E889" s="2"/>
      <c r="H889" s="8"/>
    </row>
    <row r="890" ht="15.75" customHeight="1">
      <c r="A890" s="2"/>
      <c r="B890" s="2"/>
      <c r="C890" s="7"/>
      <c r="D890" s="2"/>
      <c r="E890" s="2"/>
      <c r="H890" s="8"/>
    </row>
    <row r="891" ht="15.75" customHeight="1">
      <c r="A891" s="2"/>
      <c r="B891" s="2"/>
      <c r="C891" s="7"/>
      <c r="D891" s="2"/>
      <c r="E891" s="2"/>
      <c r="H891" s="8"/>
    </row>
    <row r="892" ht="15.75" customHeight="1">
      <c r="A892" s="2"/>
      <c r="B892" s="2"/>
      <c r="C892" s="7"/>
      <c r="D892" s="2"/>
      <c r="E892" s="2"/>
      <c r="H892" s="8"/>
    </row>
    <row r="893" ht="15.75" customHeight="1">
      <c r="A893" s="2"/>
      <c r="B893" s="2"/>
      <c r="C893" s="7"/>
      <c r="D893" s="2"/>
      <c r="E893" s="2"/>
      <c r="H893" s="8"/>
    </row>
    <row r="894" ht="15.75" customHeight="1">
      <c r="A894" s="2"/>
      <c r="B894" s="2"/>
      <c r="C894" s="7"/>
      <c r="D894" s="2"/>
      <c r="E894" s="2"/>
      <c r="H894" s="8"/>
    </row>
    <row r="895" ht="15.75" customHeight="1">
      <c r="A895" s="2"/>
      <c r="B895" s="2"/>
      <c r="C895" s="7"/>
      <c r="D895" s="2"/>
      <c r="E895" s="2"/>
      <c r="H895" s="8"/>
    </row>
    <row r="896" ht="15.75" customHeight="1">
      <c r="A896" s="2"/>
      <c r="B896" s="2"/>
      <c r="C896" s="7"/>
      <c r="D896" s="2"/>
      <c r="E896" s="2"/>
      <c r="H896" s="8"/>
    </row>
    <row r="897" ht="15.75" customHeight="1">
      <c r="A897" s="2"/>
      <c r="B897" s="2"/>
      <c r="C897" s="7"/>
      <c r="D897" s="2"/>
      <c r="E897" s="2"/>
      <c r="H897" s="8"/>
    </row>
    <row r="898" ht="15.75" customHeight="1">
      <c r="A898" s="2"/>
      <c r="B898" s="2"/>
      <c r="C898" s="7"/>
      <c r="D898" s="2"/>
      <c r="E898" s="2"/>
      <c r="H898" s="8"/>
    </row>
    <row r="899" ht="15.75" customHeight="1">
      <c r="A899" s="2"/>
      <c r="B899" s="2"/>
      <c r="C899" s="7"/>
      <c r="D899" s="2"/>
      <c r="E899" s="2"/>
      <c r="H899" s="8"/>
    </row>
    <row r="900" ht="15.75" customHeight="1">
      <c r="A900" s="2"/>
      <c r="B900" s="2"/>
      <c r="C900" s="7"/>
      <c r="D900" s="2"/>
      <c r="E900" s="2"/>
      <c r="H900" s="8"/>
    </row>
    <row r="901" ht="15.75" customHeight="1">
      <c r="A901" s="2"/>
      <c r="B901" s="2"/>
      <c r="C901" s="7"/>
      <c r="D901" s="2"/>
      <c r="E901" s="2"/>
      <c r="H901" s="8"/>
    </row>
    <row r="902" ht="15.75" customHeight="1">
      <c r="A902" s="2"/>
      <c r="B902" s="2"/>
      <c r="C902" s="7"/>
      <c r="D902" s="2"/>
      <c r="E902" s="2"/>
      <c r="H902" s="8"/>
    </row>
    <row r="903" ht="15.75" customHeight="1">
      <c r="A903" s="2"/>
      <c r="B903" s="2"/>
      <c r="C903" s="7"/>
      <c r="D903" s="2"/>
      <c r="E903" s="2"/>
      <c r="H903" s="8"/>
    </row>
    <row r="904" ht="15.75" customHeight="1">
      <c r="A904" s="2"/>
      <c r="B904" s="2"/>
      <c r="C904" s="7"/>
      <c r="D904" s="2"/>
      <c r="E904" s="2"/>
      <c r="H904" s="8"/>
    </row>
    <row r="905" ht="15.75" customHeight="1">
      <c r="A905" s="2"/>
      <c r="B905" s="2"/>
      <c r="C905" s="7"/>
      <c r="D905" s="2"/>
      <c r="E905" s="2"/>
      <c r="H905" s="8"/>
    </row>
    <row r="906" ht="15.75" customHeight="1">
      <c r="A906" s="2"/>
      <c r="B906" s="2"/>
      <c r="C906" s="7"/>
      <c r="D906" s="2"/>
      <c r="E906" s="2"/>
      <c r="H906" s="8"/>
    </row>
    <row r="907" ht="15.75" customHeight="1">
      <c r="A907" s="2"/>
      <c r="B907" s="2"/>
      <c r="C907" s="7"/>
      <c r="D907" s="2"/>
      <c r="E907" s="2"/>
      <c r="H907" s="8"/>
    </row>
    <row r="908" ht="15.75" customHeight="1">
      <c r="A908" s="2"/>
      <c r="B908" s="2"/>
      <c r="C908" s="7"/>
      <c r="D908" s="2"/>
      <c r="E908" s="2"/>
      <c r="H908" s="8"/>
    </row>
    <row r="909" ht="15.75" customHeight="1">
      <c r="A909" s="2"/>
      <c r="B909" s="2"/>
      <c r="C909" s="7"/>
      <c r="D909" s="2"/>
      <c r="E909" s="2"/>
      <c r="H909" s="8"/>
    </row>
    <row r="910" ht="15.75" customHeight="1">
      <c r="A910" s="2"/>
      <c r="B910" s="2"/>
      <c r="C910" s="7"/>
      <c r="D910" s="2"/>
      <c r="E910" s="2"/>
      <c r="H910" s="8"/>
    </row>
    <row r="911" ht="15.75" customHeight="1">
      <c r="A911" s="2"/>
      <c r="B911" s="2"/>
      <c r="C911" s="7"/>
      <c r="D911" s="2"/>
      <c r="E911" s="2"/>
      <c r="H911" s="8"/>
    </row>
    <row r="912" ht="15.75" customHeight="1">
      <c r="A912" s="2"/>
      <c r="B912" s="2"/>
      <c r="C912" s="7"/>
      <c r="D912" s="2"/>
      <c r="E912" s="2"/>
      <c r="H912" s="8"/>
    </row>
    <row r="913" ht="15.75" customHeight="1">
      <c r="A913" s="2"/>
      <c r="B913" s="2"/>
      <c r="C913" s="7"/>
      <c r="D913" s="2"/>
      <c r="E913" s="2"/>
      <c r="H913" s="8"/>
    </row>
    <row r="914" ht="15.75" customHeight="1">
      <c r="A914" s="2"/>
      <c r="B914" s="2"/>
      <c r="C914" s="7"/>
      <c r="D914" s="2"/>
      <c r="E914" s="2"/>
      <c r="H914" s="8"/>
    </row>
    <row r="915" ht="15.75" customHeight="1">
      <c r="A915" s="2"/>
      <c r="B915" s="2"/>
      <c r="C915" s="7"/>
      <c r="D915" s="2"/>
      <c r="E915" s="2"/>
      <c r="H915" s="8"/>
    </row>
    <row r="916" ht="15.75" customHeight="1">
      <c r="A916" s="2"/>
      <c r="B916" s="2"/>
      <c r="C916" s="7"/>
      <c r="D916" s="2"/>
      <c r="E916" s="2"/>
      <c r="H916" s="8"/>
    </row>
    <row r="917" ht="15.75" customHeight="1">
      <c r="A917" s="2"/>
      <c r="B917" s="2"/>
      <c r="C917" s="7"/>
      <c r="D917" s="2"/>
      <c r="E917" s="2"/>
      <c r="H917" s="8"/>
    </row>
    <row r="918" ht="15.75" customHeight="1">
      <c r="A918" s="2"/>
      <c r="B918" s="2"/>
      <c r="C918" s="7"/>
      <c r="D918" s="2"/>
      <c r="E918" s="2"/>
      <c r="H918" s="8"/>
    </row>
    <row r="919" ht="15.75" customHeight="1">
      <c r="A919" s="2"/>
      <c r="B919" s="2"/>
      <c r="C919" s="7"/>
      <c r="D919" s="2"/>
      <c r="E919" s="2"/>
      <c r="H919" s="8"/>
    </row>
    <row r="920" ht="15.75" customHeight="1">
      <c r="A920" s="2"/>
      <c r="B920" s="2"/>
      <c r="C920" s="7"/>
      <c r="D920" s="2"/>
      <c r="E920" s="2"/>
      <c r="H920" s="8"/>
    </row>
    <row r="921" ht="15.75" customHeight="1">
      <c r="A921" s="2"/>
      <c r="B921" s="2"/>
      <c r="C921" s="7"/>
      <c r="D921" s="2"/>
      <c r="E921" s="2"/>
      <c r="H921" s="8"/>
    </row>
    <row r="922" ht="15.75" customHeight="1">
      <c r="A922" s="2"/>
      <c r="B922" s="2"/>
      <c r="C922" s="7"/>
      <c r="D922" s="2"/>
      <c r="E922" s="2"/>
      <c r="H922" s="8"/>
    </row>
    <row r="923" ht="15.75" customHeight="1">
      <c r="A923" s="2"/>
      <c r="B923" s="2"/>
      <c r="C923" s="7"/>
      <c r="D923" s="2"/>
      <c r="E923" s="2"/>
      <c r="H923" s="8"/>
    </row>
    <row r="924" ht="15.75" customHeight="1">
      <c r="A924" s="2"/>
      <c r="B924" s="2"/>
      <c r="C924" s="7"/>
      <c r="D924" s="2"/>
      <c r="E924" s="2"/>
      <c r="H924" s="8"/>
    </row>
    <row r="925" ht="15.75" customHeight="1">
      <c r="A925" s="2"/>
      <c r="B925" s="2"/>
      <c r="C925" s="7"/>
      <c r="D925" s="2"/>
      <c r="E925" s="2"/>
      <c r="H925" s="8"/>
    </row>
    <row r="926" ht="15.75" customHeight="1">
      <c r="A926" s="2"/>
      <c r="B926" s="2"/>
      <c r="C926" s="7"/>
      <c r="D926" s="2"/>
      <c r="E926" s="2"/>
      <c r="H926" s="8"/>
    </row>
    <row r="927" ht="15.75" customHeight="1">
      <c r="A927" s="2"/>
      <c r="B927" s="2"/>
      <c r="C927" s="7"/>
      <c r="D927" s="2"/>
      <c r="E927" s="2"/>
      <c r="H927" s="8"/>
    </row>
    <row r="928" ht="15.75" customHeight="1">
      <c r="A928" s="2"/>
      <c r="B928" s="2"/>
      <c r="C928" s="7"/>
      <c r="D928" s="2"/>
      <c r="E928" s="2"/>
      <c r="H928" s="8"/>
    </row>
    <row r="929" ht="15.75" customHeight="1">
      <c r="A929" s="2"/>
      <c r="B929" s="2"/>
      <c r="C929" s="7"/>
      <c r="D929" s="2"/>
      <c r="E929" s="2"/>
      <c r="H929" s="8"/>
    </row>
    <row r="930" ht="15.75" customHeight="1">
      <c r="A930" s="2"/>
      <c r="B930" s="2"/>
      <c r="C930" s="7"/>
      <c r="D930" s="2"/>
      <c r="E930" s="2"/>
      <c r="H930" s="8"/>
    </row>
    <row r="931" ht="15.75" customHeight="1">
      <c r="A931" s="2"/>
      <c r="B931" s="2"/>
      <c r="C931" s="7"/>
      <c r="D931" s="2"/>
      <c r="E931" s="2"/>
      <c r="H931" s="8"/>
    </row>
    <row r="932" ht="15.75" customHeight="1">
      <c r="A932" s="2"/>
      <c r="B932" s="2"/>
      <c r="C932" s="7"/>
      <c r="D932" s="2"/>
      <c r="E932" s="2"/>
      <c r="H932" s="8"/>
    </row>
    <row r="933" ht="15.75" customHeight="1">
      <c r="A933" s="2"/>
      <c r="B933" s="2"/>
      <c r="C933" s="7"/>
      <c r="D933" s="2"/>
      <c r="E933" s="2"/>
      <c r="H933" s="8"/>
    </row>
    <row r="934" ht="15.75" customHeight="1">
      <c r="A934" s="2"/>
      <c r="B934" s="2"/>
      <c r="C934" s="7"/>
      <c r="D934" s="2"/>
      <c r="E934" s="2"/>
      <c r="H934" s="8"/>
    </row>
    <row r="935" ht="15.75" customHeight="1">
      <c r="A935" s="2"/>
      <c r="B935" s="2"/>
      <c r="C935" s="7"/>
      <c r="D935" s="2"/>
      <c r="E935" s="2"/>
      <c r="H935" s="8"/>
    </row>
    <row r="936" ht="15.75" customHeight="1">
      <c r="A936" s="2"/>
      <c r="B936" s="2"/>
      <c r="C936" s="7"/>
      <c r="D936" s="2"/>
      <c r="E936" s="2"/>
      <c r="H936" s="8"/>
    </row>
    <row r="937" ht="15.75" customHeight="1">
      <c r="A937" s="2"/>
      <c r="B937" s="2"/>
      <c r="C937" s="7"/>
      <c r="D937" s="2"/>
      <c r="E937" s="2"/>
      <c r="H937" s="8"/>
    </row>
    <row r="938" ht="15.75" customHeight="1">
      <c r="A938" s="2"/>
      <c r="B938" s="2"/>
      <c r="C938" s="7"/>
      <c r="D938" s="2"/>
      <c r="E938" s="2"/>
      <c r="H938" s="8"/>
    </row>
    <row r="939" ht="15.75" customHeight="1">
      <c r="A939" s="2"/>
      <c r="B939" s="2"/>
      <c r="C939" s="7"/>
      <c r="D939" s="2"/>
      <c r="E939" s="2"/>
      <c r="H939" s="8"/>
    </row>
    <row r="940" ht="15.75" customHeight="1">
      <c r="A940" s="2"/>
      <c r="B940" s="2"/>
      <c r="C940" s="7"/>
      <c r="D940" s="2"/>
      <c r="E940" s="2"/>
      <c r="H940" s="8"/>
    </row>
    <row r="941" ht="15.75" customHeight="1">
      <c r="A941" s="2"/>
      <c r="B941" s="2"/>
      <c r="C941" s="7"/>
      <c r="D941" s="2"/>
      <c r="E941" s="2"/>
      <c r="H941" s="8"/>
    </row>
    <row r="942" ht="15.75" customHeight="1">
      <c r="A942" s="2"/>
      <c r="B942" s="2"/>
      <c r="C942" s="7"/>
      <c r="D942" s="2"/>
      <c r="E942" s="2"/>
      <c r="H942" s="8"/>
    </row>
    <row r="943" ht="15.75" customHeight="1">
      <c r="A943" s="2"/>
      <c r="B943" s="2"/>
      <c r="C943" s="7"/>
      <c r="D943" s="2"/>
      <c r="E943" s="2"/>
      <c r="H943" s="8"/>
    </row>
    <row r="944" ht="15.75" customHeight="1">
      <c r="A944" s="2"/>
      <c r="B944" s="2"/>
      <c r="C944" s="7"/>
      <c r="D944" s="2"/>
      <c r="E944" s="2"/>
      <c r="H944" s="8"/>
    </row>
    <row r="945" ht="15.75" customHeight="1">
      <c r="A945" s="2"/>
      <c r="B945" s="2"/>
      <c r="C945" s="7"/>
      <c r="D945" s="2"/>
      <c r="E945" s="2"/>
      <c r="H945" s="8"/>
    </row>
    <row r="946" ht="15.75" customHeight="1">
      <c r="A946" s="2"/>
      <c r="B946" s="2"/>
      <c r="C946" s="7"/>
      <c r="D946" s="2"/>
      <c r="E946" s="2"/>
      <c r="H946" s="8"/>
    </row>
    <row r="947" ht="15.75" customHeight="1">
      <c r="A947" s="2"/>
      <c r="B947" s="2"/>
      <c r="C947" s="7"/>
      <c r="D947" s="2"/>
      <c r="E947" s="2"/>
      <c r="H947" s="8"/>
    </row>
    <row r="948" ht="15.75" customHeight="1">
      <c r="A948" s="2"/>
      <c r="B948" s="2"/>
      <c r="C948" s="7"/>
      <c r="D948" s="2"/>
      <c r="E948" s="2"/>
      <c r="H948" s="8"/>
    </row>
    <row r="949" ht="15.75" customHeight="1">
      <c r="A949" s="2"/>
      <c r="B949" s="2"/>
      <c r="C949" s="7"/>
      <c r="D949" s="2"/>
      <c r="E949" s="2"/>
      <c r="H949" s="8"/>
    </row>
    <row r="950" ht="15.75" customHeight="1">
      <c r="A950" s="2"/>
      <c r="B950" s="2"/>
      <c r="C950" s="7"/>
      <c r="D950" s="2"/>
      <c r="E950" s="2"/>
      <c r="H950" s="8"/>
    </row>
    <row r="951" ht="15.75" customHeight="1">
      <c r="A951" s="2"/>
      <c r="B951" s="2"/>
      <c r="C951" s="7"/>
      <c r="D951" s="2"/>
      <c r="E951" s="2"/>
      <c r="H951" s="8"/>
    </row>
    <row r="952" ht="15.75" customHeight="1">
      <c r="A952" s="2"/>
      <c r="B952" s="2"/>
      <c r="C952" s="7"/>
      <c r="D952" s="2"/>
      <c r="E952" s="2"/>
      <c r="H952" s="8"/>
    </row>
    <row r="953" ht="15.75" customHeight="1">
      <c r="A953" s="2"/>
      <c r="B953" s="2"/>
      <c r="C953" s="7"/>
      <c r="D953" s="2"/>
      <c r="E953" s="2"/>
      <c r="H953" s="8"/>
    </row>
    <row r="954" ht="15.75" customHeight="1">
      <c r="A954" s="2"/>
      <c r="B954" s="2"/>
      <c r="C954" s="7"/>
      <c r="D954" s="2"/>
      <c r="E954" s="2"/>
      <c r="H954" s="8"/>
    </row>
    <row r="955" ht="15.75" customHeight="1">
      <c r="A955" s="2"/>
      <c r="B955" s="2"/>
      <c r="C955" s="7"/>
      <c r="D955" s="2"/>
      <c r="E955" s="2"/>
      <c r="H955" s="8"/>
    </row>
    <row r="956" ht="15.75" customHeight="1">
      <c r="A956" s="2"/>
      <c r="B956" s="2"/>
      <c r="C956" s="7"/>
      <c r="D956" s="2"/>
      <c r="E956" s="2"/>
      <c r="H956" s="8"/>
    </row>
    <row r="957" ht="15.75" customHeight="1">
      <c r="A957" s="2"/>
      <c r="B957" s="2"/>
      <c r="C957" s="7"/>
      <c r="D957" s="2"/>
      <c r="E957" s="2"/>
      <c r="H957" s="8"/>
    </row>
    <row r="958" ht="15.75" customHeight="1">
      <c r="A958" s="2"/>
      <c r="B958" s="2"/>
      <c r="C958" s="7"/>
      <c r="D958" s="2"/>
      <c r="E958" s="2"/>
      <c r="H958" s="8"/>
    </row>
    <row r="959" ht="15.75" customHeight="1">
      <c r="A959" s="2"/>
      <c r="B959" s="2"/>
      <c r="C959" s="7"/>
      <c r="D959" s="2"/>
      <c r="E959" s="2"/>
      <c r="H959" s="8"/>
    </row>
    <row r="960" ht="15.75" customHeight="1">
      <c r="A960" s="2"/>
      <c r="B960" s="2"/>
      <c r="C960" s="7"/>
      <c r="D960" s="2"/>
      <c r="E960" s="2"/>
      <c r="H960" s="8"/>
    </row>
    <row r="961" ht="15.75" customHeight="1">
      <c r="A961" s="2"/>
      <c r="B961" s="2"/>
      <c r="C961" s="7"/>
      <c r="D961" s="2"/>
      <c r="E961" s="2"/>
      <c r="H961" s="8"/>
    </row>
    <row r="962" ht="15.75" customHeight="1">
      <c r="A962" s="2"/>
      <c r="B962" s="2"/>
      <c r="C962" s="7"/>
      <c r="D962" s="2"/>
      <c r="E962" s="2"/>
      <c r="H962" s="8"/>
    </row>
    <row r="963" ht="15.75" customHeight="1">
      <c r="A963" s="2"/>
      <c r="B963" s="2"/>
      <c r="C963" s="7"/>
      <c r="D963" s="2"/>
      <c r="E963" s="2"/>
      <c r="H963" s="8"/>
    </row>
    <row r="964" ht="15.75" customHeight="1">
      <c r="A964" s="2"/>
      <c r="B964" s="2"/>
      <c r="C964" s="7"/>
      <c r="D964" s="2"/>
      <c r="E964" s="2"/>
      <c r="H964" s="8"/>
    </row>
    <row r="965" ht="15.75" customHeight="1">
      <c r="A965" s="2"/>
      <c r="B965" s="2"/>
      <c r="C965" s="7"/>
      <c r="D965" s="2"/>
      <c r="E965" s="2"/>
      <c r="H965" s="8"/>
    </row>
    <row r="966" ht="15.75" customHeight="1">
      <c r="A966" s="2"/>
      <c r="B966" s="2"/>
      <c r="C966" s="7"/>
      <c r="D966" s="2"/>
      <c r="E966" s="2"/>
      <c r="H966" s="8"/>
    </row>
    <row r="967" ht="15.75" customHeight="1">
      <c r="A967" s="2"/>
      <c r="B967" s="2"/>
      <c r="C967" s="7"/>
      <c r="D967" s="2"/>
      <c r="E967" s="2"/>
      <c r="H967" s="8"/>
    </row>
    <row r="968" ht="15.75" customHeight="1">
      <c r="A968" s="2"/>
      <c r="B968" s="2"/>
      <c r="C968" s="7"/>
      <c r="D968" s="2"/>
      <c r="E968" s="2"/>
      <c r="H968" s="8"/>
    </row>
    <row r="969" ht="15.75" customHeight="1">
      <c r="A969" s="2"/>
      <c r="B969" s="2"/>
      <c r="C969" s="7"/>
      <c r="D969" s="2"/>
      <c r="E969" s="2"/>
      <c r="H969" s="8"/>
    </row>
    <row r="970" ht="15.75" customHeight="1">
      <c r="A970" s="2"/>
      <c r="B970" s="2"/>
      <c r="C970" s="7"/>
      <c r="D970" s="2"/>
      <c r="E970" s="2"/>
      <c r="H970" s="8"/>
    </row>
    <row r="971" ht="15.75" customHeight="1">
      <c r="A971" s="2"/>
      <c r="B971" s="2"/>
      <c r="C971" s="7"/>
      <c r="D971" s="2"/>
      <c r="E971" s="2"/>
      <c r="H971" s="8"/>
    </row>
    <row r="972" ht="15.75" customHeight="1">
      <c r="A972" s="2"/>
      <c r="B972" s="2"/>
      <c r="C972" s="7"/>
      <c r="D972" s="2"/>
      <c r="E972" s="2"/>
      <c r="H972" s="8"/>
    </row>
    <row r="973" ht="15.75" customHeight="1">
      <c r="A973" s="2"/>
      <c r="B973" s="2"/>
      <c r="C973" s="7"/>
      <c r="D973" s="2"/>
      <c r="E973" s="2"/>
      <c r="H973" s="8"/>
    </row>
    <row r="974" ht="15.75" customHeight="1">
      <c r="A974" s="2"/>
      <c r="B974" s="2"/>
      <c r="C974" s="7"/>
      <c r="D974" s="2"/>
      <c r="E974" s="2"/>
      <c r="H974" s="8"/>
    </row>
    <row r="975" ht="15.75" customHeight="1">
      <c r="A975" s="2"/>
      <c r="B975" s="2"/>
      <c r="C975" s="7"/>
      <c r="D975" s="2"/>
      <c r="E975" s="2"/>
      <c r="H975" s="8"/>
    </row>
    <row r="976" ht="15.75" customHeight="1">
      <c r="A976" s="2"/>
      <c r="B976" s="2"/>
      <c r="C976" s="7"/>
      <c r="D976" s="2"/>
      <c r="E976" s="2"/>
      <c r="H976" s="8"/>
    </row>
    <row r="977" ht="15.75" customHeight="1">
      <c r="A977" s="2"/>
      <c r="B977" s="2"/>
      <c r="C977" s="7"/>
      <c r="D977" s="2"/>
      <c r="E977" s="2"/>
      <c r="H977" s="8"/>
    </row>
    <row r="978" ht="15.75" customHeight="1">
      <c r="A978" s="2"/>
      <c r="B978" s="2"/>
      <c r="C978" s="7"/>
      <c r="D978" s="2"/>
      <c r="E978" s="2"/>
      <c r="H978" s="8"/>
    </row>
    <row r="979" ht="15.75" customHeight="1">
      <c r="A979" s="2"/>
      <c r="B979" s="2"/>
      <c r="C979" s="7"/>
      <c r="D979" s="2"/>
      <c r="E979" s="2"/>
      <c r="H979" s="8"/>
    </row>
    <row r="980" ht="15.75" customHeight="1">
      <c r="A980" s="2"/>
      <c r="B980" s="2"/>
      <c r="C980" s="7"/>
      <c r="D980" s="2"/>
      <c r="E980" s="2"/>
      <c r="H980" s="8"/>
    </row>
    <row r="981" ht="15.75" customHeight="1">
      <c r="A981" s="2"/>
      <c r="B981" s="2"/>
      <c r="C981" s="7"/>
      <c r="D981" s="2"/>
      <c r="E981" s="2"/>
      <c r="H981" s="8"/>
    </row>
    <row r="982" ht="15.75" customHeight="1">
      <c r="A982" s="2"/>
      <c r="B982" s="2"/>
      <c r="C982" s="7"/>
      <c r="D982" s="2"/>
      <c r="E982" s="2"/>
      <c r="H982" s="8"/>
    </row>
    <row r="983" ht="15.75" customHeight="1">
      <c r="A983" s="2"/>
      <c r="B983" s="2"/>
      <c r="C983" s="7"/>
      <c r="D983" s="2"/>
      <c r="E983" s="2"/>
      <c r="H983" s="8"/>
    </row>
    <row r="984" ht="15.75" customHeight="1">
      <c r="A984" s="2"/>
      <c r="B984" s="2"/>
      <c r="C984" s="7"/>
      <c r="D984" s="2"/>
      <c r="E984" s="2"/>
      <c r="H984" s="8"/>
    </row>
    <row r="985" ht="15.75" customHeight="1">
      <c r="A985" s="2"/>
      <c r="B985" s="2"/>
      <c r="C985" s="7"/>
      <c r="D985" s="2"/>
      <c r="E985" s="2"/>
      <c r="H985" s="8"/>
    </row>
    <row r="986" ht="15.75" customHeight="1">
      <c r="A986" s="2"/>
      <c r="B986" s="2"/>
      <c r="C986" s="7"/>
      <c r="D986" s="2"/>
      <c r="E986" s="2"/>
      <c r="H986" s="8"/>
    </row>
    <row r="987" ht="15.75" customHeight="1">
      <c r="A987" s="2"/>
      <c r="B987" s="2"/>
      <c r="C987" s="7"/>
      <c r="D987" s="2"/>
      <c r="E987" s="2"/>
      <c r="H987" s="8"/>
    </row>
    <row r="988" ht="15.75" customHeight="1">
      <c r="A988" s="2"/>
      <c r="B988" s="2"/>
      <c r="C988" s="7"/>
      <c r="D988" s="2"/>
      <c r="E988" s="2"/>
      <c r="H988" s="8"/>
    </row>
    <row r="989" ht="15.75" customHeight="1">
      <c r="A989" s="2"/>
      <c r="B989" s="2"/>
      <c r="C989" s="7"/>
      <c r="D989" s="2"/>
      <c r="E989" s="2"/>
      <c r="H989" s="8"/>
    </row>
    <row r="990" ht="15.75" customHeight="1">
      <c r="A990" s="2"/>
      <c r="B990" s="2"/>
      <c r="C990" s="7"/>
      <c r="D990" s="2"/>
      <c r="E990" s="2"/>
      <c r="H990" s="8"/>
    </row>
    <row r="991" ht="15.75" customHeight="1">
      <c r="A991" s="2"/>
      <c r="B991" s="2"/>
      <c r="C991" s="7"/>
      <c r="D991" s="2"/>
      <c r="E991" s="2"/>
      <c r="H991" s="8"/>
    </row>
    <row r="992" ht="15.75" customHeight="1">
      <c r="A992" s="2"/>
      <c r="B992" s="2"/>
      <c r="C992" s="7"/>
      <c r="D992" s="2"/>
      <c r="E992" s="2"/>
      <c r="H992" s="8"/>
    </row>
    <row r="993" ht="15.75" customHeight="1">
      <c r="A993" s="2"/>
      <c r="B993" s="2"/>
      <c r="C993" s="7"/>
      <c r="D993" s="2"/>
      <c r="E993" s="2"/>
      <c r="H993" s="8"/>
    </row>
    <row r="994" ht="15.75" customHeight="1">
      <c r="A994" s="2"/>
      <c r="B994" s="2"/>
      <c r="C994" s="7"/>
      <c r="D994" s="2"/>
      <c r="E994" s="2"/>
      <c r="H994" s="8"/>
    </row>
    <row r="995" ht="15.75" customHeight="1">
      <c r="A995" s="2"/>
      <c r="B995" s="2"/>
      <c r="C995" s="7"/>
      <c r="D995" s="2"/>
      <c r="E995" s="2"/>
      <c r="H995" s="8"/>
    </row>
    <row r="996" ht="15.75" customHeight="1">
      <c r="A996" s="2"/>
      <c r="B996" s="2"/>
      <c r="C996" s="7"/>
      <c r="D996" s="2"/>
      <c r="E996" s="2"/>
      <c r="H996" s="8"/>
    </row>
    <row r="997" ht="15.75" customHeight="1">
      <c r="A997" s="2"/>
      <c r="B997" s="2"/>
      <c r="C997" s="7"/>
      <c r="D997" s="2"/>
      <c r="E997" s="2"/>
      <c r="H997" s="8"/>
    </row>
    <row r="998" ht="15.75" customHeight="1">
      <c r="A998" s="2"/>
      <c r="B998" s="2"/>
      <c r="C998" s="7"/>
      <c r="D998" s="2"/>
      <c r="E998" s="2"/>
      <c r="H998" s="8"/>
    </row>
    <row r="999" ht="15.75" customHeight="1">
      <c r="A999" s="2"/>
      <c r="B999" s="2"/>
      <c r="C999" s="7"/>
      <c r="D999" s="2"/>
      <c r="E999" s="2"/>
      <c r="H999" s="8"/>
    </row>
    <row r="1000" ht="15.75" customHeight="1">
      <c r="A1000" s="2"/>
      <c r="B1000" s="2"/>
      <c r="C1000" s="7"/>
      <c r="D1000" s="2"/>
      <c r="E1000" s="2"/>
      <c r="H1000" s="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7.0"/>
    <col customWidth="1" min="3" max="3" width="19.43"/>
    <col customWidth="1" min="4" max="4" width="24.57"/>
    <col customWidth="1" min="5" max="5" width="31.71"/>
    <col customWidth="1" min="6" max="6" width="43.14"/>
    <col customWidth="1" min="7" max="7" width="17.43"/>
    <col customWidth="1" min="8" max="8" width="28.71"/>
    <col customWidth="1" min="9" max="9" width="22.57"/>
    <col customWidth="1" min="10" max="10" width="29.71"/>
    <col customWidth="1" min="11" max="11" width="36.86"/>
    <col customWidth="1" min="12" max="26" width="8.71"/>
  </cols>
  <sheetData>
    <row r="1">
      <c r="A1" s="14" t="s">
        <v>25</v>
      </c>
      <c r="B1" s="14" t="s">
        <v>24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29</v>
      </c>
      <c r="H1" s="15" t="s">
        <v>42</v>
      </c>
      <c r="I1" s="15" t="s">
        <v>43</v>
      </c>
      <c r="J1" s="15" t="s">
        <v>44</v>
      </c>
      <c r="K1" s="16" t="s">
        <v>45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</row>
    <row r="2">
      <c r="A2" s="19">
        <v>2.001806232E9</v>
      </c>
      <c r="B2" s="19">
        <v>1.091117222124E12</v>
      </c>
      <c r="C2" s="20">
        <f>SUMIF(xor_orderno,$A2,xor_weight)</f>
        <v>1.302</v>
      </c>
      <c r="D2" s="20">
        <f t="shared" ref="D2:D125" si="1">CEILING(C2,0.5)</f>
        <v>1.5</v>
      </c>
      <c r="E2" s="20">
        <f>sumif(cci_oid,A2,cci_weight)</f>
        <v>1.3</v>
      </c>
      <c r="F2" s="21">
        <f t="shared" ref="F2:F125" si="2">CEILING(E2,0.5)</f>
        <v>1.5</v>
      </c>
      <c r="G2" s="22" t="str">
        <f>VLOOKUP(B2,'Courier - Invoice'!$A$1:$I$125,9)</f>
        <v>d</v>
      </c>
      <c r="H2" s="20" t="str">
        <f>VLOOKUP(B2,'Courier - Invoice'!$A$1:$I$125,6)</f>
        <v>d</v>
      </c>
      <c r="I2" s="20">
        <f>VLOOKUP(B2,CI,15)</f>
        <v>135</v>
      </c>
      <c r="J2" s="20">
        <f>VLOOKUP(B2,'Courier - Invoice'!A:I,8)</f>
        <v>135</v>
      </c>
      <c r="K2" s="20">
        <f t="shared" ref="K2:K125" si="3">I2-J2</f>
        <v>0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19">
        <v>2.001806233E9</v>
      </c>
      <c r="B3" s="19">
        <v>1.091117222135E12</v>
      </c>
      <c r="C3" s="20">
        <f>SUMIF(xor_orderno,$A3,xor_weight)</f>
        <v>0.245</v>
      </c>
      <c r="D3" s="20">
        <f t="shared" si="1"/>
        <v>0.5</v>
      </c>
      <c r="E3" s="20">
        <f>sumif('Courier - Invoice'!B:B,A3,cci_weight)</f>
        <v>0.78</v>
      </c>
      <c r="F3" s="21">
        <f t="shared" si="2"/>
        <v>1</v>
      </c>
      <c r="G3" s="22" t="str">
        <f>VLOOKUP(B3, 'Courier - Invoice'!$A$1:$I$125, 9, FALSE)</f>
        <v>b</v>
      </c>
      <c r="H3" s="20" t="str">
        <f>VLOOKUP(B3,'Courier - Invoice'!$A$1:$I$125,6)</f>
        <v>d</v>
      </c>
      <c r="I3" s="20">
        <f>VLOOKUP(B3,CI,15)</f>
        <v>135</v>
      </c>
      <c r="J3" s="20">
        <f>VLOOKUP(B3,'Courier - Invoice'!A:I,8)</f>
        <v>135</v>
      </c>
      <c r="K3" s="20">
        <f t="shared" si="3"/>
        <v>0</v>
      </c>
      <c r="L3" s="24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9">
        <v>2.001806251E9</v>
      </c>
      <c r="B4" s="19">
        <v>1.091117222146E12</v>
      </c>
      <c r="C4" s="20">
        <f>SUMIF(xor_orderno,$A4,xor_weight)</f>
        <v>0.245</v>
      </c>
      <c r="D4" s="20">
        <f t="shared" si="1"/>
        <v>0.5</v>
      </c>
      <c r="E4" s="20">
        <f>sumif('Courier - Invoice'!B:B,A4,cci_weight)</f>
        <v>1.27</v>
      </c>
      <c r="F4" s="21">
        <f t="shared" si="2"/>
        <v>1.5</v>
      </c>
      <c r="G4" s="22" t="str">
        <f>VLOOKUP(B4, 'Courier - Invoice'!$A$1:$I$125, 9, FALSE)</f>
        <v>d</v>
      </c>
      <c r="H4" s="20" t="str">
        <f>VLOOKUP(B4,'Courier - Invoice'!$A$1:$I$125,6)</f>
        <v>d</v>
      </c>
      <c r="I4" s="20">
        <f>VLOOKUP(B4,CI,15)</f>
        <v>135</v>
      </c>
      <c r="J4" s="20">
        <f>VLOOKUP(B4,'Courier - Invoice'!A:I,8)</f>
        <v>135</v>
      </c>
      <c r="K4" s="20">
        <f t="shared" si="3"/>
        <v>0</v>
      </c>
      <c r="L4" s="24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9">
        <v>2.001806273E9</v>
      </c>
      <c r="B5" s="19">
        <v>1.091117222194E12</v>
      </c>
      <c r="C5" s="20">
        <f>SUMIF(xor_orderno,$A5,xor_weight)</f>
        <v>0.615</v>
      </c>
      <c r="D5" s="20">
        <f t="shared" si="1"/>
        <v>1</v>
      </c>
      <c r="E5" s="20">
        <f>sumif('Courier - Invoice'!B:B,A5,cci_weight)</f>
        <v>1</v>
      </c>
      <c r="F5" s="21">
        <f t="shared" si="2"/>
        <v>1</v>
      </c>
      <c r="G5" s="22" t="str">
        <f>VLOOKUP(B5, 'Courier - Invoice'!$A$1:$I$125, 9, FALSE)</f>
        <v>d</v>
      </c>
      <c r="H5" s="20" t="str">
        <f>VLOOKUP(B5,'Courier - Invoice'!$A$1:$I$125,6)</f>
        <v>d</v>
      </c>
      <c r="I5" s="20">
        <f>VLOOKUP(B5,CI,15)</f>
        <v>90.2</v>
      </c>
      <c r="J5" s="20">
        <f>VLOOKUP(B5,'Courier - Invoice'!A:I,8)</f>
        <v>90.2</v>
      </c>
      <c r="K5" s="20">
        <f t="shared" si="3"/>
        <v>0</v>
      </c>
      <c r="L5" s="24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19">
        <v>2.001806304E9</v>
      </c>
      <c r="B6" s="19">
        <v>1.09111722236E12</v>
      </c>
      <c r="C6" s="20">
        <f>SUMIF(xor_orderno,$A6,xor_weight)</f>
        <v>0.5</v>
      </c>
      <c r="D6" s="20">
        <f t="shared" si="1"/>
        <v>0.5</v>
      </c>
      <c r="E6" s="20">
        <f>sumif('Courier - Invoice'!B:B,A6,cci_weight)</f>
        <v>0.71</v>
      </c>
      <c r="F6" s="21">
        <f t="shared" si="2"/>
        <v>1</v>
      </c>
      <c r="G6" s="22" t="str">
        <f>VLOOKUP(B6, 'Courier - Invoice'!$A$1:$I$125, 9, FALSE)</f>
        <v>b</v>
      </c>
      <c r="H6" s="20" t="str">
        <f>VLOOKUP(B6,'Courier - Invoice'!$A$1:$I$125,6)</f>
        <v>d</v>
      </c>
      <c r="I6" s="20">
        <f>VLOOKUP(B6,CI,15)</f>
        <v>90.2</v>
      </c>
      <c r="J6" s="20">
        <f>VLOOKUP(B6,'Courier - Invoice'!A:I,8)</f>
        <v>90.2</v>
      </c>
      <c r="K6" s="20">
        <f t="shared" si="3"/>
        <v>0</v>
      </c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19">
        <v>2.001806338E9</v>
      </c>
      <c r="B7" s="19">
        <v>1.09111722257E12</v>
      </c>
      <c r="C7" s="20">
        <f>SUMIF(xor_orderno,$A7,xor_weight)</f>
        <v>0.5</v>
      </c>
      <c r="D7" s="20">
        <f t="shared" si="1"/>
        <v>0.5</v>
      </c>
      <c r="E7" s="20">
        <f>sumif('Courier - Invoice'!B:B,A7,cci_weight)</f>
        <v>0.7</v>
      </c>
      <c r="F7" s="21">
        <f t="shared" si="2"/>
        <v>1</v>
      </c>
      <c r="G7" s="22" t="str">
        <f>VLOOKUP(B7, 'Courier - Invoice'!$A$1:$I$125, 9, FALSE)</f>
        <v>d</v>
      </c>
      <c r="H7" s="20" t="str">
        <f>VLOOKUP(B7,'Courier - Invoice'!$A$1:$I$125,6)</f>
        <v>d</v>
      </c>
      <c r="I7" s="20">
        <f>VLOOKUP(B7,CI,15)</f>
        <v>90.2</v>
      </c>
      <c r="J7" s="20">
        <f>VLOOKUP(B7,'Courier - Invoice'!A:I,8)</f>
        <v>90.2</v>
      </c>
      <c r="K7" s="20">
        <f t="shared" si="3"/>
        <v>0</v>
      </c>
      <c r="L7" s="2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19">
        <v>2.001806408E9</v>
      </c>
      <c r="B8" s="19">
        <v>1.091117222931E12</v>
      </c>
      <c r="C8" s="20">
        <f>SUMIF(xor_orderno,$A8,xor_weight)</f>
        <v>2.265</v>
      </c>
      <c r="D8" s="20">
        <f t="shared" si="1"/>
        <v>2.5</v>
      </c>
      <c r="E8" s="20">
        <f>sumif('Courier - Invoice'!B:B,A8,cci_weight)</f>
        <v>2.5</v>
      </c>
      <c r="F8" s="21">
        <f t="shared" si="2"/>
        <v>2.5</v>
      </c>
      <c r="G8" s="22" t="str">
        <f>VLOOKUP(B8, 'Courier - Invoice'!$A$1:$I$125, 9, FALSE)</f>
        <v>d</v>
      </c>
      <c r="H8" s="20" t="str">
        <f>VLOOKUP(B8,'Courier - Invoice'!$A$1:$I$125,6)</f>
        <v>d</v>
      </c>
      <c r="I8" s="20">
        <f>VLOOKUP(B8,CI,15)</f>
        <v>224.6</v>
      </c>
      <c r="J8" s="20">
        <f>VLOOKUP(B8,'Courier - Invoice'!A:I,8)</f>
        <v>224.6</v>
      </c>
      <c r="K8" s="20">
        <f t="shared" si="3"/>
        <v>0</v>
      </c>
      <c r="L8" s="24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19">
        <v>2.001806446E9</v>
      </c>
      <c r="B9" s="19">
        <v>1.091117223211E12</v>
      </c>
      <c r="C9" s="20">
        <f>SUMIF(xor_orderno,$A9,xor_weight)</f>
        <v>0.5</v>
      </c>
      <c r="D9" s="20">
        <f t="shared" si="1"/>
        <v>0.5</v>
      </c>
      <c r="E9" s="20">
        <f>sumif('Courier - Invoice'!B:B,A9,cci_weight)</f>
        <v>0.69</v>
      </c>
      <c r="F9" s="21">
        <f t="shared" si="2"/>
        <v>1</v>
      </c>
      <c r="G9" s="22" t="str">
        <f>VLOOKUP(B9, 'Courier - Invoice'!$A$1:$I$125, 9, FALSE)</f>
        <v>d</v>
      </c>
      <c r="H9" s="20" t="str">
        <f>VLOOKUP(B9,'Courier - Invoice'!$A$1:$I$125,6)</f>
        <v>d</v>
      </c>
      <c r="I9" s="20">
        <f>VLOOKUP(B9,CI,15)</f>
        <v>224.6</v>
      </c>
      <c r="J9" s="20">
        <f>VLOOKUP(B9,'Courier - Invoice'!A:I,8)</f>
        <v>224.6</v>
      </c>
      <c r="K9" s="20">
        <f t="shared" si="3"/>
        <v>0</v>
      </c>
      <c r="L9" s="24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19">
        <v>2.001806458E9</v>
      </c>
      <c r="B10" s="19">
        <v>1.091117223244E12</v>
      </c>
      <c r="C10" s="20">
        <f>SUMIF(xor_orderno,$A10,xor_weight)</f>
        <v>0.7</v>
      </c>
      <c r="D10" s="20">
        <f t="shared" si="1"/>
        <v>1</v>
      </c>
      <c r="E10" s="20">
        <f>sumif('Courier - Invoice'!B:B,A10,cci_weight)</f>
        <v>1</v>
      </c>
      <c r="F10" s="21">
        <f t="shared" si="2"/>
        <v>1</v>
      </c>
      <c r="G10" s="22" t="str">
        <f>VLOOKUP(B10, 'Courier - Invoice'!$A$1:$I$125, 9, FALSE)</f>
        <v>b</v>
      </c>
      <c r="H10" s="20" t="str">
        <f>VLOOKUP(B10,'Courier - Invoice'!$A$1:$I$125,6)</f>
        <v>b</v>
      </c>
      <c r="I10" s="20">
        <f>VLOOKUP(B10,CI,15)</f>
        <v>61.3</v>
      </c>
      <c r="J10" s="20">
        <f>VLOOKUP(B10,'Courier - Invoice'!A:I,8)</f>
        <v>61.3</v>
      </c>
      <c r="K10" s="20">
        <f t="shared" si="3"/>
        <v>0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19">
        <v>2.001806471E9</v>
      </c>
      <c r="B11" s="19">
        <v>1.091117223351E12</v>
      </c>
      <c r="C11" s="20">
        <f>SUMIF(xor_orderno,$A11,xor_weight)</f>
        <v>1.621</v>
      </c>
      <c r="D11" s="20">
        <f t="shared" si="1"/>
        <v>2</v>
      </c>
      <c r="E11" s="20">
        <f>sumif('Courier - Invoice'!B:B,A11,cci_weight)</f>
        <v>1.7</v>
      </c>
      <c r="F11" s="21">
        <f t="shared" si="2"/>
        <v>2</v>
      </c>
      <c r="G11" s="22" t="str">
        <f>VLOOKUP(B11, 'Courier - Invoice'!$A$1:$I$125, 9, FALSE)</f>
        <v>b</v>
      </c>
      <c r="H11" s="20" t="str">
        <f>VLOOKUP(B11,'Courier - Invoice'!$A$1:$I$125,6)</f>
        <v>b</v>
      </c>
      <c r="I11" s="20">
        <f>VLOOKUP(B11,CI,15)</f>
        <v>61.3</v>
      </c>
      <c r="J11" s="20">
        <f>VLOOKUP(B11,'Courier - Invoice'!A:I,8)</f>
        <v>61.3</v>
      </c>
      <c r="K11" s="20">
        <f t="shared" si="3"/>
        <v>0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19">
        <v>2.001806533E9</v>
      </c>
      <c r="B12" s="19">
        <v>1.091117224353E12</v>
      </c>
      <c r="C12" s="20">
        <f>SUMIF(xor_orderno,$A12,xor_weight)</f>
        <v>0.5</v>
      </c>
      <c r="D12" s="20">
        <f t="shared" si="1"/>
        <v>0.5</v>
      </c>
      <c r="E12" s="20">
        <f>sumif('Courier - Invoice'!B:B,A12,cci_weight)</f>
        <v>0.68</v>
      </c>
      <c r="F12" s="21">
        <f t="shared" si="2"/>
        <v>1</v>
      </c>
      <c r="G12" s="22" t="str">
        <f>VLOOKUP(B12, 'Courier - Invoice'!$A$1:$I$125, 9, FALSE)</f>
        <v>d</v>
      </c>
      <c r="H12" s="20" t="str">
        <f>VLOOKUP(B12,'Courier - Invoice'!$A$1:$I$125,6)</f>
        <v>b</v>
      </c>
      <c r="I12" s="20">
        <f>VLOOKUP(B12,CI,15)</f>
        <v>61.3</v>
      </c>
      <c r="J12" s="20">
        <f>VLOOKUP(B12,'Courier - Invoice'!A:I,8)</f>
        <v>61.3</v>
      </c>
      <c r="K12" s="20">
        <f t="shared" si="3"/>
        <v>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19">
        <v>2.001806547E9</v>
      </c>
      <c r="B13" s="19">
        <v>1.091117224611E12</v>
      </c>
      <c r="C13" s="20">
        <f>SUMIF(xor_orderno,$A13,xor_weight)</f>
        <v>0.127</v>
      </c>
      <c r="D13" s="20">
        <f t="shared" si="1"/>
        <v>0.5</v>
      </c>
      <c r="E13" s="20">
        <f>sumif('Courier - Invoice'!B:B,A13,cci_weight)</f>
        <v>1</v>
      </c>
      <c r="F13" s="21">
        <f t="shared" si="2"/>
        <v>1</v>
      </c>
      <c r="G13" s="22" t="str">
        <f>VLOOKUP(B13, 'Courier - Invoice'!$A$1:$I$125, 9, FALSE)</f>
        <v>b</v>
      </c>
      <c r="H13" s="20" t="str">
        <f>VLOOKUP(B13,'Courier - Invoice'!$A$1:$I$125,6)</f>
        <v>b</v>
      </c>
      <c r="I13" s="20">
        <f>VLOOKUP(B13,CI,15)</f>
        <v>61.3</v>
      </c>
      <c r="J13" s="20">
        <f>VLOOKUP(B13,'Courier - Invoice'!A:I,8)</f>
        <v>61.3</v>
      </c>
      <c r="K13" s="20">
        <f t="shared" si="3"/>
        <v>0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9">
        <v>2.001806567E9</v>
      </c>
      <c r="B14" s="19">
        <v>1.091117224902E12</v>
      </c>
      <c r="C14" s="20">
        <f>SUMIF(xor_orderno,$A14,xor_weight)</f>
        <v>0.952</v>
      </c>
      <c r="D14" s="20">
        <f t="shared" si="1"/>
        <v>1</v>
      </c>
      <c r="E14" s="20">
        <f>sumif('Courier - Invoice'!B:B,A14,cci_weight)</f>
        <v>1.16</v>
      </c>
      <c r="F14" s="21">
        <f t="shared" si="2"/>
        <v>1.5</v>
      </c>
      <c r="G14" s="22" t="str">
        <f>VLOOKUP(B14, 'Courier - Invoice'!$A$1:$I$125, 9, FALSE)</f>
        <v>d</v>
      </c>
      <c r="H14" s="20" t="str">
        <f>VLOOKUP(B14,'Courier - Invoice'!$A$1:$I$125,6)</f>
        <v>b</v>
      </c>
      <c r="I14" s="20">
        <f>VLOOKUP(B14,CI,15)</f>
        <v>61.3</v>
      </c>
      <c r="J14" s="20">
        <f>VLOOKUP(B14,'Courier - Invoice'!A:I,8)</f>
        <v>61.3</v>
      </c>
      <c r="K14" s="20">
        <f t="shared" si="3"/>
        <v>0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9">
        <v>2.001806575E9</v>
      </c>
      <c r="B15" s="19">
        <v>1.091117225016E12</v>
      </c>
      <c r="C15" s="20">
        <f>SUMIF(xor_orderno,$A15,xor_weight)</f>
        <v>0.5</v>
      </c>
      <c r="D15" s="20">
        <f t="shared" si="1"/>
        <v>0.5</v>
      </c>
      <c r="E15" s="20">
        <f>sumif('Courier - Invoice'!B:B,A15,cci_weight)</f>
        <v>0.68</v>
      </c>
      <c r="F15" s="21">
        <f t="shared" si="2"/>
        <v>1</v>
      </c>
      <c r="G15" s="22" t="str">
        <f>VLOOKUP(B15, 'Courier - Invoice'!$A$1:$I$125, 9, FALSE)</f>
        <v>b</v>
      </c>
      <c r="H15" s="20" t="str">
        <f>VLOOKUP(B15,'Courier - Invoice'!$A$1:$I$125,6)</f>
        <v>b</v>
      </c>
      <c r="I15" s="20">
        <f>VLOOKUP(B15,CI,15)</f>
        <v>61.3</v>
      </c>
      <c r="J15" s="20">
        <f>VLOOKUP(B15,'Courier - Invoice'!A:I,8)</f>
        <v>61.3</v>
      </c>
      <c r="K15" s="20">
        <f t="shared" si="3"/>
        <v>0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9">
        <v>2.001806616E9</v>
      </c>
      <c r="B16" s="19">
        <v>1.091117225484E12</v>
      </c>
      <c r="C16" s="20">
        <f>SUMIF(xor_orderno,$A16,xor_weight)</f>
        <v>0.963</v>
      </c>
      <c r="D16" s="20">
        <f t="shared" si="1"/>
        <v>1</v>
      </c>
      <c r="E16" s="20">
        <f>sumif('Courier - Invoice'!B:B,A16,cci_weight)</f>
        <v>1.08</v>
      </c>
      <c r="F16" s="21">
        <f t="shared" si="2"/>
        <v>1.5</v>
      </c>
      <c r="G16" s="22" t="str">
        <f>VLOOKUP(B16, 'Courier - Invoice'!$A$1:$I$125, 9, FALSE)</f>
        <v>b</v>
      </c>
      <c r="H16" s="20" t="str">
        <f>VLOOKUP(B16,'Courier - Invoice'!$A$1:$I$125,6)</f>
        <v>b</v>
      </c>
      <c r="I16" s="20">
        <f>VLOOKUP(B16,CI,15)</f>
        <v>61.3</v>
      </c>
      <c r="J16" s="20">
        <f>VLOOKUP(B16,'Courier - Invoice'!A:I,8)</f>
        <v>61.3</v>
      </c>
      <c r="K16" s="20">
        <f t="shared" si="3"/>
        <v>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9">
        <v>2.001806652E9</v>
      </c>
      <c r="B17" s="19">
        <v>1.091117226221E12</v>
      </c>
      <c r="C17" s="20">
        <f>SUMIF(xor_orderno,$A17,xor_weight)</f>
        <v>0.5</v>
      </c>
      <c r="D17" s="20">
        <f t="shared" si="1"/>
        <v>0.5</v>
      </c>
      <c r="E17" s="20">
        <f>sumif('Courier - Invoice'!B:B,A17,cci_weight)</f>
        <v>0.69</v>
      </c>
      <c r="F17" s="21">
        <f t="shared" si="2"/>
        <v>1</v>
      </c>
      <c r="G17" s="22" t="str">
        <f>VLOOKUP(B17, 'Courier - Invoice'!$A$1:$I$125, 9, FALSE)</f>
        <v>d</v>
      </c>
      <c r="H17" s="20" t="str">
        <f>VLOOKUP(B17,'Courier - Invoice'!$A$1:$I$125,6)</f>
        <v>b</v>
      </c>
      <c r="I17" s="20">
        <f>VLOOKUP(B17,CI,15)</f>
        <v>61.3</v>
      </c>
      <c r="J17" s="20">
        <f>VLOOKUP(B17,'Courier - Invoice'!A:I,8)</f>
        <v>61.3</v>
      </c>
      <c r="K17" s="20">
        <f t="shared" si="3"/>
        <v>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9">
        <v>2.001806686E9</v>
      </c>
      <c r="B18" s="19">
        <v>1.091117229555E12</v>
      </c>
      <c r="C18" s="20">
        <f>SUMIF(xor_orderno,$A18,xor_weight)</f>
        <v>0.24</v>
      </c>
      <c r="D18" s="20">
        <f t="shared" si="1"/>
        <v>0.5</v>
      </c>
      <c r="E18" s="20">
        <f>sumif('Courier - Invoice'!B:B,A18,cci_weight)</f>
        <v>0.15</v>
      </c>
      <c r="F18" s="21">
        <f t="shared" si="2"/>
        <v>0.5</v>
      </c>
      <c r="G18" s="22" t="str">
        <f>VLOOKUP(B18, 'Courier - Invoice'!$A$1:$I$125, 9, FALSE)</f>
        <v>d</v>
      </c>
      <c r="H18" s="20" t="str">
        <f>VLOOKUP(B18,'Courier - Invoice'!$A$1:$I$125,6)</f>
        <v>d</v>
      </c>
      <c r="I18" s="20">
        <f>VLOOKUP(B18,CI,15)</f>
        <v>45.4</v>
      </c>
      <c r="J18" s="20">
        <f>VLOOKUP(B18,'Courier - Invoice'!A:I,8)</f>
        <v>45.4</v>
      </c>
      <c r="K18" s="20">
        <f t="shared" si="3"/>
        <v>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19">
        <v>2.001806726E9</v>
      </c>
      <c r="B19" s="19">
        <v>1.09111722691E12</v>
      </c>
      <c r="C19" s="20">
        <f>SUMIF(xor_orderno,$A19,xor_weight)</f>
        <v>0.5</v>
      </c>
      <c r="D19" s="20">
        <f t="shared" si="1"/>
        <v>0.5</v>
      </c>
      <c r="E19" s="20">
        <f>sumif('Courier - Invoice'!B:B,A19,cci_weight)</f>
        <v>0.68</v>
      </c>
      <c r="F19" s="21">
        <f t="shared" si="2"/>
        <v>1</v>
      </c>
      <c r="G19" s="22" t="str">
        <f>VLOOKUP(B19, 'Courier - Invoice'!$A$1:$I$125, 9, FALSE)</f>
        <v>d</v>
      </c>
      <c r="H19" s="20" t="str">
        <f>VLOOKUP(B19,'Courier - Invoice'!$A$1:$I$125,6)</f>
        <v>b</v>
      </c>
      <c r="I19" s="20">
        <f>VLOOKUP(B19,CI,15)</f>
        <v>61.3</v>
      </c>
      <c r="J19" s="20">
        <f>VLOOKUP(B19,'Courier - Invoice'!A:I,8)</f>
        <v>61.3</v>
      </c>
      <c r="K19" s="20">
        <f t="shared" si="3"/>
        <v>0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19">
        <v>2.001806733E9</v>
      </c>
      <c r="B20" s="19">
        <v>1.091117226674E12</v>
      </c>
      <c r="C20" s="20">
        <f>SUMIF(xor_orderno,$A20,xor_weight)</f>
        <v>0.967</v>
      </c>
      <c r="D20" s="20">
        <f t="shared" si="1"/>
        <v>1</v>
      </c>
      <c r="E20" s="20">
        <f>sumif('Courier - Invoice'!B:B,A20,cci_weight)</f>
        <v>1.13</v>
      </c>
      <c r="F20" s="21">
        <f t="shared" si="2"/>
        <v>1.5</v>
      </c>
      <c r="G20" s="22" t="str">
        <f>VLOOKUP(B20, 'Courier - Invoice'!$A$1:$I$125, 9, FALSE)</f>
        <v>d</v>
      </c>
      <c r="H20" s="20" t="str">
        <f>VLOOKUP(B20,'Courier - Invoice'!$A$1:$I$125,6)</f>
        <v>b</v>
      </c>
      <c r="I20" s="20">
        <f>VLOOKUP(B20,CI,15)</f>
        <v>61.3</v>
      </c>
      <c r="J20" s="20">
        <f>VLOOKUP(B20,'Courier - Invoice'!A:I,8)</f>
        <v>61.3</v>
      </c>
      <c r="K20" s="20">
        <f t="shared" si="3"/>
        <v>0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19">
        <v>2.001806735E9</v>
      </c>
      <c r="B21" s="19">
        <v>1.091117226711E12</v>
      </c>
      <c r="C21" s="20">
        <f>SUMIF(xor_orderno,$A21,xor_weight)</f>
        <v>0.5</v>
      </c>
      <c r="D21" s="20">
        <f t="shared" si="1"/>
        <v>0.5</v>
      </c>
      <c r="E21" s="20">
        <f>sumif('Courier - Invoice'!B:B,A21,cci_weight)</f>
        <v>0.69</v>
      </c>
      <c r="F21" s="21">
        <f t="shared" si="2"/>
        <v>1</v>
      </c>
      <c r="G21" s="22" t="str">
        <f>VLOOKUP(B21, 'Courier - Invoice'!$A$1:$I$125, 9, FALSE)</f>
        <v>d</v>
      </c>
      <c r="H21" s="20" t="str">
        <f>VLOOKUP(B21,'Courier - Invoice'!$A$1:$I$125,6)</f>
        <v>b</v>
      </c>
      <c r="I21" s="20">
        <f>VLOOKUP(B21,CI,15)</f>
        <v>61.3</v>
      </c>
      <c r="J21" s="20">
        <f>VLOOKUP(B21,'Courier - Invoice'!A:I,8)</f>
        <v>61.3</v>
      </c>
      <c r="K21" s="20">
        <f t="shared" si="3"/>
        <v>0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19">
        <v>2.001806768E9</v>
      </c>
      <c r="B22" s="19">
        <v>1.091117227116E12</v>
      </c>
      <c r="C22" s="20">
        <f>SUMIF(xor_orderno,$A22,xor_weight)</f>
        <v>0.84</v>
      </c>
      <c r="D22" s="20">
        <f t="shared" si="1"/>
        <v>1</v>
      </c>
      <c r="E22" s="20">
        <f>sumif('Courier - Invoice'!B:B,A22,cci_weight)</f>
        <v>1.02</v>
      </c>
      <c r="F22" s="21">
        <f t="shared" si="2"/>
        <v>1.5</v>
      </c>
      <c r="G22" s="22" t="str">
        <f>VLOOKUP(B22, 'Courier - Invoice'!$A$1:$I$125, 9, FALSE)</f>
        <v>b</v>
      </c>
      <c r="H22" s="20" t="str">
        <f>VLOOKUP(B22,'Courier - Invoice'!$A$1:$I$125,6)</f>
        <v>b</v>
      </c>
      <c r="I22" s="20">
        <f>VLOOKUP(B22,CI,15)</f>
        <v>61.3</v>
      </c>
      <c r="J22" s="20">
        <f>VLOOKUP(B22,'Courier - Invoice'!A:I,8)</f>
        <v>61.3</v>
      </c>
      <c r="K22" s="20">
        <f t="shared" si="3"/>
        <v>0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19">
        <v>2.001806776E9</v>
      </c>
      <c r="B23" s="19">
        <v>1.091117227573E12</v>
      </c>
      <c r="C23" s="20">
        <f>SUMIF(xor_orderno,$A23,xor_weight)</f>
        <v>0.611</v>
      </c>
      <c r="D23" s="20">
        <f t="shared" si="1"/>
        <v>1</v>
      </c>
      <c r="E23" s="20">
        <f>sumif('Courier - Invoice'!B:B,A23,cci_weight)</f>
        <v>2.86</v>
      </c>
      <c r="F23" s="21">
        <f t="shared" si="2"/>
        <v>3</v>
      </c>
      <c r="G23" s="22" t="str">
        <f>VLOOKUP(B23, 'Courier - Invoice'!$A$1:$I$125, 9, FALSE)</f>
        <v>b</v>
      </c>
      <c r="H23" s="20" t="str">
        <f>VLOOKUP(B23,'Courier - Invoice'!$A$1:$I$125,6)</f>
        <v>b</v>
      </c>
      <c r="I23" s="20">
        <f>VLOOKUP(B23,CI,15)</f>
        <v>61.3</v>
      </c>
      <c r="J23" s="20">
        <f>VLOOKUP(B23,'Courier - Invoice'!A:I,8)</f>
        <v>61.3</v>
      </c>
      <c r="K23" s="20">
        <f t="shared" si="3"/>
        <v>0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19">
        <v>2.001806801E9</v>
      </c>
      <c r="B24" s="19">
        <v>1.091117227816E12</v>
      </c>
      <c r="C24" s="20">
        <f>SUMIF(xor_orderno,$A24,xor_weight)</f>
        <v>0.361</v>
      </c>
      <c r="D24" s="20">
        <f t="shared" si="1"/>
        <v>0.5</v>
      </c>
      <c r="E24" s="20">
        <f>sumif('Courier - Invoice'!B:B,A24,cci_weight)</f>
        <v>1.35</v>
      </c>
      <c r="F24" s="21">
        <f t="shared" si="2"/>
        <v>1.5</v>
      </c>
      <c r="G24" s="22" t="str">
        <f>VLOOKUP(B24, 'Courier - Invoice'!$A$1:$I$125, 9, FALSE)</f>
        <v>b</v>
      </c>
      <c r="H24" s="20" t="str">
        <f>VLOOKUP(B24,'Courier - Invoice'!$A$1:$I$125,6)</f>
        <v>b</v>
      </c>
      <c r="I24" s="20">
        <f>VLOOKUP(B24,CI,15)</f>
        <v>61.3</v>
      </c>
      <c r="J24" s="20">
        <f>VLOOKUP(B24,'Courier - Invoice'!A:I,8)</f>
        <v>61.3</v>
      </c>
      <c r="K24" s="20">
        <f t="shared" si="3"/>
        <v>0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19">
        <v>2.001806823E9</v>
      </c>
      <c r="B25" s="19">
        <v>1.091117228133E12</v>
      </c>
      <c r="C25" s="20">
        <f>SUMIF(xor_orderno,$A25,xor_weight)</f>
        <v>0.127</v>
      </c>
      <c r="D25" s="20">
        <f t="shared" si="1"/>
        <v>0.5</v>
      </c>
      <c r="E25" s="20">
        <f>sumif('Courier - Invoice'!B:B,A25,cci_weight)</f>
        <v>0.59</v>
      </c>
      <c r="F25" s="21">
        <f t="shared" si="2"/>
        <v>1</v>
      </c>
      <c r="G25" s="22" t="str">
        <f>VLOOKUP(B25, 'Courier - Invoice'!$A$1:$I$125, 9, FALSE)</f>
        <v>b</v>
      </c>
      <c r="H25" s="20" t="str">
        <f>VLOOKUP(B25,'Courier - Invoice'!$A$1:$I$125,6)</f>
        <v>b</v>
      </c>
      <c r="I25" s="20">
        <f>VLOOKUP(B25,CI,15)</f>
        <v>61.3</v>
      </c>
      <c r="J25" s="20">
        <f>VLOOKUP(B25,'Courier - Invoice'!A:I,8)</f>
        <v>61.3</v>
      </c>
      <c r="K25" s="20">
        <f t="shared" si="3"/>
        <v>0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19">
        <v>2.001806828E9</v>
      </c>
      <c r="B26" s="19">
        <v>1.091117228192E12</v>
      </c>
      <c r="C26" s="20">
        <f>SUMIF(xor_orderno,$A26,xor_weight)</f>
        <v>0.5</v>
      </c>
      <c r="D26" s="20">
        <f t="shared" si="1"/>
        <v>0.5</v>
      </c>
      <c r="E26" s="20">
        <f>sumif('Courier - Invoice'!B:B,A26,cci_weight)</f>
        <v>0.69</v>
      </c>
      <c r="F26" s="21">
        <f t="shared" si="2"/>
        <v>1</v>
      </c>
      <c r="G26" s="22" t="str">
        <f>VLOOKUP(B26, 'Courier - Invoice'!$A$1:$I$125, 9, FALSE)</f>
        <v>b</v>
      </c>
      <c r="H26" s="20" t="str">
        <f>VLOOKUP(B26,'Courier - Invoice'!$A$1:$I$125,6)</f>
        <v>b</v>
      </c>
      <c r="I26" s="20">
        <f>VLOOKUP(B26,CI,15)</f>
        <v>61.3</v>
      </c>
      <c r="J26" s="20">
        <f>VLOOKUP(B26,'Courier - Invoice'!A:I,8)</f>
        <v>61.3</v>
      </c>
      <c r="K26" s="20">
        <f t="shared" si="3"/>
        <v>0</v>
      </c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19">
        <v>2.001806885E9</v>
      </c>
      <c r="B27" s="19">
        <v>1.091117229776E12</v>
      </c>
      <c r="C27" s="20">
        <f>SUMIF(xor_orderno,$A27,xor_weight)</f>
        <v>0.84</v>
      </c>
      <c r="D27" s="20">
        <f t="shared" si="1"/>
        <v>1</v>
      </c>
      <c r="E27" s="20">
        <f>sumif('Courier - Invoice'!B:B,A27,cci_weight)</f>
        <v>1</v>
      </c>
      <c r="F27" s="21">
        <f t="shared" si="2"/>
        <v>1</v>
      </c>
      <c r="G27" s="22" t="str">
        <f>VLOOKUP(B27, 'Courier - Invoice'!$A$1:$I$125, 9, FALSE)</f>
        <v>b</v>
      </c>
      <c r="H27" s="20" t="str">
        <f>VLOOKUP(B27,'Courier - Invoice'!$A$1:$I$125,6)</f>
        <v>b</v>
      </c>
      <c r="I27" s="20">
        <f>VLOOKUP(B27,CI,15)</f>
        <v>61.3</v>
      </c>
      <c r="J27" s="20">
        <f>VLOOKUP(B27,'Courier - Invoice'!A:I,8)</f>
        <v>61.3</v>
      </c>
      <c r="K27" s="20">
        <f t="shared" si="3"/>
        <v>0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9">
        <v>2.001806968E9</v>
      </c>
      <c r="B28" s="19">
        <v>1.091117229183E12</v>
      </c>
      <c r="C28" s="20">
        <f>SUMIF(xor_orderno,$A28,xor_weight)</f>
        <v>0.5</v>
      </c>
      <c r="D28" s="20">
        <f t="shared" si="1"/>
        <v>0.5</v>
      </c>
      <c r="E28" s="20">
        <f>sumif('Courier - Invoice'!B:B,A28,cci_weight)</f>
        <v>0.68</v>
      </c>
      <c r="F28" s="21">
        <f t="shared" si="2"/>
        <v>1</v>
      </c>
      <c r="G28" s="22" t="str">
        <f>VLOOKUP(B28, 'Courier - Invoice'!$A$1:$I$125, 9, FALSE)</f>
        <v>b</v>
      </c>
      <c r="H28" s="20" t="str">
        <f>VLOOKUP(B28,'Courier - Invoice'!$A$1:$I$125,6)</f>
        <v>b</v>
      </c>
      <c r="I28" s="20">
        <f>VLOOKUP(B28,CI,15)</f>
        <v>61.3</v>
      </c>
      <c r="J28" s="20">
        <f>VLOOKUP(B28,'Courier - Invoice'!A:I,8)</f>
        <v>61.3</v>
      </c>
      <c r="K28" s="20">
        <f t="shared" si="3"/>
        <v>0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9">
        <v>2.001807004E9</v>
      </c>
      <c r="B29" s="19">
        <v>1.09111722929E12</v>
      </c>
      <c r="C29" s="20">
        <f>SUMIF(xor_orderno,$A29,xor_weight)</f>
        <v>0.5</v>
      </c>
      <c r="D29" s="20">
        <f t="shared" si="1"/>
        <v>0.5</v>
      </c>
      <c r="E29" s="20">
        <f>sumif('Courier - Invoice'!B:B,A29,cci_weight)</f>
        <v>0.68</v>
      </c>
      <c r="F29" s="21">
        <f t="shared" si="2"/>
        <v>1</v>
      </c>
      <c r="G29" s="22" t="str">
        <f>VLOOKUP(B29, 'Courier - Invoice'!$A$1:$I$125, 9, FALSE)</f>
        <v>d</v>
      </c>
      <c r="H29" s="20" t="str">
        <f>VLOOKUP(B29,'Courier - Invoice'!$A$1:$I$125,6)</f>
        <v>b</v>
      </c>
      <c r="I29" s="20">
        <f>VLOOKUP(B29,CI,15)</f>
        <v>61.3</v>
      </c>
      <c r="J29" s="20">
        <f>VLOOKUP(B29,'Courier - Invoice'!A:I,8)</f>
        <v>61.3</v>
      </c>
      <c r="K29" s="20">
        <f t="shared" si="3"/>
        <v>0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19">
        <v>2.001807012E9</v>
      </c>
      <c r="B30" s="19">
        <v>1.091117229345E12</v>
      </c>
      <c r="C30" s="20">
        <f>SUMIF(xor_orderno,$A30,xor_weight)</f>
        <v>0.24</v>
      </c>
      <c r="D30" s="20">
        <f t="shared" si="1"/>
        <v>0.5</v>
      </c>
      <c r="E30" s="20">
        <f>sumif('Courier - Invoice'!B:B,A30,cci_weight)</f>
        <v>0.15</v>
      </c>
      <c r="F30" s="21">
        <f t="shared" si="2"/>
        <v>0.5</v>
      </c>
      <c r="G30" s="22" t="str">
        <f>VLOOKUP(B30, 'Courier - Invoice'!$A$1:$I$125, 9, FALSE)</f>
        <v>d</v>
      </c>
      <c r="H30" s="20" t="str">
        <f>VLOOKUP(B30,'Courier - Invoice'!$A$1:$I$125,6)</f>
        <v>d</v>
      </c>
      <c r="I30" s="20">
        <f>VLOOKUP(B30,CI,15)</f>
        <v>45.4</v>
      </c>
      <c r="J30" s="20">
        <f>VLOOKUP(B30,'Courier - Invoice'!A:I,8)</f>
        <v>45.4</v>
      </c>
      <c r="K30" s="20">
        <f t="shared" si="3"/>
        <v>0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19">
        <v>2.001807036E9</v>
      </c>
      <c r="B31" s="19">
        <v>1.091117323005E12</v>
      </c>
      <c r="C31" s="20">
        <f>SUMIF(xor_orderno,$A31,xor_weight)</f>
        <v>1.459</v>
      </c>
      <c r="D31" s="20">
        <f t="shared" si="1"/>
        <v>1.5</v>
      </c>
      <c r="E31" s="20">
        <f>sumif('Courier - Invoice'!B:B,A31,cci_weight)</f>
        <v>1.64</v>
      </c>
      <c r="F31" s="21">
        <f t="shared" si="2"/>
        <v>2</v>
      </c>
      <c r="G31" s="22" t="str">
        <f>VLOOKUP(B31, 'Courier - Invoice'!$A$1:$I$125, 9, FALSE)</f>
        <v>d</v>
      </c>
      <c r="H31" s="20" t="str">
        <f>VLOOKUP(B31,'Courier - Invoice'!$A$1:$I$125,6)</f>
        <v>b</v>
      </c>
      <c r="I31" s="20">
        <f>VLOOKUP(B31,CI,15)</f>
        <v>61.3</v>
      </c>
      <c r="J31" s="20">
        <f>VLOOKUP(B31,'Courier - Invoice'!A:I,8)</f>
        <v>61.3</v>
      </c>
      <c r="K31" s="20">
        <f t="shared" si="3"/>
        <v>0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19">
        <v>2.001807058E9</v>
      </c>
      <c r="B32" s="19">
        <v>1.091117323112E12</v>
      </c>
      <c r="C32" s="20">
        <f>SUMIF(xor_orderno,$A32,xor_weight)</f>
        <v>1.168</v>
      </c>
      <c r="D32" s="20">
        <f t="shared" si="1"/>
        <v>1.5</v>
      </c>
      <c r="E32" s="20">
        <f>sumif('Courier - Invoice'!B:B,A32,cci_weight)</f>
        <v>1.15</v>
      </c>
      <c r="F32" s="21">
        <f t="shared" si="2"/>
        <v>1.5</v>
      </c>
      <c r="G32" s="22" t="str">
        <f>VLOOKUP(B32, 'Courier - Invoice'!$A$1:$I$125, 9, FALSE)</f>
        <v>b</v>
      </c>
      <c r="H32" s="20" t="str">
        <f>VLOOKUP(B32,'Courier - Invoice'!$A$1:$I$125,6)</f>
        <v>b</v>
      </c>
      <c r="I32" s="20">
        <f>VLOOKUP(B32,CI,15)</f>
        <v>89.6</v>
      </c>
      <c r="J32" s="20">
        <f>VLOOKUP(B32,'Courier - Invoice'!A:I,8)</f>
        <v>89.6</v>
      </c>
      <c r="K32" s="20">
        <f t="shared" si="3"/>
        <v>0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19">
        <v>2.001807084E9</v>
      </c>
      <c r="B33" s="19">
        <v>1.091117323215E12</v>
      </c>
      <c r="C33" s="20">
        <f>SUMIF(xor_orderno,$A33,xor_weight)</f>
        <v>0.5</v>
      </c>
      <c r="D33" s="20">
        <f t="shared" si="1"/>
        <v>0.5</v>
      </c>
      <c r="E33" s="20">
        <f>sumif('Courier - Invoice'!B:B,A33,cci_weight)</f>
        <v>0.67</v>
      </c>
      <c r="F33" s="21">
        <f t="shared" si="2"/>
        <v>1</v>
      </c>
      <c r="G33" s="22" t="str">
        <f>VLOOKUP(B33, 'Courier - Invoice'!$A$1:$I$125, 9, FALSE)</f>
        <v>d</v>
      </c>
      <c r="H33" s="20" t="str">
        <f>VLOOKUP(B33,'Courier - Invoice'!$A$1:$I$125,6)</f>
        <v>b</v>
      </c>
      <c r="I33" s="20">
        <f>VLOOKUP(B33,CI,15)</f>
        <v>89.6</v>
      </c>
      <c r="J33" s="20">
        <f>VLOOKUP(B33,'Courier - Invoice'!A:I,8)</f>
        <v>89.6</v>
      </c>
      <c r="K33" s="20">
        <f t="shared" si="3"/>
        <v>0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19">
        <v>2.001807186E9</v>
      </c>
      <c r="B34" s="19">
        <v>1.091117323812E12</v>
      </c>
      <c r="C34" s="20">
        <f>SUMIF(xor_orderno,$A34,xor_weight)</f>
        <v>0.5</v>
      </c>
      <c r="D34" s="20">
        <f t="shared" si="1"/>
        <v>0.5</v>
      </c>
      <c r="E34" s="20">
        <f>sumif('Courier - Invoice'!B:B,A34,cci_weight)</f>
        <v>0.5</v>
      </c>
      <c r="F34" s="21">
        <f t="shared" si="2"/>
        <v>0.5</v>
      </c>
      <c r="G34" s="22" t="str">
        <f>VLOOKUP(B34, 'Courier - Invoice'!$A$1:$I$125, 9, FALSE)</f>
        <v>d</v>
      </c>
      <c r="H34" s="20" t="str">
        <f>VLOOKUP(B34,'Courier - Invoice'!$A$1:$I$125,6)</f>
        <v>d</v>
      </c>
      <c r="I34" s="20">
        <f>VLOOKUP(B34,CI,15)</f>
        <v>45.4</v>
      </c>
      <c r="J34" s="20">
        <f>VLOOKUP(B34,'Courier - Invoice'!A:I,8)</f>
        <v>45.4</v>
      </c>
      <c r="K34" s="20">
        <f t="shared" si="3"/>
        <v>0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hidden="1" customHeight="1">
      <c r="A35" s="25">
        <v>2.00180621E9</v>
      </c>
      <c r="B35" s="25">
        <v>1.09111722194E12</v>
      </c>
      <c r="C35" s="26">
        <f>SUMIF(xor_orderno,$A35,xor_weight)</f>
        <v>0.22</v>
      </c>
      <c r="D35" s="27">
        <f t="shared" si="1"/>
        <v>0.5</v>
      </c>
      <c r="E35" s="26">
        <f>sumif('Courier - Invoice'!B:B,A35,cci_weight)</f>
        <v>2.92</v>
      </c>
      <c r="F35" s="28">
        <f t="shared" si="2"/>
        <v>3</v>
      </c>
      <c r="G35" s="29" t="str">
        <f>VLOOKUP(B35, 'Courier - Invoice'!$A$1:$I$125, 9, FALSE)</f>
        <v>b</v>
      </c>
      <c r="H35" s="26" t="str">
        <f>VLOOKUP(B35,'Courier - Invoice'!$A$1:$I$125,6)</f>
        <v>#N/A</v>
      </c>
      <c r="I35" s="26">
        <f>IFS(
  G35 = "a", ('Courier - Rates'!$B$2 + ((D35-0.5)*'Courier - Rates'!$B$1)),
  G35 = "b", ('Courier - Rates'!B$4 + ((D35-0.5)*'Courier - Rates'!$B$3)),
  G35 = "c", ('Courier - Rates'!$B$6 + ((D35-0.5)*'Courier - Rates'!$B$5)),
  G35 = "d", ('Courier - Rates'!$B$8 + ((D35-0.5)*'Courier - Rates'!$B$7)),
  G35 = "e", ('Courier - Rates'!$B$6 + ((D35-0.5)*'Courier - Rates'!$B$9))
)</f>
        <v>33</v>
      </c>
      <c r="J35" s="26" t="str">
        <f>VLOOKUP(B35,'Courier - Invoice'!A:I,8)</f>
        <v>#N/A</v>
      </c>
      <c r="K35" s="26" t="str">
        <f t="shared" si="3"/>
        <v>#N/A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hidden="1" customHeight="1">
      <c r="A36" s="25">
        <v>2.001806226E9</v>
      </c>
      <c r="B36" s="25">
        <v>1.091117222065E12</v>
      </c>
      <c r="C36" s="26">
        <f>SUMIF(xor_orderno,$A36,xor_weight)</f>
        <v>0.48</v>
      </c>
      <c r="D36" s="27">
        <f t="shared" si="1"/>
        <v>0.5</v>
      </c>
      <c r="E36" s="26">
        <f>sumif('Courier - Invoice'!B:B,A36,cci_weight)</f>
        <v>0.68</v>
      </c>
      <c r="F36" s="28">
        <f t="shared" si="2"/>
        <v>1</v>
      </c>
      <c r="G36" s="29" t="str">
        <f>VLOOKUP(B36, 'Courier - Invoice'!$A$1:$I$125, 9, FALSE)</f>
        <v>d</v>
      </c>
      <c r="H36" s="26" t="str">
        <f>VLOOKUP(B36,'Courier - Invoice'!$A$1:$I$125,6)</f>
        <v>#N/A</v>
      </c>
      <c r="I36" s="26">
        <f>IFS(
  G36 = "a", ('Courier - Rates'!$B$2 + ((D36-0.5)*'Courier - Rates'!$B$1)),
  G36 = "b", ('Courier - Rates'!B$4 + ((D36-0.5)*'Courier - Rates'!$B$3)),
  G36 = "c", ('Courier - Rates'!$B$6 + ((D36-0.5)*'Courier - Rates'!$B$5)),
  G36 = "d", ('Courier - Rates'!$B$8 + ((D36-0.5)*'Courier - Rates'!$B$7)),
  G36 = "e", ('Courier - Rates'!$B$6 + ((D36-0.5)*'Courier - Rates'!$B$9))
)</f>
        <v>45.4</v>
      </c>
      <c r="J36" s="26" t="str">
        <f>VLOOKUP(B36,'Courier - Invoice'!A:I,8)</f>
        <v>#N/A</v>
      </c>
      <c r="K36" s="26" t="str">
        <f t="shared" si="3"/>
        <v>#N/A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hidden="1" customHeight="1">
      <c r="A37" s="25">
        <v>2.001806229E9</v>
      </c>
      <c r="B37" s="25">
        <v>1.09111722208E12</v>
      </c>
      <c r="C37" s="26">
        <f>SUMIF(xor_orderno,$A37,xor_weight)</f>
        <v>0.5</v>
      </c>
      <c r="D37" s="27">
        <f t="shared" si="1"/>
        <v>0.5</v>
      </c>
      <c r="E37" s="26">
        <f>sumif('Courier - Invoice'!B:B,A37,cci_weight)</f>
        <v>0.71</v>
      </c>
      <c r="F37" s="28">
        <f t="shared" si="2"/>
        <v>1</v>
      </c>
      <c r="G37" s="29" t="str">
        <f>VLOOKUP(B37, 'Courier - Invoice'!$A$1:$I$125, 9, FALSE)</f>
        <v>d</v>
      </c>
      <c r="H37" s="26" t="str">
        <f>VLOOKUP(B37,'Courier - Invoice'!$A$1:$I$125,6)</f>
        <v>#N/A</v>
      </c>
      <c r="I37" s="26">
        <f>IFS(
  G37 = "a", ('Courier - Rates'!$B$2 + ((D37-0.5)*'Courier - Rates'!$B$1)),
  G37 = "b", ('Courier - Rates'!B$4 + ((D37-0.5)*'Courier - Rates'!$B$3)),
  G37 = "c", ('Courier - Rates'!$B$6 + ((D37-0.5)*'Courier - Rates'!$B$5)),
  G37 = "d", ('Courier - Rates'!$B$8 + ((D37-0.5)*'Courier - Rates'!$B$7)),
  G37 = "e", ('Courier - Rates'!$B$6 + ((D37-0.5)*'Courier - Rates'!$B$9))
)</f>
        <v>45.4</v>
      </c>
      <c r="J37" s="26" t="str">
        <f>VLOOKUP(B37,'Courier - Invoice'!A:I,8)</f>
        <v>#N/A</v>
      </c>
      <c r="K37" s="26" t="str">
        <f t="shared" si="3"/>
        <v>#N/A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19">
        <v>2.001807241E9</v>
      </c>
      <c r="B38" s="19">
        <v>1.091117324011E12</v>
      </c>
      <c r="C38" s="20">
        <f>SUMIF(xor_orderno,$A38,xor_weight)</f>
        <v>0.607</v>
      </c>
      <c r="D38" s="20">
        <f t="shared" si="1"/>
        <v>1</v>
      </c>
      <c r="E38" s="20">
        <f>sumif('Courier - Invoice'!B:B,A38,cci_weight)</f>
        <v>0.79</v>
      </c>
      <c r="F38" s="21">
        <f t="shared" si="2"/>
        <v>1</v>
      </c>
      <c r="G38" s="22" t="str">
        <f>VLOOKUP(B38, 'Courier - Invoice'!$A$1:$I$125, 9, FALSE)</f>
        <v>b</v>
      </c>
      <c r="H38" s="20" t="str">
        <f>VLOOKUP(B38,'Courier - Invoice'!$A$1:$I$125,6)</f>
        <v>d</v>
      </c>
      <c r="I38" s="20">
        <f>VLOOKUP(B38,CI,15)</f>
        <v>45.4</v>
      </c>
      <c r="J38" s="20">
        <f>VLOOKUP(B38,'Courier - Invoice'!A:I,8)</f>
        <v>45.4</v>
      </c>
      <c r="K38" s="20">
        <f t="shared" si="3"/>
        <v>0</v>
      </c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19">
        <v>2.00180729E9</v>
      </c>
      <c r="B39" s="19">
        <v>1.091117324206E12</v>
      </c>
      <c r="C39" s="20">
        <f>SUMIF(xor_orderno,$A39,xor_weight)</f>
        <v>0.5</v>
      </c>
      <c r="D39" s="20">
        <f t="shared" si="1"/>
        <v>0.5</v>
      </c>
      <c r="E39" s="20">
        <f>sumif('Courier - Invoice'!B:B,A39,cci_weight)</f>
        <v>0.5</v>
      </c>
      <c r="F39" s="21">
        <f t="shared" si="2"/>
        <v>0.5</v>
      </c>
      <c r="G39" s="22" t="str">
        <f>VLOOKUP(B39, 'Courier - Invoice'!$A$1:$I$125, 9, FALSE)</f>
        <v>d</v>
      </c>
      <c r="H39" s="20" t="str">
        <f>VLOOKUP(B39,'Courier - Invoice'!$A$1:$I$125,6)</f>
        <v>d</v>
      </c>
      <c r="I39" s="20">
        <f>VLOOKUP(B39,CI,15)</f>
        <v>45.4</v>
      </c>
      <c r="J39" s="20">
        <f>VLOOKUP(B39,'Courier - Invoice'!A:I,8)</f>
        <v>45.4</v>
      </c>
      <c r="K39" s="20">
        <f t="shared" si="3"/>
        <v>0</v>
      </c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19">
        <v>2.001807328E9</v>
      </c>
      <c r="B40" s="19">
        <v>1.091117324346E12</v>
      </c>
      <c r="C40" s="20">
        <f>SUMIF(xor_orderno,$A40,xor_weight)</f>
        <v>0.49</v>
      </c>
      <c r="D40" s="20">
        <f t="shared" si="1"/>
        <v>0.5</v>
      </c>
      <c r="E40" s="20">
        <f>sumif('Courier - Invoice'!B:B,A40,cci_weight)</f>
        <v>2.28</v>
      </c>
      <c r="F40" s="21">
        <f t="shared" si="2"/>
        <v>2.5</v>
      </c>
      <c r="G40" s="22" t="str">
        <f>VLOOKUP(B40, 'Courier - Invoice'!$A$1:$I$125, 9, FALSE)</f>
        <v>b</v>
      </c>
      <c r="H40" s="20" t="str">
        <f>VLOOKUP(B40,'Courier - Invoice'!$A$1:$I$125,6)</f>
        <v>d</v>
      </c>
      <c r="I40" s="20">
        <f>VLOOKUP(B40,CI,15)</f>
        <v>45.4</v>
      </c>
      <c r="J40" s="20">
        <f>VLOOKUP(B40,'Courier - Invoice'!A:I,8)</f>
        <v>45.4</v>
      </c>
      <c r="K40" s="20">
        <f t="shared" si="3"/>
        <v>0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19">
        <v>2.001807329E9</v>
      </c>
      <c r="B41" s="19">
        <v>1.0911173331E12</v>
      </c>
      <c r="C41" s="20">
        <f>SUMIF(xor_orderno,$A41,xor_weight)</f>
        <v>0.5</v>
      </c>
      <c r="D41" s="20">
        <f t="shared" si="1"/>
        <v>0.5</v>
      </c>
      <c r="E41" s="20">
        <f>sumif('Courier - Invoice'!B:B,A41,cci_weight)</f>
        <v>0.73</v>
      </c>
      <c r="F41" s="21">
        <f t="shared" si="2"/>
        <v>1</v>
      </c>
      <c r="G41" s="22" t="str">
        <f>VLOOKUP(B41, 'Courier - Invoice'!$A$1:$I$125, 9, FALSE)</f>
        <v>b</v>
      </c>
      <c r="H41" s="20" t="str">
        <f>VLOOKUP(B41,'Courier - Invoice'!$A$1:$I$125,6)</f>
        <v>b</v>
      </c>
      <c r="I41" s="20">
        <f>VLOOKUP(B41,CI,15)</f>
        <v>33</v>
      </c>
      <c r="J41" s="20">
        <f>VLOOKUP(B41,'Courier - Invoice'!A:I,8)</f>
        <v>90.2</v>
      </c>
      <c r="K41" s="20">
        <f t="shared" si="3"/>
        <v>-57.2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19">
        <v>2.001807362E9</v>
      </c>
      <c r="B42" s="19">
        <v>1.091117324394E12</v>
      </c>
      <c r="C42" s="20">
        <f>SUMIF(xor_orderno,$A42,xor_weight)</f>
        <v>2.016</v>
      </c>
      <c r="D42" s="20">
        <f t="shared" si="1"/>
        <v>2.5</v>
      </c>
      <c r="E42" s="20">
        <f>sumif('Courier - Invoice'!B:B,A42,cci_weight)</f>
        <v>2</v>
      </c>
      <c r="F42" s="21">
        <f t="shared" si="2"/>
        <v>2</v>
      </c>
      <c r="G42" s="22" t="str">
        <f>VLOOKUP(B42, 'Courier - Invoice'!$A$1:$I$125, 9, FALSE)</f>
        <v>d</v>
      </c>
      <c r="H42" s="20" t="str">
        <f>VLOOKUP(B42,'Courier - Invoice'!$A$1:$I$125,6)</f>
        <v>d</v>
      </c>
      <c r="I42" s="20">
        <f>VLOOKUP(B42,CI,15)</f>
        <v>45.4</v>
      </c>
      <c r="J42" s="20">
        <f>VLOOKUP(B42,'Courier - Invoice'!A:I,8)</f>
        <v>45.4</v>
      </c>
      <c r="K42" s="20">
        <f t="shared" si="3"/>
        <v>0</v>
      </c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19">
        <v>2.001807415E9</v>
      </c>
      <c r="B43" s="19">
        <v>1.091117325094E12</v>
      </c>
      <c r="C43" s="20">
        <f>SUMIF(xor_orderno,$A43,xor_weight)</f>
        <v>1.048</v>
      </c>
      <c r="D43" s="20">
        <f t="shared" si="1"/>
        <v>1.5</v>
      </c>
      <c r="E43" s="20">
        <f>sumif('Courier - Invoice'!B:B,A43,cci_weight)</f>
        <v>1</v>
      </c>
      <c r="F43" s="21">
        <f t="shared" si="2"/>
        <v>1</v>
      </c>
      <c r="G43" s="22" t="str">
        <f>VLOOKUP(B43, 'Courier - Invoice'!$A$1:$I$125, 9, FALSE)</f>
        <v>b</v>
      </c>
      <c r="H43" s="20" t="str">
        <f>VLOOKUP(B43,'Courier - Invoice'!$A$1:$I$125,6)</f>
        <v>d</v>
      </c>
      <c r="I43" s="20">
        <f>VLOOKUP(B43,CI,15)</f>
        <v>45.4</v>
      </c>
      <c r="J43" s="20">
        <f>VLOOKUP(B43,'Courier - Invoice'!A:I,8)</f>
        <v>45.4</v>
      </c>
      <c r="K43" s="20">
        <f t="shared" si="3"/>
        <v>0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19">
        <v>2.001807613E9</v>
      </c>
      <c r="B44" s="19">
        <v>1.091117333251E12</v>
      </c>
      <c r="C44" s="20">
        <f>SUMIF(xor_orderno,$A44,xor_weight)</f>
        <v>0.83</v>
      </c>
      <c r="D44" s="20">
        <f t="shared" si="1"/>
        <v>1</v>
      </c>
      <c r="E44" s="20">
        <f>sumif('Courier - Invoice'!B:B,A44,cci_weight)</f>
        <v>1.04</v>
      </c>
      <c r="F44" s="21">
        <f t="shared" si="2"/>
        <v>1.5</v>
      </c>
      <c r="G44" s="22" t="str">
        <f>VLOOKUP(B44, 'Courier - Invoice'!$A$1:$I$125, 9, FALSE)</f>
        <v>b</v>
      </c>
      <c r="H44" s="20" t="str">
        <f>VLOOKUP(B44,'Courier - Invoice'!$A$1:$I$125,6)</f>
        <v>b</v>
      </c>
      <c r="I44" s="20">
        <f>VLOOKUP(B44,CI,15)</f>
        <v>61.3</v>
      </c>
      <c r="J44" s="20">
        <f>VLOOKUP(B44,'Courier - Invoice'!A:I,8)</f>
        <v>135</v>
      </c>
      <c r="K44" s="20">
        <f t="shared" si="3"/>
        <v>-73.7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19">
        <v>2.001807785E9</v>
      </c>
      <c r="B45" s="19">
        <v>1.091117326424E12</v>
      </c>
      <c r="C45" s="20">
        <f>SUMIF(xor_orderno,$A45,xor_weight)</f>
        <v>0.5</v>
      </c>
      <c r="D45" s="20">
        <f t="shared" si="1"/>
        <v>0.5</v>
      </c>
      <c r="E45" s="20">
        <f>sumif('Courier - Invoice'!B:B,A45,cci_weight)</f>
        <v>0.68</v>
      </c>
      <c r="F45" s="21">
        <f t="shared" si="2"/>
        <v>1</v>
      </c>
      <c r="G45" s="22" t="str">
        <f>VLOOKUP(B45, 'Courier - Invoice'!$A$1:$I$125, 9, FALSE)</f>
        <v>b</v>
      </c>
      <c r="H45" s="20" t="str">
        <f>VLOOKUP(B45,'Courier - Invoice'!$A$1:$I$125,6)</f>
        <v>d</v>
      </c>
      <c r="I45" s="20">
        <f>VLOOKUP(B45,CI,15)</f>
        <v>45.4</v>
      </c>
      <c r="J45" s="20">
        <f>VLOOKUP(B45,'Courier - Invoice'!A:I,8)</f>
        <v>45.4</v>
      </c>
      <c r="K45" s="20">
        <f t="shared" si="3"/>
        <v>0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19">
        <v>2.001807814E9</v>
      </c>
      <c r="B46" s="19">
        <v>1.091117326612E12</v>
      </c>
      <c r="C46" s="20">
        <f>SUMIF(xor_orderno,$A46,xor_weight)</f>
        <v>0.607</v>
      </c>
      <c r="D46" s="20">
        <f t="shared" si="1"/>
        <v>1</v>
      </c>
      <c r="E46" s="20">
        <f>sumif('Courier - Invoice'!B:B,A46,cci_weight)</f>
        <v>0.79</v>
      </c>
      <c r="F46" s="21">
        <f t="shared" si="2"/>
        <v>1</v>
      </c>
      <c r="G46" s="22" t="str">
        <f>VLOOKUP(B46, 'Courier - Invoice'!$A$1:$I$125, 9, FALSE)</f>
        <v>b</v>
      </c>
      <c r="H46" s="20" t="str">
        <f>VLOOKUP(B46,'Courier - Invoice'!$A$1:$I$125,6)</f>
        <v>b</v>
      </c>
      <c r="I46" s="20">
        <f>VLOOKUP(B46,CI,15)</f>
        <v>61.3</v>
      </c>
      <c r="J46" s="20">
        <f>VLOOKUP(B46,'Courier - Invoice'!A:I,8)</f>
        <v>61.3</v>
      </c>
      <c r="K46" s="20">
        <f t="shared" si="3"/>
        <v>0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19">
        <v>2.001807852E9</v>
      </c>
      <c r="B47" s="19">
        <v>1.091117326925E12</v>
      </c>
      <c r="C47" s="20">
        <f>SUMIF(xor_orderno,$A47,xor_weight)</f>
        <v>0.5</v>
      </c>
      <c r="D47" s="20">
        <f t="shared" si="1"/>
        <v>0.5</v>
      </c>
      <c r="E47" s="20">
        <f>sumif('Courier - Invoice'!B:B,A47,cci_weight)</f>
        <v>0.74</v>
      </c>
      <c r="F47" s="21">
        <f t="shared" si="2"/>
        <v>1</v>
      </c>
      <c r="G47" s="22" t="str">
        <f>VLOOKUP(B47, 'Courier - Invoice'!$A$1:$I$125, 9, FALSE)</f>
        <v>b</v>
      </c>
      <c r="H47" s="20" t="str">
        <f>VLOOKUP(B47,'Courier - Invoice'!$A$1:$I$125,6)</f>
        <v>b</v>
      </c>
      <c r="I47" s="20">
        <f>VLOOKUP(B47,CI,15)</f>
        <v>61.3</v>
      </c>
      <c r="J47" s="20">
        <f>VLOOKUP(B47,'Courier - Invoice'!A:I,8)</f>
        <v>61.3</v>
      </c>
      <c r="K47" s="20">
        <f t="shared" si="3"/>
        <v>0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19">
        <v>2.00180793E9</v>
      </c>
      <c r="B48" s="19">
        <v>1.091117327695E12</v>
      </c>
      <c r="C48" s="20">
        <f>SUMIF(xor_orderno,$A48,xor_weight)</f>
        <v>0.24</v>
      </c>
      <c r="D48" s="20">
        <f t="shared" si="1"/>
        <v>0.5</v>
      </c>
      <c r="E48" s="20">
        <f>sumif('Courier - Invoice'!B:B,A48,cci_weight)</f>
        <v>0.15</v>
      </c>
      <c r="F48" s="21">
        <f t="shared" si="2"/>
        <v>0.5</v>
      </c>
      <c r="G48" s="22" t="str">
        <f>VLOOKUP(B48, 'Courier - Invoice'!$A$1:$I$125, 9, FALSE)</f>
        <v>d</v>
      </c>
      <c r="H48" s="20" t="str">
        <f>VLOOKUP(B48,'Courier - Invoice'!$A$1:$I$125,6)</f>
        <v>b</v>
      </c>
      <c r="I48" s="20">
        <f>VLOOKUP(B48,CI,15)</f>
        <v>61.3</v>
      </c>
      <c r="J48" s="20">
        <f>VLOOKUP(B48,'Courier - Invoice'!A:I,8)</f>
        <v>403.8</v>
      </c>
      <c r="K48" s="20">
        <f t="shared" si="3"/>
        <v>-342.5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19">
        <v>2.001807931E9</v>
      </c>
      <c r="B49" s="19">
        <v>1.091117327172E12</v>
      </c>
      <c r="C49" s="20">
        <f>SUMIF(xor_orderno,$A49,xor_weight)</f>
        <v>0.607</v>
      </c>
      <c r="D49" s="20">
        <f t="shared" si="1"/>
        <v>1</v>
      </c>
      <c r="E49" s="20">
        <f>sumif('Courier - Invoice'!B:B,A49,cci_weight)</f>
        <v>0.72</v>
      </c>
      <c r="F49" s="21">
        <f t="shared" si="2"/>
        <v>1</v>
      </c>
      <c r="G49" s="22" t="str">
        <f>VLOOKUP(B49, 'Courier - Invoice'!$A$1:$I$125, 9, FALSE)</f>
        <v>d</v>
      </c>
      <c r="H49" s="20" t="str">
        <f>VLOOKUP(B49,'Courier - Invoice'!$A$1:$I$125,6)</f>
        <v>d</v>
      </c>
      <c r="I49" s="20">
        <f>VLOOKUP(B49,CI,15)</f>
        <v>90.2</v>
      </c>
      <c r="J49" s="20">
        <f>VLOOKUP(B49,'Courier - Invoice'!A:I,8)</f>
        <v>90.2</v>
      </c>
      <c r="K49" s="20">
        <f t="shared" si="3"/>
        <v>0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19">
        <v>2.001807956E9</v>
      </c>
      <c r="B50" s="19">
        <v>1.091117327275E12</v>
      </c>
      <c r="C50" s="20">
        <f>SUMIF(xor_orderno,$A50,xor_weight)</f>
        <v>1.08</v>
      </c>
      <c r="D50" s="20">
        <f t="shared" si="1"/>
        <v>1.5</v>
      </c>
      <c r="E50" s="20">
        <f>sumif('Courier - Invoice'!B:B,A50,cci_weight)</f>
        <v>1.08</v>
      </c>
      <c r="F50" s="21">
        <f t="shared" si="2"/>
        <v>1.5</v>
      </c>
      <c r="G50" s="22" t="str">
        <f>VLOOKUP(B50, 'Courier - Invoice'!$A$1:$I$125, 9, FALSE)</f>
        <v>b</v>
      </c>
      <c r="H50" s="20" t="str">
        <f>VLOOKUP(B50,'Courier - Invoice'!$A$1:$I$125,6)</f>
        <v>b</v>
      </c>
      <c r="I50" s="20">
        <f>VLOOKUP(B50,CI,15)</f>
        <v>89.6</v>
      </c>
      <c r="J50" s="20">
        <f>VLOOKUP(B50,'Courier - Invoice'!A:I,8)</f>
        <v>89.6</v>
      </c>
      <c r="K50" s="20">
        <f t="shared" si="3"/>
        <v>0</v>
      </c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19">
        <v>2.00180796E9</v>
      </c>
      <c r="B51" s="19">
        <v>1.091117327312E12</v>
      </c>
      <c r="C51" s="20">
        <f>SUMIF(xor_orderno,$A51,xor_weight)</f>
        <v>0.93</v>
      </c>
      <c r="D51" s="20">
        <f t="shared" si="1"/>
        <v>1</v>
      </c>
      <c r="E51" s="20">
        <f>sumif('Courier - Invoice'!B:B,A51,cci_weight)</f>
        <v>1</v>
      </c>
      <c r="F51" s="21">
        <f t="shared" si="2"/>
        <v>1</v>
      </c>
      <c r="G51" s="22" t="str">
        <f>VLOOKUP(B51, 'Courier - Invoice'!$A$1:$I$125, 9, FALSE)</f>
        <v>d</v>
      </c>
      <c r="H51" s="20" t="str">
        <f>VLOOKUP(B51,'Courier - Invoice'!$A$1:$I$125,6)</f>
        <v>d</v>
      </c>
      <c r="I51" s="20">
        <f>VLOOKUP(B51,CI,15)</f>
        <v>90.2</v>
      </c>
      <c r="J51" s="20">
        <f>VLOOKUP(B51,'Courier - Invoice'!A:I,8)</f>
        <v>90.2</v>
      </c>
      <c r="K51" s="20">
        <f t="shared" si="3"/>
        <v>0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19">
        <v>2.00180797E9</v>
      </c>
      <c r="B52" s="19">
        <v>1.091117327474E12</v>
      </c>
      <c r="C52" s="20">
        <f>SUMIF(xor_orderno,$A52,xor_weight)</f>
        <v>0.765</v>
      </c>
      <c r="D52" s="20">
        <f t="shared" si="1"/>
        <v>1</v>
      </c>
      <c r="E52" s="20">
        <f>sumif('Courier - Invoice'!B:B,A52,cci_weight)</f>
        <v>4.13</v>
      </c>
      <c r="F52" s="21">
        <f t="shared" si="2"/>
        <v>4.5</v>
      </c>
      <c r="G52" s="22" t="str">
        <f>VLOOKUP(B52, 'Courier - Invoice'!$A$1:$I$125, 9, FALSE)</f>
        <v>b</v>
      </c>
      <c r="H52" s="20" t="str">
        <f>VLOOKUP(B52,'Courier - Invoice'!$A$1:$I$125,6)</f>
        <v>d</v>
      </c>
      <c r="I52" s="20">
        <f>VLOOKUP(B52,CI,15)</f>
        <v>90.2</v>
      </c>
      <c r="J52" s="20">
        <f>VLOOKUP(B52,'Courier - Invoice'!A:I,8)</f>
        <v>90.2</v>
      </c>
      <c r="K52" s="20">
        <f t="shared" si="3"/>
        <v>0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19">
        <v>2.001807976E9</v>
      </c>
      <c r="B53" s="19">
        <v>1.091117327496E12</v>
      </c>
      <c r="C53" s="20">
        <f>SUMIF(xor_orderno,$A53,xor_weight)</f>
        <v>0.721</v>
      </c>
      <c r="D53" s="20">
        <f t="shared" si="1"/>
        <v>1</v>
      </c>
      <c r="E53" s="20">
        <f>sumif('Courier - Invoice'!B:B,A53,cci_weight)</f>
        <v>0.7</v>
      </c>
      <c r="F53" s="21">
        <f t="shared" si="2"/>
        <v>1</v>
      </c>
      <c r="G53" s="22" t="str">
        <f>VLOOKUP(B53, 'Courier - Invoice'!$A$1:$I$125, 9, FALSE)</f>
        <v>d</v>
      </c>
      <c r="H53" s="20" t="str">
        <f>VLOOKUP(B53,'Courier - Invoice'!$A$1:$I$125,6)</f>
        <v>d</v>
      </c>
      <c r="I53" s="20">
        <f>VLOOKUP(B53,CI,15)</f>
        <v>90.2</v>
      </c>
      <c r="J53" s="20">
        <f>VLOOKUP(B53,'Courier - Invoice'!A:I,8)</f>
        <v>90.2</v>
      </c>
      <c r="K53" s="20">
        <f t="shared" si="3"/>
        <v>0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19">
        <v>2.001807981E9</v>
      </c>
      <c r="B54" s="19">
        <v>1.09111732757E12</v>
      </c>
      <c r="C54" s="20">
        <f>SUMIF(xor_orderno,$A54,xor_weight)</f>
        <v>0.5</v>
      </c>
      <c r="D54" s="20">
        <f t="shared" si="1"/>
        <v>0.5</v>
      </c>
      <c r="E54" s="20">
        <f>sumif('Courier - Invoice'!B:B,A54,cci_weight)</f>
        <v>0.5</v>
      </c>
      <c r="F54" s="21">
        <f t="shared" si="2"/>
        <v>0.5</v>
      </c>
      <c r="G54" s="22" t="str">
        <f>VLOOKUP(B54, 'Courier - Invoice'!$A$1:$I$125, 9, FALSE)</f>
        <v>b</v>
      </c>
      <c r="H54" s="20" t="str">
        <f>VLOOKUP(B54,'Courier - Invoice'!$A$1:$I$125,6)</f>
        <v>b</v>
      </c>
      <c r="I54" s="20">
        <f>VLOOKUP(B54,CI,15)</f>
        <v>61.3</v>
      </c>
      <c r="J54" s="20">
        <f>VLOOKUP(B54,'Courier - Invoice'!A:I,8)</f>
        <v>403.8</v>
      </c>
      <c r="K54" s="20">
        <f t="shared" si="3"/>
        <v>-342.5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19">
        <v>2.001808102E9</v>
      </c>
      <c r="B55" s="19">
        <v>1.091117435005E12</v>
      </c>
      <c r="C55" s="20">
        <f>SUMIF(xor_orderno,$A55,xor_weight)</f>
        <v>1.157</v>
      </c>
      <c r="D55" s="20">
        <f t="shared" si="1"/>
        <v>1.5</v>
      </c>
      <c r="E55" s="20">
        <f>sumif('Courier - Invoice'!B:B,A55,cci_weight)</f>
        <v>1.28</v>
      </c>
      <c r="F55" s="21">
        <f t="shared" si="2"/>
        <v>1.5</v>
      </c>
      <c r="G55" s="22" t="str">
        <f>VLOOKUP(B55, 'Courier - Invoice'!$A$1:$I$125, 9, FALSE)</f>
        <v>d</v>
      </c>
      <c r="H55" s="20" t="str">
        <f>VLOOKUP(B55,'Courier - Invoice'!$A$1:$I$125,6)</f>
        <v>b</v>
      </c>
      <c r="I55" s="20">
        <f>VLOOKUP(B55,CI,15)</f>
        <v>61.3</v>
      </c>
      <c r="J55" s="20">
        <f>VLOOKUP(B55,'Courier - Invoice'!A:I,8)</f>
        <v>135</v>
      </c>
      <c r="K55" s="20">
        <f t="shared" si="3"/>
        <v>-73.7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19">
        <v>2.001808118E9</v>
      </c>
      <c r="B56" s="19">
        <v>1.091117435134E12</v>
      </c>
      <c r="C56" s="20">
        <f>SUMIF(xor_orderno,$A56,xor_weight)</f>
        <v>0.343</v>
      </c>
      <c r="D56" s="20">
        <f t="shared" si="1"/>
        <v>0.5</v>
      </c>
      <c r="E56" s="20">
        <f>sumif('Courier - Invoice'!B:B,A56,cci_weight)</f>
        <v>0.5</v>
      </c>
      <c r="F56" s="21">
        <f t="shared" si="2"/>
        <v>0.5</v>
      </c>
      <c r="G56" s="22" t="str">
        <f>VLOOKUP(B56, 'Courier - Invoice'!$A$1:$I$125, 9, FALSE)</f>
        <v>b</v>
      </c>
      <c r="H56" s="20" t="str">
        <f>VLOOKUP(B56,'Courier - Invoice'!$A$1:$I$125,6)</f>
        <v>b</v>
      </c>
      <c r="I56" s="20">
        <f>VLOOKUP(B56,CI,15)</f>
        <v>61.3</v>
      </c>
      <c r="J56" s="20">
        <f>VLOOKUP(B56,'Courier - Invoice'!A:I,8)</f>
        <v>135</v>
      </c>
      <c r="K56" s="20">
        <f t="shared" si="3"/>
        <v>-73.7</v>
      </c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19">
        <v>2.001808207E9</v>
      </c>
      <c r="B57" s="19">
        <v>1.09111743537E12</v>
      </c>
      <c r="C57" s="20">
        <f>SUMIF(xor_orderno,$A57,xor_weight)</f>
        <v>0.607</v>
      </c>
      <c r="D57" s="20">
        <f t="shared" si="1"/>
        <v>1</v>
      </c>
      <c r="E57" s="20">
        <f>sumif('Courier - Invoice'!B:B,A57,cci_weight)</f>
        <v>0.79</v>
      </c>
      <c r="F57" s="21">
        <f t="shared" si="2"/>
        <v>1</v>
      </c>
      <c r="G57" s="22" t="str">
        <f>VLOOKUP(B57, 'Courier - Invoice'!$A$1:$I$125, 9, FALSE)</f>
        <v>d</v>
      </c>
      <c r="H57" s="20" t="str">
        <f>VLOOKUP(B57,'Courier - Invoice'!$A$1:$I$125,6)</f>
        <v>b</v>
      </c>
      <c r="I57" s="20">
        <f>VLOOKUP(B57,CI,15)</f>
        <v>61.3</v>
      </c>
      <c r="J57" s="20">
        <f>VLOOKUP(B57,'Courier - Invoice'!A:I,8)</f>
        <v>135</v>
      </c>
      <c r="K57" s="20">
        <f t="shared" si="3"/>
        <v>-73.7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19">
        <v>2.001808286E9</v>
      </c>
      <c r="B58" s="19">
        <v>1.091117435602E12</v>
      </c>
      <c r="C58" s="20">
        <f>SUMIF(xor_orderno,$A58,xor_weight)</f>
        <v>0.601</v>
      </c>
      <c r="D58" s="20">
        <f t="shared" si="1"/>
        <v>1</v>
      </c>
      <c r="E58" s="20">
        <f>sumif('Courier - Invoice'!B:B,A58,cci_weight)</f>
        <v>0.77</v>
      </c>
      <c r="F58" s="21">
        <f t="shared" si="2"/>
        <v>1</v>
      </c>
      <c r="G58" s="22" t="str">
        <f>VLOOKUP(B58, 'Courier - Invoice'!$A$1:$I$125, 9, FALSE)</f>
        <v>b</v>
      </c>
      <c r="H58" s="20" t="str">
        <f>VLOOKUP(B58,'Courier - Invoice'!$A$1:$I$125,6)</f>
        <v>b</v>
      </c>
      <c r="I58" s="20">
        <f>VLOOKUP(B58,CI,15)</f>
        <v>61.3</v>
      </c>
      <c r="J58" s="20">
        <f>VLOOKUP(B58,'Courier - Invoice'!A:I,8)</f>
        <v>135</v>
      </c>
      <c r="K58" s="20">
        <f t="shared" si="3"/>
        <v>-73.7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19">
        <v>2.001808295E9</v>
      </c>
      <c r="B59" s="19">
        <v>1.091117435661E12</v>
      </c>
      <c r="C59" s="20">
        <f>SUMIF(xor_orderno,$A59,xor_weight)</f>
        <v>0.245</v>
      </c>
      <c r="D59" s="20">
        <f t="shared" si="1"/>
        <v>0.5</v>
      </c>
      <c r="E59" s="20">
        <f>sumif('Courier - Invoice'!B:B,A59,cci_weight)</f>
        <v>0.2</v>
      </c>
      <c r="F59" s="21">
        <f t="shared" si="2"/>
        <v>0.5</v>
      </c>
      <c r="G59" s="22" t="str">
        <f>VLOOKUP(B59, 'Courier - Invoice'!$A$1:$I$125, 9, FALSE)</f>
        <v>e</v>
      </c>
      <c r="H59" s="20" t="str">
        <f>VLOOKUP(B59,'Courier - Invoice'!$A$1:$I$125,6)</f>
        <v>b</v>
      </c>
      <c r="I59" s="20">
        <f>VLOOKUP(B59,CI,15)</f>
        <v>61.3</v>
      </c>
      <c r="J59" s="20">
        <f>VLOOKUP(B59,'Courier - Invoice'!A:I,8)</f>
        <v>135</v>
      </c>
      <c r="K59" s="20">
        <f t="shared" si="3"/>
        <v>-73.7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19">
        <v>2.001808475E9</v>
      </c>
      <c r="B60" s="19">
        <v>1.091117436346E12</v>
      </c>
      <c r="C60" s="20">
        <f>SUMIF(xor_orderno,$A60,xor_weight)</f>
        <v>0.5</v>
      </c>
      <c r="D60" s="20">
        <f t="shared" si="1"/>
        <v>0.5</v>
      </c>
      <c r="E60" s="20">
        <f>sumif('Courier - Invoice'!B:B,A60,cci_weight)</f>
        <v>0.7</v>
      </c>
      <c r="F60" s="21">
        <f t="shared" si="2"/>
        <v>1</v>
      </c>
      <c r="G60" s="22" t="str">
        <f>VLOOKUP(B60, 'Courier - Invoice'!$A$1:$I$125, 9, FALSE)</f>
        <v>b</v>
      </c>
      <c r="H60" s="20" t="str">
        <f>VLOOKUP(B60,'Courier - Invoice'!$A$1:$I$125,6)</f>
        <v>b</v>
      </c>
      <c r="I60" s="20">
        <f>VLOOKUP(B60,CI,15)</f>
        <v>33</v>
      </c>
      <c r="J60" s="20">
        <f>VLOOKUP(B60,'Courier - Invoice'!A:I,8)</f>
        <v>90.2</v>
      </c>
      <c r="K60" s="20">
        <f t="shared" si="3"/>
        <v>-57.2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19">
        <v>2.001808507E9</v>
      </c>
      <c r="B61" s="19">
        <v>1.091117436383E12</v>
      </c>
      <c r="C61" s="20">
        <f>SUMIF(xor_orderno,$A61,xor_weight)</f>
        <v>0.607</v>
      </c>
      <c r="D61" s="20">
        <f t="shared" si="1"/>
        <v>1</v>
      </c>
      <c r="E61" s="20">
        <f>sumif('Courier - Invoice'!B:B,A61,cci_weight)</f>
        <v>0.79</v>
      </c>
      <c r="F61" s="21">
        <f t="shared" si="2"/>
        <v>1</v>
      </c>
      <c r="G61" s="22" t="str">
        <f>VLOOKUP(B61, 'Courier - Invoice'!$A$1:$I$125, 9, FALSE)</f>
        <v>b</v>
      </c>
      <c r="H61" s="20" t="str">
        <f>VLOOKUP(B61,'Courier - Invoice'!$A$1:$I$125,6)</f>
        <v>b</v>
      </c>
      <c r="I61" s="20">
        <f>VLOOKUP(B61,CI,15)</f>
        <v>33</v>
      </c>
      <c r="J61" s="20">
        <f>VLOOKUP(B61,'Courier - Invoice'!A:I,8)</f>
        <v>90.2</v>
      </c>
      <c r="K61" s="20">
        <f t="shared" si="3"/>
        <v>-57.2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19">
        <v>2.001808542E9</v>
      </c>
      <c r="B62" s="19">
        <v>1.091117436464E12</v>
      </c>
      <c r="C62" s="20">
        <f>SUMIF(xor_orderno,$A62,xor_weight)</f>
        <v>0.734</v>
      </c>
      <c r="D62" s="20">
        <f t="shared" si="1"/>
        <v>1</v>
      </c>
      <c r="E62" s="20">
        <f>sumif('Courier - Invoice'!B:B,A62,cci_weight)</f>
        <v>0.86</v>
      </c>
      <c r="F62" s="21">
        <f t="shared" si="2"/>
        <v>1</v>
      </c>
      <c r="G62" s="22" t="str">
        <f>VLOOKUP(B62, 'Courier - Invoice'!$A$1:$I$125, 9, FALSE)</f>
        <v>d</v>
      </c>
      <c r="H62" s="20" t="str">
        <f>VLOOKUP(B62,'Courier - Invoice'!$A$1:$I$125,6)</f>
        <v>b</v>
      </c>
      <c r="I62" s="20">
        <f>VLOOKUP(B62,CI,15)</f>
        <v>33</v>
      </c>
      <c r="J62" s="20">
        <f>VLOOKUP(B62,'Courier - Invoice'!A:I,8)</f>
        <v>90.2</v>
      </c>
      <c r="K62" s="20">
        <f t="shared" si="3"/>
        <v>-57.2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19">
        <v>2.001808585E9</v>
      </c>
      <c r="B63" s="19">
        <v>1.091117436652E12</v>
      </c>
      <c r="C63" s="20">
        <f>SUMIF(xor_orderno,$A63,xor_weight)</f>
        <v>0.5</v>
      </c>
      <c r="D63" s="20">
        <f t="shared" si="1"/>
        <v>0.5</v>
      </c>
      <c r="E63" s="20">
        <f>sumif('Courier - Invoice'!B:B,A63,cci_weight)</f>
        <v>0.72</v>
      </c>
      <c r="F63" s="21">
        <f t="shared" si="2"/>
        <v>1</v>
      </c>
      <c r="G63" s="22" t="str">
        <f>VLOOKUP(B63, 'Courier - Invoice'!$A$1:$I$125, 9, FALSE)</f>
        <v>e</v>
      </c>
      <c r="H63" s="20" t="str">
        <f>VLOOKUP(B63,'Courier - Invoice'!$A$1:$I$125,6)</f>
        <v>e</v>
      </c>
      <c r="I63" s="20">
        <f>VLOOKUP(B63,CI,15)</f>
        <v>40.1</v>
      </c>
      <c r="J63" s="20">
        <f>VLOOKUP(B63,'Courier - Invoice'!A:I,8)</f>
        <v>61.3</v>
      </c>
      <c r="K63" s="20">
        <f t="shared" si="3"/>
        <v>-21.2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19">
        <v>2.001808675E9</v>
      </c>
      <c r="B64" s="19">
        <v>1.09111743705E12</v>
      </c>
      <c r="C64" s="20">
        <f>SUMIF(xor_orderno,$A64,xor_weight)</f>
        <v>1.183</v>
      </c>
      <c r="D64" s="20">
        <f t="shared" si="1"/>
        <v>1.5</v>
      </c>
      <c r="E64" s="20">
        <f>sumif('Courier - Invoice'!B:B,A64,cci_weight)</f>
        <v>1.2</v>
      </c>
      <c r="F64" s="21">
        <f t="shared" si="2"/>
        <v>1.5</v>
      </c>
      <c r="G64" s="22" t="str">
        <f>VLOOKUP(B64, 'Courier - Invoice'!$A$1:$I$125, 9, FALSE)</f>
        <v>b</v>
      </c>
      <c r="H64" s="20" t="str">
        <f>VLOOKUP(B64,'Courier - Invoice'!$A$1:$I$125,6)</f>
        <v>b</v>
      </c>
      <c r="I64" s="20">
        <f>VLOOKUP(B64,CI,15)</f>
        <v>33</v>
      </c>
      <c r="J64" s="20">
        <f>VLOOKUP(B64,'Courier - Invoice'!A:I,8)</f>
        <v>90.2</v>
      </c>
      <c r="K64" s="20">
        <f t="shared" si="3"/>
        <v>-57.2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19">
        <v>2.001808679E9</v>
      </c>
      <c r="B65" s="19">
        <v>1.091117437035E12</v>
      </c>
      <c r="C65" s="20">
        <f>SUMIF(xor_orderno,$A65,xor_weight)</f>
        <v>0.5</v>
      </c>
      <c r="D65" s="20">
        <f t="shared" si="1"/>
        <v>0.5</v>
      </c>
      <c r="E65" s="20">
        <f>sumif('Courier - Invoice'!B:B,A65,cci_weight)</f>
        <v>0.72</v>
      </c>
      <c r="F65" s="21">
        <f t="shared" si="2"/>
        <v>1</v>
      </c>
      <c r="G65" s="22" t="str">
        <f>VLOOKUP(B65, 'Courier - Invoice'!$A$1:$I$125, 9, FALSE)</f>
        <v>b</v>
      </c>
      <c r="H65" s="20" t="str">
        <f>VLOOKUP(B65,'Courier - Invoice'!$A$1:$I$125,6)</f>
        <v>b</v>
      </c>
      <c r="I65" s="20">
        <f>VLOOKUP(B65,CI,15)</f>
        <v>33</v>
      </c>
      <c r="J65" s="20">
        <f>VLOOKUP(B65,'Courier - Invoice'!A:I,8)</f>
        <v>90.2</v>
      </c>
      <c r="K65" s="20">
        <f t="shared" si="3"/>
        <v>-57.2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9">
        <v>2.001808739E9</v>
      </c>
      <c r="B66" s="19">
        <v>1.091117437293E12</v>
      </c>
      <c r="C66" s="20">
        <f>SUMIF(xor_orderno,$A66,xor_weight)</f>
        <v>0.22</v>
      </c>
      <c r="D66" s="20">
        <f t="shared" si="1"/>
        <v>0.5</v>
      </c>
      <c r="E66" s="20">
        <f>sumif('Courier - Invoice'!B:B,A66,cci_weight)</f>
        <v>1.63</v>
      </c>
      <c r="F66" s="21">
        <f t="shared" si="2"/>
        <v>2</v>
      </c>
      <c r="G66" s="22" t="str">
        <f>VLOOKUP(B66, 'Courier - Invoice'!$A$1:$I$125, 9, FALSE)</f>
        <v>b</v>
      </c>
      <c r="H66" s="20" t="str">
        <f>VLOOKUP(B66,'Courier - Invoice'!$A$1:$I$125,6)</f>
        <v>b</v>
      </c>
      <c r="I66" s="20">
        <f>VLOOKUP(B66,CI,15)</f>
        <v>33</v>
      </c>
      <c r="J66" s="20">
        <f>VLOOKUP(B66,'Courier - Invoice'!A:I,8)</f>
        <v>179.8</v>
      </c>
      <c r="K66" s="20">
        <f t="shared" si="3"/>
        <v>-146.8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19">
        <v>2.001808801E9</v>
      </c>
      <c r="B67" s="19">
        <v>1.09111743768E12</v>
      </c>
      <c r="C67" s="20">
        <f>SUMIF(xor_orderno,$A67,xor_weight)</f>
        <v>0.731</v>
      </c>
      <c r="D67" s="20">
        <f t="shared" si="1"/>
        <v>1</v>
      </c>
      <c r="E67" s="20">
        <f>sumif('Courier - Invoice'!B:B,A67,cci_weight)</f>
        <v>0.8</v>
      </c>
      <c r="F67" s="21">
        <f t="shared" si="2"/>
        <v>1</v>
      </c>
      <c r="G67" s="22" t="str">
        <f>VLOOKUP(B67, 'Courier - Invoice'!$A$1:$I$125, 9, FALSE)</f>
        <v>b</v>
      </c>
      <c r="H67" s="20" t="str">
        <f>VLOOKUP(B67,'Courier - Invoice'!$A$1:$I$125,6)</f>
        <v>b</v>
      </c>
      <c r="I67" s="20">
        <f>VLOOKUP(B67,CI,15)</f>
        <v>33</v>
      </c>
      <c r="J67" s="20">
        <f>VLOOKUP(B67,'Courier - Invoice'!A:I,8)</f>
        <v>179.8</v>
      </c>
      <c r="K67" s="20">
        <f t="shared" si="3"/>
        <v>-146.8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19">
        <v>2.001808832E9</v>
      </c>
      <c r="B68" s="19">
        <v>1.091117437864E12</v>
      </c>
      <c r="C68" s="20">
        <f>SUMIF(xor_orderno,$A68,xor_weight)</f>
        <v>0.6</v>
      </c>
      <c r="D68" s="20">
        <f t="shared" si="1"/>
        <v>1</v>
      </c>
      <c r="E68" s="20">
        <f>sumif('Courier - Invoice'!B:B,A68,cci_weight)</f>
        <v>2.47</v>
      </c>
      <c r="F68" s="21">
        <f t="shared" si="2"/>
        <v>2.5</v>
      </c>
      <c r="G68" s="22" t="str">
        <f>VLOOKUP(B68, 'Courier - Invoice'!$A$1:$I$125, 9, FALSE)</f>
        <v>b</v>
      </c>
      <c r="H68" s="20" t="str">
        <f>VLOOKUP(B68,'Courier - Invoice'!$A$1:$I$125,6)</f>
        <v>b</v>
      </c>
      <c r="I68" s="20">
        <f>VLOOKUP(B68,CI,15)</f>
        <v>61.3</v>
      </c>
      <c r="J68" s="20">
        <f>VLOOKUP(B68,'Courier - Invoice'!A:I,8)</f>
        <v>224.6</v>
      </c>
      <c r="K68" s="20">
        <f t="shared" si="3"/>
        <v>-163.3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19">
        <v>2.001808837E9</v>
      </c>
      <c r="B69" s="19">
        <v>1.09111743789E12</v>
      </c>
      <c r="C69" s="20">
        <f>SUMIF(xor_orderno,$A69,xor_weight)</f>
        <v>0.5</v>
      </c>
      <c r="D69" s="20">
        <f t="shared" si="1"/>
        <v>0.5</v>
      </c>
      <c r="E69" s="20">
        <f>sumif('Courier - Invoice'!B:B,A69,cci_weight)</f>
        <v>0.67</v>
      </c>
      <c r="F69" s="21">
        <f t="shared" si="2"/>
        <v>1</v>
      </c>
      <c r="G69" s="22" t="str">
        <f>VLOOKUP(B69, 'Courier - Invoice'!$A$1:$I$125, 9, FALSE)</f>
        <v>b</v>
      </c>
      <c r="H69" s="20" t="str">
        <f>VLOOKUP(B69,'Courier - Invoice'!$A$1:$I$125,6)</f>
        <v>b</v>
      </c>
      <c r="I69" s="20">
        <f>VLOOKUP(B69,CI,15)</f>
        <v>33</v>
      </c>
      <c r="J69" s="20">
        <f>VLOOKUP(B69,'Courier - Invoice'!A:I,8)</f>
        <v>90.2</v>
      </c>
      <c r="K69" s="20">
        <f t="shared" si="3"/>
        <v>-57.2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19">
        <v>2.001808883E9</v>
      </c>
      <c r="B70" s="19">
        <v>1.091117438074E12</v>
      </c>
      <c r="C70" s="20">
        <f>SUMIF(xor_orderno,$A70,xor_weight)</f>
        <v>0.5</v>
      </c>
      <c r="D70" s="20">
        <f t="shared" si="1"/>
        <v>0.5</v>
      </c>
      <c r="E70" s="20">
        <f>sumif('Courier - Invoice'!B:B,A70,cci_weight)</f>
        <v>0.72</v>
      </c>
      <c r="F70" s="21">
        <f t="shared" si="2"/>
        <v>1</v>
      </c>
      <c r="G70" s="22" t="str">
        <f>VLOOKUP(B70, 'Courier - Invoice'!$A$1:$I$125, 9, FALSE)</f>
        <v>b</v>
      </c>
      <c r="H70" s="20" t="str">
        <f>VLOOKUP(B70,'Courier - Invoice'!$A$1:$I$125,6)</f>
        <v>b</v>
      </c>
      <c r="I70" s="20">
        <f>VLOOKUP(B70,CI,15)</f>
        <v>33</v>
      </c>
      <c r="J70" s="20">
        <f>VLOOKUP(B70,'Courier - Invoice'!A:I,8)</f>
        <v>90.2</v>
      </c>
      <c r="K70" s="20">
        <f t="shared" si="3"/>
        <v>-57.2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19">
        <v>2.001808992E9</v>
      </c>
      <c r="B71" s="19">
        <v>1.091117611501E12</v>
      </c>
      <c r="C71" s="20">
        <f>SUMIF(xor_orderno,$A71,xor_weight)</f>
        <v>0.5</v>
      </c>
      <c r="D71" s="20">
        <f t="shared" si="1"/>
        <v>0.5</v>
      </c>
      <c r="E71" s="20">
        <f>sumif('Courier - Invoice'!B:B,A71,cci_weight)</f>
        <v>0.72</v>
      </c>
      <c r="F71" s="21">
        <f t="shared" si="2"/>
        <v>1</v>
      </c>
      <c r="G71" s="22" t="str">
        <f>VLOOKUP(B71, 'Courier - Invoice'!$A$1:$I$125, 9, FALSE)</f>
        <v>b</v>
      </c>
      <c r="H71" s="20" t="str">
        <f>VLOOKUP(B71,'Courier - Invoice'!$A$1:$I$125,6)</f>
        <v>b</v>
      </c>
      <c r="I71" s="20">
        <f>VLOOKUP(B71,CI,15)</f>
        <v>33</v>
      </c>
      <c r="J71" s="20">
        <f>VLOOKUP(B71,'Courier - Invoice'!A:I,8)</f>
        <v>90.2</v>
      </c>
      <c r="K71" s="20">
        <f t="shared" si="3"/>
        <v>-57.2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19">
        <v>2.00180927E9</v>
      </c>
      <c r="B72" s="19">
        <v>1.091117613962E12</v>
      </c>
      <c r="C72" s="20">
        <f>SUMIF(xor_orderno,$A72,xor_weight)</f>
        <v>0.5</v>
      </c>
      <c r="D72" s="20">
        <f t="shared" si="1"/>
        <v>0.5</v>
      </c>
      <c r="E72" s="20">
        <f>sumif('Courier - Invoice'!B:B,A72,cci_weight)</f>
        <v>0.68</v>
      </c>
      <c r="F72" s="21">
        <f t="shared" si="2"/>
        <v>1</v>
      </c>
      <c r="G72" s="22" t="str">
        <f>VLOOKUP(B72, 'Courier - Invoice'!$A$1:$I$125, 9, FALSE)</f>
        <v>b</v>
      </c>
      <c r="H72" s="20" t="str">
        <f>VLOOKUP(B72,'Courier - Invoice'!$A$1:$I$125,6)</f>
        <v>b</v>
      </c>
      <c r="I72" s="20">
        <f>VLOOKUP(B72,CI,15)</f>
        <v>33</v>
      </c>
      <c r="J72" s="20">
        <f>VLOOKUP(B72,'Courier - Invoice'!A:I,8)</f>
        <v>90.2</v>
      </c>
      <c r="K72" s="20">
        <f t="shared" si="3"/>
        <v>-57.2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9">
        <v>2.001809383E9</v>
      </c>
      <c r="B73" s="19">
        <v>1.091117614452E12</v>
      </c>
      <c r="C73" s="20">
        <f>SUMIF(xor_orderno,$A73,xor_weight)</f>
        <v>0.607</v>
      </c>
      <c r="D73" s="20">
        <f t="shared" si="1"/>
        <v>1</v>
      </c>
      <c r="E73" s="20">
        <f>sumif('Courier - Invoice'!B:B,A73,cci_weight)</f>
        <v>0.5</v>
      </c>
      <c r="F73" s="21">
        <f t="shared" si="2"/>
        <v>0.5</v>
      </c>
      <c r="G73" s="22" t="str">
        <f>VLOOKUP(B73, 'Courier - Invoice'!$A$1:$I$125, 9, FALSE)</f>
        <v>b</v>
      </c>
      <c r="H73" s="20" t="str">
        <f>VLOOKUP(B73,'Courier - Invoice'!$A$1:$I$125,6)</f>
        <v>b</v>
      </c>
      <c r="I73" s="20">
        <f>VLOOKUP(B73,CI,15)</f>
        <v>33</v>
      </c>
      <c r="J73" s="20">
        <f>VLOOKUP(B73,'Courier - Invoice'!A:I,8)</f>
        <v>90.2</v>
      </c>
      <c r="K73" s="20">
        <f t="shared" si="3"/>
        <v>-57.2</v>
      </c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19">
        <v>2.001809592E9</v>
      </c>
      <c r="B74" s="19">
        <v>1.091117616121E12</v>
      </c>
      <c r="C74" s="20">
        <f>SUMIF(xor_orderno,$A74,xor_weight)</f>
        <v>1.505</v>
      </c>
      <c r="D74" s="20">
        <f t="shared" si="1"/>
        <v>2</v>
      </c>
      <c r="E74" s="20">
        <f>sumif('Courier - Invoice'!B:B,A74,cci_weight)</f>
        <v>1.5</v>
      </c>
      <c r="F74" s="21">
        <f t="shared" si="2"/>
        <v>1.5</v>
      </c>
      <c r="G74" s="22" t="str">
        <f>VLOOKUP(B74, 'Courier - Invoice'!$A$1:$I$125, 9, FALSE)</f>
        <v>b</v>
      </c>
      <c r="H74" s="20" t="str">
        <f>VLOOKUP(B74,'Courier - Invoice'!$A$1:$I$125,6)</f>
        <v>b</v>
      </c>
      <c r="I74" s="20">
        <f>VLOOKUP(B74,CI,15)</f>
        <v>33</v>
      </c>
      <c r="J74" s="20">
        <f>VLOOKUP(B74,'Courier - Invoice'!A:I,8)</f>
        <v>90.2</v>
      </c>
      <c r="K74" s="20">
        <f t="shared" si="3"/>
        <v>-57.2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19">
        <v>2.001809794E9</v>
      </c>
      <c r="B75" s="19">
        <v>1.091117795531E12</v>
      </c>
      <c r="C75" s="20">
        <f>SUMIF(xor_orderno,$A75,xor_weight)</f>
        <v>1.517</v>
      </c>
      <c r="D75" s="20">
        <f t="shared" si="1"/>
        <v>2</v>
      </c>
      <c r="E75" s="20">
        <f>sumif('Courier - Invoice'!B:B,A75,cci_weight)</f>
        <v>1.5</v>
      </c>
      <c r="F75" s="21">
        <f t="shared" si="2"/>
        <v>1.5</v>
      </c>
      <c r="G75" s="22" t="str">
        <f>VLOOKUP(B75, 'Courier - Invoice'!$A$1:$I$125, 9, FALSE)</f>
        <v>d</v>
      </c>
      <c r="H75" s="20" t="str">
        <f>VLOOKUP(B75,'Courier - Invoice'!$A$1:$I$125,6)</f>
        <v>b</v>
      </c>
      <c r="I75" s="20">
        <f>VLOOKUP(B75,CI,15)</f>
        <v>33</v>
      </c>
      <c r="J75" s="20">
        <f>VLOOKUP(B75,'Courier - Invoice'!A:I,8)</f>
        <v>90.2</v>
      </c>
      <c r="K75" s="20">
        <f t="shared" si="3"/>
        <v>-57.2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19">
        <v>2.00180982E9</v>
      </c>
      <c r="B76" s="19">
        <v>1.091117795623E12</v>
      </c>
      <c r="C76" s="20">
        <f>SUMIF(xor_orderno,$A76,xor_weight)</f>
        <v>3.08</v>
      </c>
      <c r="D76" s="20">
        <f t="shared" si="1"/>
        <v>3.5</v>
      </c>
      <c r="E76" s="20">
        <f>sumif('Courier - Invoice'!B:B,A76,cci_weight)</f>
        <v>3</v>
      </c>
      <c r="F76" s="21">
        <f t="shared" si="2"/>
        <v>3</v>
      </c>
      <c r="G76" s="22" t="str">
        <f>VLOOKUP(B76, 'Courier - Invoice'!$A$1:$I$125, 9, FALSE)</f>
        <v>d</v>
      </c>
      <c r="H76" s="20" t="str">
        <f>VLOOKUP(B76,'Courier - Invoice'!$A$1:$I$125,6)</f>
        <v>b</v>
      </c>
      <c r="I76" s="20">
        <f>VLOOKUP(B76,CI,15)</f>
        <v>33</v>
      </c>
      <c r="J76" s="20">
        <f>VLOOKUP(B76,'Courier - Invoice'!A:I,8)</f>
        <v>90.2</v>
      </c>
      <c r="K76" s="20">
        <f t="shared" si="3"/>
        <v>-57.2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19">
        <v>2.001809917E9</v>
      </c>
      <c r="B77" s="19">
        <v>1.091121482593E12</v>
      </c>
      <c r="C77" s="20">
        <f>SUMIF(xor_orderno,$A77,xor_weight)</f>
        <v>0.63</v>
      </c>
      <c r="D77" s="20">
        <f t="shared" si="1"/>
        <v>1</v>
      </c>
      <c r="E77" s="20">
        <f>sumif('Courier - Invoice'!B:B,A77,cci_weight)</f>
        <v>0.6</v>
      </c>
      <c r="F77" s="21">
        <f t="shared" si="2"/>
        <v>1</v>
      </c>
      <c r="G77" s="22" t="str">
        <f>VLOOKUP(B77, 'Courier - Invoice'!$A$1:$I$125, 9, FALSE)</f>
        <v>d</v>
      </c>
      <c r="H77" s="20" t="str">
        <f>VLOOKUP(B77,'Courier - Invoice'!$A$1:$I$125,6)</f>
        <v>b</v>
      </c>
      <c r="I77" s="20">
        <f>VLOOKUP(B77,CI,15)</f>
        <v>61.3</v>
      </c>
      <c r="J77" s="20">
        <f>VLOOKUP(B77,'Courier - Invoice'!A:I,8)</f>
        <v>45.4</v>
      </c>
      <c r="K77" s="20">
        <f t="shared" si="3"/>
        <v>15.9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19">
        <v>2.001809934E9</v>
      </c>
      <c r="B78" s="19">
        <v>1.091117803511E12</v>
      </c>
      <c r="C78" s="20">
        <f>SUMIF(xor_orderno,$A78,xor_weight)</f>
        <v>0.361</v>
      </c>
      <c r="D78" s="20">
        <f t="shared" si="1"/>
        <v>0.5</v>
      </c>
      <c r="E78" s="20">
        <f>sumif('Courier - Invoice'!B:B,A78,cci_weight)</f>
        <v>0.82</v>
      </c>
      <c r="F78" s="21">
        <f t="shared" si="2"/>
        <v>1</v>
      </c>
      <c r="G78" s="22" t="str">
        <f>VLOOKUP(B78, 'Courier - Invoice'!$A$1:$I$125, 9, FALSE)</f>
        <v>b</v>
      </c>
      <c r="H78" s="20" t="str">
        <f>VLOOKUP(B78,'Courier - Invoice'!$A$1:$I$125,6)</f>
        <v>b</v>
      </c>
      <c r="I78" s="20">
        <f>VLOOKUP(B78,CI,15)</f>
        <v>33</v>
      </c>
      <c r="J78" s="20">
        <f>VLOOKUP(B78,'Courier - Invoice'!A:I,8)</f>
        <v>90.2</v>
      </c>
      <c r="K78" s="20">
        <f t="shared" si="3"/>
        <v>-57.2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19">
        <v>2.001810104E9</v>
      </c>
      <c r="B79" s="19">
        <v>1.0911178042E12</v>
      </c>
      <c r="C79" s="20">
        <f>SUMIF(xor_orderno,$A79,xor_weight)</f>
        <v>0.601</v>
      </c>
      <c r="D79" s="20">
        <f t="shared" si="1"/>
        <v>1</v>
      </c>
      <c r="E79" s="20">
        <f>sumif('Courier - Invoice'!B:B,A79,cci_weight)</f>
        <v>0.76</v>
      </c>
      <c r="F79" s="21">
        <f t="shared" si="2"/>
        <v>1</v>
      </c>
      <c r="G79" s="22" t="str">
        <f>VLOOKUP(B79, 'Courier - Invoice'!$A$1:$I$125, 9, FALSE)</f>
        <v>b</v>
      </c>
      <c r="H79" s="20" t="str">
        <f>VLOOKUP(B79,'Courier - Invoice'!$A$1:$I$125,6)</f>
        <v>b</v>
      </c>
      <c r="I79" s="20">
        <f>VLOOKUP(B79,CI,15)</f>
        <v>33</v>
      </c>
      <c r="J79" s="20">
        <f>VLOOKUP(B79,'Courier - Invoice'!A:I,8)</f>
        <v>90.2</v>
      </c>
      <c r="K79" s="20">
        <f t="shared" si="3"/>
        <v>-57.2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19">
        <v>2.001810125E9</v>
      </c>
      <c r="B80" s="19">
        <v>1.091117804314E12</v>
      </c>
      <c r="C80" s="20">
        <f>SUMIF(xor_orderno,$A80,xor_weight)</f>
        <v>0.5</v>
      </c>
      <c r="D80" s="20">
        <f t="shared" si="1"/>
        <v>0.5</v>
      </c>
      <c r="E80" s="20">
        <f>sumif('Courier - Invoice'!B:B,A80,cci_weight)</f>
        <v>0.66</v>
      </c>
      <c r="F80" s="21">
        <f t="shared" si="2"/>
        <v>1</v>
      </c>
      <c r="G80" s="22" t="str">
        <f>VLOOKUP(B80, 'Courier - Invoice'!$A$1:$I$125, 9, FALSE)</f>
        <v>b</v>
      </c>
      <c r="H80" s="20" t="str">
        <f>VLOOKUP(B80,'Courier - Invoice'!$A$1:$I$125,6)</f>
        <v>b</v>
      </c>
      <c r="I80" s="20">
        <f>VLOOKUP(B80,CI,15)</f>
        <v>33</v>
      </c>
      <c r="J80" s="20">
        <f>VLOOKUP(B80,'Courier - Invoice'!A:I,8)</f>
        <v>90.2</v>
      </c>
      <c r="K80" s="20">
        <f t="shared" si="3"/>
        <v>-57.2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19">
        <v>2.001810281E9</v>
      </c>
      <c r="B81" s="19">
        <v>1.09111780539E12</v>
      </c>
      <c r="C81" s="20">
        <f>SUMIF(xor_orderno,$A81,xor_weight)</f>
        <v>0.5</v>
      </c>
      <c r="D81" s="20">
        <f t="shared" si="1"/>
        <v>0.5</v>
      </c>
      <c r="E81" s="20">
        <f>sumif('Courier - Invoice'!B:B,A81,cci_weight)</f>
        <v>0.68</v>
      </c>
      <c r="F81" s="21">
        <f t="shared" si="2"/>
        <v>1</v>
      </c>
      <c r="G81" s="22" t="str">
        <f>VLOOKUP(B81, 'Courier - Invoice'!$A$1:$I$125, 9, FALSE)</f>
        <v>b</v>
      </c>
      <c r="H81" s="20" t="str">
        <f>VLOOKUP(B81,'Courier - Invoice'!$A$1:$I$125,6)</f>
        <v>b</v>
      </c>
      <c r="I81" s="20">
        <f>VLOOKUP(B81,CI,15)</f>
        <v>33</v>
      </c>
      <c r="J81" s="20">
        <f>VLOOKUP(B81,'Courier - Invoice'!A:I,8)</f>
        <v>90.2</v>
      </c>
      <c r="K81" s="20">
        <f t="shared" si="3"/>
        <v>-57.2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19">
        <v>2.001810549E9</v>
      </c>
      <c r="B82" s="19">
        <v>1.091117806263E12</v>
      </c>
      <c r="C82" s="20">
        <f>SUMIF(xor_orderno,$A82,xor_weight)</f>
        <v>0.986</v>
      </c>
      <c r="D82" s="20">
        <f t="shared" si="1"/>
        <v>1</v>
      </c>
      <c r="E82" s="20">
        <f>sumif('Courier - Invoice'!B:B,A82,cci_weight)</f>
        <v>1.86</v>
      </c>
      <c r="F82" s="21">
        <f t="shared" si="2"/>
        <v>2</v>
      </c>
      <c r="G82" s="22" t="str">
        <f>VLOOKUP(B82, 'Courier - Invoice'!$A$1:$I$125, 9, FALSE)</f>
        <v>b</v>
      </c>
      <c r="H82" s="20" t="str">
        <f>VLOOKUP(B82,'Courier - Invoice'!$A$1:$I$125,6)</f>
        <v>b</v>
      </c>
      <c r="I82" s="20">
        <f>VLOOKUP(B82,CI,15)</f>
        <v>61.3</v>
      </c>
      <c r="J82" s="20">
        <f>VLOOKUP(B82,'Courier - Invoice'!A:I,8)</f>
        <v>179.8</v>
      </c>
      <c r="K82" s="20">
        <f t="shared" si="3"/>
        <v>-118.5</v>
      </c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19">
        <v>2.001810697E9</v>
      </c>
      <c r="B83" s="19">
        <v>1.09111780714E12</v>
      </c>
      <c r="C83" s="20">
        <f>SUMIF(xor_orderno,$A83,xor_weight)</f>
        <v>0.607</v>
      </c>
      <c r="D83" s="20">
        <f t="shared" si="1"/>
        <v>1</v>
      </c>
      <c r="E83" s="20">
        <f>sumif('Courier - Invoice'!B:B,A83,cci_weight)</f>
        <v>2.27</v>
      </c>
      <c r="F83" s="21">
        <f t="shared" si="2"/>
        <v>2.5</v>
      </c>
      <c r="G83" s="22" t="str">
        <f>VLOOKUP(B83, 'Courier - Invoice'!$A$1:$I$125, 9, FALSE)</f>
        <v>b</v>
      </c>
      <c r="H83" s="20" t="str">
        <f>VLOOKUP(B83,'Courier - Invoice'!$A$1:$I$125,6)</f>
        <v>b</v>
      </c>
      <c r="I83" s="20">
        <f>VLOOKUP(B83,CI,15)</f>
        <v>61.3</v>
      </c>
      <c r="J83" s="20">
        <f>VLOOKUP(B83,'Courier - Invoice'!A:I,8)</f>
        <v>224.6</v>
      </c>
      <c r="K83" s="20">
        <f t="shared" si="3"/>
        <v>-163.3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19">
        <v>2.001811039E9</v>
      </c>
      <c r="B84" s="19">
        <v>1.09111790486E12</v>
      </c>
      <c r="C84" s="20">
        <f>SUMIF(xor_orderno,$A84,xor_weight)</f>
        <v>0.488</v>
      </c>
      <c r="D84" s="20">
        <f t="shared" si="1"/>
        <v>0.5</v>
      </c>
      <c r="E84" s="20">
        <f>sumif('Courier - Invoice'!B:B,A84,cci_weight)</f>
        <v>0.68</v>
      </c>
      <c r="F84" s="21">
        <f t="shared" si="2"/>
        <v>1</v>
      </c>
      <c r="G84" s="22" t="str">
        <f>VLOOKUP(B84, 'Courier - Invoice'!$A$1:$I$125, 9, FALSE)</f>
        <v>b</v>
      </c>
      <c r="H84" s="20" t="str">
        <f>VLOOKUP(B84,'Courier - Invoice'!$A$1:$I$125,6)</f>
        <v>b</v>
      </c>
      <c r="I84" s="20">
        <f>VLOOKUP(B84,CI,15)</f>
        <v>33</v>
      </c>
      <c r="J84" s="20">
        <f>VLOOKUP(B84,'Courier - Invoice'!A:I,8)</f>
        <v>90.2</v>
      </c>
      <c r="K84" s="20">
        <f t="shared" si="3"/>
        <v>-57.2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19">
        <v>2.001811058E9</v>
      </c>
      <c r="B85" s="19">
        <v>1.091117905022E12</v>
      </c>
      <c r="C85" s="20">
        <f>SUMIF(xor_orderno,$A85,xor_weight)</f>
        <v>0.5</v>
      </c>
      <c r="D85" s="20">
        <f t="shared" si="1"/>
        <v>0.5</v>
      </c>
      <c r="E85" s="20">
        <f>sumif('Courier - Invoice'!B:B,A85,cci_weight)</f>
        <v>0.72</v>
      </c>
      <c r="F85" s="21">
        <f t="shared" si="2"/>
        <v>1</v>
      </c>
      <c r="G85" s="22" t="str">
        <f>VLOOKUP(B85, 'Courier - Invoice'!$A$1:$I$125, 9, FALSE)</f>
        <v>b</v>
      </c>
      <c r="H85" s="20" t="str">
        <f>VLOOKUP(B85,'Courier - Invoice'!$A$1:$I$125,6)</f>
        <v>b</v>
      </c>
      <c r="I85" s="20">
        <f>VLOOKUP(B85,CI,15)</f>
        <v>110.1</v>
      </c>
      <c r="J85" s="20">
        <f>VLOOKUP(B85,'Courier - Invoice'!A:I,8)</f>
        <v>86.7</v>
      </c>
      <c r="K85" s="20">
        <f t="shared" si="3"/>
        <v>23.4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19">
        <v>2.001811153E9</v>
      </c>
      <c r="B86" s="19">
        <v>1.091117957533E12</v>
      </c>
      <c r="C86" s="20">
        <f>SUMIF(xor_orderno,$A86,xor_weight)</f>
        <v>0.607</v>
      </c>
      <c r="D86" s="20">
        <f t="shared" si="1"/>
        <v>1</v>
      </c>
      <c r="E86" s="20">
        <f>sumif('Courier - Invoice'!B:B,A86,cci_weight)</f>
        <v>0.76</v>
      </c>
      <c r="F86" s="21">
        <f t="shared" si="2"/>
        <v>1</v>
      </c>
      <c r="G86" s="22" t="str">
        <f>VLOOKUP(B86, 'Courier - Invoice'!$A$1:$I$125, 9, FALSE)</f>
        <v>b</v>
      </c>
      <c r="H86" s="20" t="str">
        <f>VLOOKUP(B86,'Courier - Invoice'!$A$1:$I$125,6)</f>
        <v>b</v>
      </c>
      <c r="I86" s="20">
        <f>VLOOKUP(B86,CI,15)</f>
        <v>110.1</v>
      </c>
      <c r="J86" s="20">
        <f>VLOOKUP(B86,'Courier - Invoice'!A:I,8)</f>
        <v>86.7</v>
      </c>
      <c r="K86" s="20">
        <f t="shared" si="3"/>
        <v>23.4</v>
      </c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19">
        <v>2.001811192E9</v>
      </c>
      <c r="B87" s="19">
        <v>1.09111795778E12</v>
      </c>
      <c r="C87" s="20">
        <f>SUMIF(xor_orderno,$A87,xor_weight)</f>
        <v>1.032</v>
      </c>
      <c r="D87" s="20">
        <f t="shared" si="1"/>
        <v>1.5</v>
      </c>
      <c r="E87" s="20">
        <f>sumif('Courier - Invoice'!B:B,A87,cci_weight)</f>
        <v>1.13</v>
      </c>
      <c r="F87" s="21">
        <f t="shared" si="2"/>
        <v>1.5</v>
      </c>
      <c r="G87" s="22" t="str">
        <f>VLOOKUP(B87, 'Courier - Invoice'!$A$1:$I$125, 9, FALSE)</f>
        <v>d</v>
      </c>
      <c r="H87" s="20" t="str">
        <f>VLOOKUP(B87,'Courier - Invoice'!$A$1:$I$125,6)</f>
        <v>b</v>
      </c>
      <c r="I87" s="20">
        <f>VLOOKUP(B87,CI,15)</f>
        <v>110.1</v>
      </c>
      <c r="J87" s="20">
        <f>VLOOKUP(B87,'Courier - Invoice'!A:I,8)</f>
        <v>86.7</v>
      </c>
      <c r="K87" s="20">
        <f t="shared" si="3"/>
        <v>23.4</v>
      </c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19">
        <v>2.001811229E9</v>
      </c>
      <c r="B88" s="19">
        <v>1.091117957942E12</v>
      </c>
      <c r="C88" s="20">
        <f>SUMIF(xor_orderno,$A88,xor_weight)</f>
        <v>0.505</v>
      </c>
      <c r="D88" s="20">
        <f t="shared" si="1"/>
        <v>1</v>
      </c>
      <c r="E88" s="20">
        <f>sumif('Courier - Invoice'!B:B,A88,cci_weight)</f>
        <v>0.6</v>
      </c>
      <c r="F88" s="21">
        <f t="shared" si="2"/>
        <v>1</v>
      </c>
      <c r="G88" s="22" t="str">
        <f>VLOOKUP(B88, 'Courier - Invoice'!$A$1:$I$125, 9, FALSE)</f>
        <v>b</v>
      </c>
      <c r="H88" s="20" t="str">
        <f>VLOOKUP(B88,'Courier - Invoice'!$A$1:$I$125,6)</f>
        <v>b</v>
      </c>
      <c r="I88" s="20">
        <f>VLOOKUP(B88,CI,15)</f>
        <v>110.1</v>
      </c>
      <c r="J88" s="20">
        <f>VLOOKUP(B88,'Courier - Invoice'!A:I,8)</f>
        <v>86.7</v>
      </c>
      <c r="K88" s="20">
        <f t="shared" si="3"/>
        <v>23.4</v>
      </c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19">
        <v>2.001811305E9</v>
      </c>
      <c r="B89" s="19">
        <v>1.091121846136E12</v>
      </c>
      <c r="C89" s="20">
        <f>SUMIF(xor_orderno,$A89,xor_weight)</f>
        <v>0.75</v>
      </c>
      <c r="D89" s="20">
        <f t="shared" si="1"/>
        <v>1</v>
      </c>
      <c r="E89" s="20">
        <f>sumif('Courier - Invoice'!B:B,A89,cci_weight)</f>
        <v>0.5</v>
      </c>
      <c r="F89" s="21">
        <f t="shared" si="2"/>
        <v>0.5</v>
      </c>
      <c r="G89" s="22" t="str">
        <f>VLOOKUP(B89, 'Courier - Invoice'!$A$1:$I$125, 9, FALSE)</f>
        <v>b</v>
      </c>
      <c r="H89" s="20" t="str">
        <f>VLOOKUP(B89,'Courier - Invoice'!$A$1:$I$125,6)</f>
        <v>b</v>
      </c>
      <c r="I89" s="20">
        <f>VLOOKUP(B89,CI,15)</f>
        <v>61.3</v>
      </c>
      <c r="J89" s="20">
        <f>VLOOKUP(B89,'Courier - Invoice'!A:I,8)</f>
        <v>45.4</v>
      </c>
      <c r="K89" s="20">
        <f t="shared" si="3"/>
        <v>15.9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19">
        <v>2.001811306E9</v>
      </c>
      <c r="B90" s="19">
        <v>1.091117958163E12</v>
      </c>
      <c r="C90" s="20">
        <f>SUMIF(xor_orderno,$A90,xor_weight)</f>
        <v>0.945</v>
      </c>
      <c r="D90" s="20">
        <f t="shared" si="1"/>
        <v>1</v>
      </c>
      <c r="E90" s="20">
        <f>sumif('Courier - Invoice'!B:B,A90,cci_weight)</f>
        <v>1.1</v>
      </c>
      <c r="F90" s="21">
        <f t="shared" si="2"/>
        <v>1.5</v>
      </c>
      <c r="G90" s="22" t="str">
        <f>VLOOKUP(B90, 'Courier - Invoice'!$A$1:$I$125, 9, FALSE)</f>
        <v>b</v>
      </c>
      <c r="H90" s="20" t="str">
        <f>VLOOKUP(B90,'Courier - Invoice'!$A$1:$I$125,6)</f>
        <v>b</v>
      </c>
      <c r="I90" s="20">
        <f>VLOOKUP(B90,CI,15)</f>
        <v>110.1</v>
      </c>
      <c r="J90" s="20">
        <f>VLOOKUP(B90,'Courier - Invoice'!A:I,8)</f>
        <v>86.7</v>
      </c>
      <c r="K90" s="20">
        <f t="shared" si="3"/>
        <v>23.4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19">
        <v>2.001811363E9</v>
      </c>
      <c r="B91" s="19">
        <v>1.091117958395E12</v>
      </c>
      <c r="C91" s="20">
        <f>SUMIF(xor_orderno,$A91,xor_weight)</f>
        <v>0.508</v>
      </c>
      <c r="D91" s="20">
        <f t="shared" si="1"/>
        <v>1</v>
      </c>
      <c r="E91" s="20">
        <f>sumif('Courier - Invoice'!B:B,A91,cci_weight)</f>
        <v>0.59</v>
      </c>
      <c r="F91" s="21">
        <f t="shared" si="2"/>
        <v>1</v>
      </c>
      <c r="G91" s="22" t="str">
        <f>VLOOKUP(B91, 'Courier - Invoice'!$A$1:$I$125, 9, FALSE)</f>
        <v>b</v>
      </c>
      <c r="H91" s="20" t="str">
        <f>VLOOKUP(B91,'Courier - Invoice'!$A$1:$I$125,6)</f>
        <v>b</v>
      </c>
      <c r="I91" s="20">
        <f>VLOOKUP(B91,CI,15)</f>
        <v>110.1</v>
      </c>
      <c r="J91" s="20">
        <f>VLOOKUP(B91,'Courier - Invoice'!A:I,8)</f>
        <v>86.7</v>
      </c>
      <c r="K91" s="20">
        <f t="shared" si="3"/>
        <v>23.4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19">
        <v>2.001811466E9</v>
      </c>
      <c r="B92" s="19">
        <v>1.091118001865E12</v>
      </c>
      <c r="C92" s="20">
        <f>SUMIF(xor_orderno,$A92,xor_weight)</f>
        <v>0.607</v>
      </c>
      <c r="D92" s="20">
        <f t="shared" si="1"/>
        <v>1</v>
      </c>
      <c r="E92" s="20">
        <f>sumif('Courier - Invoice'!B:B,A92,cci_weight)</f>
        <v>0.8</v>
      </c>
      <c r="F92" s="21">
        <f t="shared" si="2"/>
        <v>1</v>
      </c>
      <c r="G92" s="22" t="str">
        <f>VLOOKUP(B92, 'Courier - Invoice'!$A$1:$I$125, 9, FALSE)</f>
        <v>b</v>
      </c>
      <c r="H92" s="20" t="str">
        <f>VLOOKUP(B92,'Courier - Invoice'!$A$1:$I$125,6)</f>
        <v>b</v>
      </c>
      <c r="I92" s="20">
        <f>VLOOKUP(B92,CI,15)</f>
        <v>110.1</v>
      </c>
      <c r="J92" s="20">
        <f>VLOOKUP(B92,'Courier - Invoice'!A:I,8)</f>
        <v>86.7</v>
      </c>
      <c r="K92" s="20">
        <f t="shared" si="3"/>
        <v>23.4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19">
        <v>2.001811475E9</v>
      </c>
      <c r="B93" s="19">
        <v>1.091121844806E12</v>
      </c>
      <c r="C93" s="20">
        <f>SUMIF(xor_orderno,$A93,xor_weight)</f>
        <v>0.689</v>
      </c>
      <c r="D93" s="20">
        <f t="shared" si="1"/>
        <v>1</v>
      </c>
      <c r="E93" s="20">
        <f>sumif('Courier - Invoice'!B:B,A93,cci_weight)</f>
        <v>0.5</v>
      </c>
      <c r="F93" s="21">
        <f t="shared" si="2"/>
        <v>0.5</v>
      </c>
      <c r="G93" s="22" t="str">
        <f>VLOOKUP(B93, 'Courier - Invoice'!$A$1:$I$125, 9, FALSE)</f>
        <v>e</v>
      </c>
      <c r="H93" s="20" t="str">
        <f>VLOOKUP(B93,'Courier - Invoice'!$A$1:$I$125,6)</f>
        <v>e</v>
      </c>
      <c r="I93" s="20">
        <f>VLOOKUP(B93,CI,15)</f>
        <v>95.6</v>
      </c>
      <c r="J93" s="20">
        <f>VLOOKUP(B93,'Courier - Invoice'!A:I,8)</f>
        <v>33</v>
      </c>
      <c r="K93" s="20">
        <f t="shared" si="3"/>
        <v>62.6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19">
        <v>2.001811604E9</v>
      </c>
      <c r="B94" s="19">
        <v>1.091118004245E12</v>
      </c>
      <c r="C94" s="20">
        <f>SUMIF(xor_orderno,$A94,xor_weight)</f>
        <v>0.721</v>
      </c>
      <c r="D94" s="20">
        <f t="shared" si="1"/>
        <v>1</v>
      </c>
      <c r="E94" s="20">
        <f>sumif('Courier - Invoice'!B:B,A94,cci_weight)</f>
        <v>0.8</v>
      </c>
      <c r="F94" s="21">
        <f t="shared" si="2"/>
        <v>1</v>
      </c>
      <c r="G94" s="22" t="str">
        <f>VLOOKUP(B94, 'Courier - Invoice'!$A$1:$I$125, 9, FALSE)</f>
        <v>e</v>
      </c>
      <c r="H94" s="20" t="str">
        <f>VLOOKUP(B94,'Courier - Invoice'!$A$1:$I$125,6)</f>
        <v>b</v>
      </c>
      <c r="I94" s="20">
        <f>VLOOKUP(B94,CI,15)</f>
        <v>110.1</v>
      </c>
      <c r="J94" s="20">
        <f>VLOOKUP(B94,'Courier - Invoice'!A:I,8)</f>
        <v>86.7</v>
      </c>
      <c r="K94" s="20">
        <f t="shared" si="3"/>
        <v>23.4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19">
        <v>2.001811809E9</v>
      </c>
      <c r="B95" s="19">
        <v>1.091118009786E12</v>
      </c>
      <c r="C95" s="20">
        <f>SUMIF(xor_orderno,$A95,xor_weight)</f>
        <v>0.5</v>
      </c>
      <c r="D95" s="20">
        <f t="shared" si="1"/>
        <v>0.5</v>
      </c>
      <c r="E95" s="20">
        <f>sumif('Courier - Invoice'!B:B,A95,cci_weight)</f>
        <v>0.5</v>
      </c>
      <c r="F95" s="21">
        <f t="shared" si="2"/>
        <v>0.5</v>
      </c>
      <c r="G95" s="22" t="str">
        <f>VLOOKUP(B95, 'Courier - Invoice'!$A$1:$I$125, 9, FALSE)</f>
        <v>b</v>
      </c>
      <c r="H95" s="20" t="str">
        <f>VLOOKUP(B95,'Courier - Invoice'!$A$1:$I$125,6)</f>
        <v>b</v>
      </c>
      <c r="I95" s="20">
        <f>VLOOKUP(B95,CI,15)</f>
        <v>110.1</v>
      </c>
      <c r="J95" s="20">
        <f>VLOOKUP(B95,'Courier - Invoice'!A:I,8)</f>
        <v>86.7</v>
      </c>
      <c r="K95" s="20">
        <f t="shared" si="3"/>
        <v>23.4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19">
        <v>2.001812195E9</v>
      </c>
      <c r="B96" s="19">
        <v>1.09111844239E12</v>
      </c>
      <c r="C96" s="20">
        <f>SUMIF(xor_orderno,$A96,xor_weight)</f>
        <v>0.5</v>
      </c>
      <c r="D96" s="20">
        <f t="shared" si="1"/>
        <v>0.5</v>
      </c>
      <c r="E96" s="20">
        <f>sumif('Courier - Invoice'!B:B,A96,cci_weight)</f>
        <v>0.67</v>
      </c>
      <c r="F96" s="21">
        <f t="shared" si="2"/>
        <v>1</v>
      </c>
      <c r="G96" s="22" t="str">
        <f>VLOOKUP(B96, 'Courier - Invoice'!$A$1:$I$125, 9, FALSE)</f>
        <v>b</v>
      </c>
      <c r="H96" s="20" t="str">
        <f>VLOOKUP(B96,'Courier - Invoice'!$A$1:$I$125,6)</f>
        <v>b</v>
      </c>
      <c r="I96" s="20">
        <f>VLOOKUP(B96,CI,15)</f>
        <v>110.1</v>
      </c>
      <c r="J96" s="20">
        <f>VLOOKUP(B96,'Courier - Invoice'!A:I,8)</f>
        <v>86.7</v>
      </c>
      <c r="K96" s="20">
        <f t="shared" si="3"/>
        <v>23.4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19">
        <v>2.00181265E9</v>
      </c>
      <c r="B97" s="19">
        <v>1.091118591534E12</v>
      </c>
      <c r="C97" s="20">
        <f>SUMIF(xor_orderno,$A97,xor_weight)</f>
        <v>0.563</v>
      </c>
      <c r="D97" s="20">
        <f t="shared" si="1"/>
        <v>1</v>
      </c>
      <c r="E97" s="20">
        <f>sumif('Courier - Invoice'!B:B,A97,cci_weight)</f>
        <v>0.61</v>
      </c>
      <c r="F97" s="21">
        <f t="shared" si="2"/>
        <v>1</v>
      </c>
      <c r="G97" s="22" t="str">
        <f>VLOOKUP(B97, 'Courier - Invoice'!$A$1:$I$125, 9, FALSE)</f>
        <v>b</v>
      </c>
      <c r="H97" s="20" t="str">
        <f>VLOOKUP(B97,'Courier - Invoice'!$A$1:$I$125,6)</f>
        <v>b</v>
      </c>
      <c r="I97" s="20">
        <f>VLOOKUP(B97,CI,15)</f>
        <v>110.1</v>
      </c>
      <c r="J97" s="20">
        <f>VLOOKUP(B97,'Courier - Invoice'!A:I,8)</f>
        <v>86.7</v>
      </c>
      <c r="K97" s="20">
        <f t="shared" si="3"/>
        <v>23.4</v>
      </c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19">
        <v>2.001812838E9</v>
      </c>
      <c r="B98" s="19">
        <v>1.091118547832E12</v>
      </c>
      <c r="C98" s="20">
        <f>SUMIF(xor_orderno,$A98,xor_weight)</f>
        <v>0.558</v>
      </c>
      <c r="D98" s="20">
        <f t="shared" si="1"/>
        <v>1</v>
      </c>
      <c r="E98" s="20">
        <f>sumif('Courier - Invoice'!B:B,A98,cci_weight)</f>
        <v>0.6</v>
      </c>
      <c r="F98" s="21">
        <f t="shared" si="2"/>
        <v>1</v>
      </c>
      <c r="G98" s="22" t="str">
        <f>VLOOKUP(B98, 'Courier - Invoice'!$A$1:$I$125, 9, FALSE)</f>
        <v>b</v>
      </c>
      <c r="H98" s="20" t="str">
        <f>VLOOKUP(B98,'Courier - Invoice'!$A$1:$I$125,6)</f>
        <v>b</v>
      </c>
      <c r="I98" s="20">
        <f>VLOOKUP(B98,CI,15)</f>
        <v>110.1</v>
      </c>
      <c r="J98" s="20">
        <f>VLOOKUP(B98,'Courier - Invoice'!A:I,8)</f>
        <v>86.7</v>
      </c>
      <c r="K98" s="20">
        <f t="shared" si="3"/>
        <v>23.4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19">
        <v>2.001812854E9</v>
      </c>
      <c r="B99" s="19">
        <v>1.091118548333E12</v>
      </c>
      <c r="C99" s="20">
        <f>SUMIF(xor_orderno,$A99,xor_weight)</f>
        <v>2.572</v>
      </c>
      <c r="D99" s="20">
        <f t="shared" si="1"/>
        <v>3</v>
      </c>
      <c r="E99" s="20">
        <f>sumif('Courier - Invoice'!B:B,A99,cci_weight)</f>
        <v>2.94</v>
      </c>
      <c r="F99" s="21">
        <f t="shared" si="2"/>
        <v>3</v>
      </c>
      <c r="G99" s="22" t="str">
        <f>VLOOKUP(B99, 'Courier - Invoice'!$A$1:$I$125, 9, FALSE)</f>
        <v>b</v>
      </c>
      <c r="H99" s="20" t="str">
        <f>VLOOKUP(B99,'Courier - Invoice'!$A$1:$I$125,6)</f>
        <v>b</v>
      </c>
      <c r="I99" s="20">
        <f>VLOOKUP(B99,CI,15)</f>
        <v>110.1</v>
      </c>
      <c r="J99" s="20">
        <f>VLOOKUP(B99,'Courier - Invoice'!A:I,8)</f>
        <v>86.7</v>
      </c>
      <c r="K99" s="20">
        <f t="shared" si="3"/>
        <v>23.4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19">
        <v>2.001812941E9</v>
      </c>
      <c r="B100" s="19">
        <v>1.091118551656E12</v>
      </c>
      <c r="C100" s="20">
        <f>SUMIF(xor_orderno,$A100,xor_weight)</f>
        <v>0.5</v>
      </c>
      <c r="D100" s="20">
        <f t="shared" si="1"/>
        <v>0.5</v>
      </c>
      <c r="E100" s="20">
        <f>sumif('Courier - Invoice'!B:B,A100,cci_weight)</f>
        <v>0.73</v>
      </c>
      <c r="F100" s="21">
        <f t="shared" si="2"/>
        <v>1</v>
      </c>
      <c r="G100" s="22" t="str">
        <f>VLOOKUP(B100, 'Courier - Invoice'!$A$1:$I$125, 9, FALSE)</f>
        <v>b</v>
      </c>
      <c r="H100" s="20" t="str">
        <f>VLOOKUP(B100,'Courier - Invoice'!$A$1:$I$125,6)</f>
        <v>b</v>
      </c>
      <c r="I100" s="20">
        <f>VLOOKUP(B100,CI,15)</f>
        <v>110.1</v>
      </c>
      <c r="J100" s="20">
        <f>VLOOKUP(B100,'Courier - Invoice'!A:I,8)</f>
        <v>86.7</v>
      </c>
      <c r="K100" s="20">
        <f t="shared" si="3"/>
        <v>23.4</v>
      </c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19">
        <v>2.001813009E9</v>
      </c>
      <c r="B101" s="19">
        <v>1.091118553701E12</v>
      </c>
      <c r="C101" s="20">
        <f>SUMIF(xor_orderno,$A101,xor_weight)</f>
        <v>0.72</v>
      </c>
      <c r="D101" s="20">
        <f t="shared" si="1"/>
        <v>1</v>
      </c>
      <c r="E101" s="20">
        <f>sumif('Courier - Invoice'!B:B,A101,cci_weight)</f>
        <v>1</v>
      </c>
      <c r="F101" s="21">
        <f t="shared" si="2"/>
        <v>1</v>
      </c>
      <c r="G101" s="22" t="str">
        <f>VLOOKUP(B101, 'Courier - Invoice'!$A$1:$I$125, 9, FALSE)</f>
        <v>b</v>
      </c>
      <c r="H101" s="20" t="str">
        <f>VLOOKUP(B101,'Courier - Invoice'!$A$1:$I$125,6)</f>
        <v>b</v>
      </c>
      <c r="I101" s="20">
        <f>VLOOKUP(B101,CI,15)</f>
        <v>110.1</v>
      </c>
      <c r="J101" s="20">
        <f>VLOOKUP(B101,'Courier - Invoice'!A:I,8)</f>
        <v>86.7</v>
      </c>
      <c r="K101" s="20">
        <f t="shared" si="3"/>
        <v>23.4</v>
      </c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19">
        <v>2.00181458E9</v>
      </c>
      <c r="B102" s="19">
        <v>1.09111892511E12</v>
      </c>
      <c r="C102" s="20">
        <f>SUMIF(xor_orderno,$A102,xor_weight)</f>
        <v>0.127</v>
      </c>
      <c r="D102" s="20">
        <f t="shared" si="1"/>
        <v>0.5</v>
      </c>
      <c r="E102" s="20">
        <f>sumif('Courier - Invoice'!B:B,A102,cci_weight)</f>
        <v>0.15</v>
      </c>
      <c r="F102" s="21">
        <f t="shared" si="2"/>
        <v>0.5</v>
      </c>
      <c r="G102" s="22" t="str">
        <f>VLOOKUP(B102, 'Courier - Invoice'!$A$1:$I$125, 9, FALSE)</f>
        <v>b</v>
      </c>
      <c r="H102" s="20" t="str">
        <f>VLOOKUP(B102,'Courier - Invoice'!$A$1:$I$125,6)</f>
        <v>b</v>
      </c>
      <c r="I102" s="20">
        <f>VLOOKUP(B102,CI,15)</f>
        <v>110.1</v>
      </c>
      <c r="J102" s="20">
        <f>VLOOKUP(B102,'Courier - Invoice'!A:I,8)</f>
        <v>86.7</v>
      </c>
      <c r="K102" s="20">
        <f t="shared" si="3"/>
        <v>23.4</v>
      </c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19">
        <v>2.001815688E9</v>
      </c>
      <c r="B103" s="19">
        <v>1.091119169701E12</v>
      </c>
      <c r="C103" s="20">
        <f>SUMIF(xor_orderno,$A103,xor_weight)</f>
        <v>0.22</v>
      </c>
      <c r="D103" s="20">
        <f t="shared" si="1"/>
        <v>0.5</v>
      </c>
      <c r="E103" s="20">
        <f>sumif('Courier - Invoice'!B:B,A103,cci_weight)</f>
        <v>0.2</v>
      </c>
      <c r="F103" s="21">
        <f t="shared" si="2"/>
        <v>0.5</v>
      </c>
      <c r="G103" s="22" t="str">
        <f>VLOOKUP(B103, 'Courier - Invoice'!$A$1:$I$125, 9, FALSE)</f>
        <v>b</v>
      </c>
      <c r="H103" s="20" t="str">
        <f>VLOOKUP(B103,'Courier - Invoice'!$A$1:$I$125,6)</f>
        <v>b</v>
      </c>
      <c r="I103" s="20">
        <f>VLOOKUP(B103,CI,15)</f>
        <v>110.1</v>
      </c>
      <c r="J103" s="20">
        <f>VLOOKUP(B103,'Courier - Invoice'!A:I,8)</f>
        <v>86.7</v>
      </c>
      <c r="K103" s="20">
        <f t="shared" si="3"/>
        <v>23.4</v>
      </c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19">
        <v>2.001816131E9</v>
      </c>
      <c r="B104" s="19">
        <v>1.091119367193E12</v>
      </c>
      <c r="C104" s="20">
        <f>SUMIF(xor_orderno,$A104,xor_weight)</f>
        <v>0.554</v>
      </c>
      <c r="D104" s="20">
        <f t="shared" si="1"/>
        <v>1</v>
      </c>
      <c r="E104" s="20">
        <f>sumif('Courier - Invoice'!B:B,A104,cci_weight)</f>
        <v>0.7</v>
      </c>
      <c r="F104" s="21">
        <f t="shared" si="2"/>
        <v>1</v>
      </c>
      <c r="G104" s="22" t="str">
        <f>VLOOKUP(B104, 'Courier - Invoice'!$A$1:$I$125, 9, FALSE)</f>
        <v>b</v>
      </c>
      <c r="H104" s="20" t="str">
        <f>VLOOKUP(B104,'Courier - Invoice'!$A$1:$I$125,6)</f>
        <v>b</v>
      </c>
      <c r="I104" s="20">
        <f>VLOOKUP(B104,CI,15)</f>
        <v>110.1</v>
      </c>
      <c r="J104" s="20">
        <f>VLOOKUP(B104,'Courier - Invoice'!A:I,8)</f>
        <v>86.7</v>
      </c>
      <c r="K104" s="20">
        <f t="shared" si="3"/>
        <v>23.4</v>
      </c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19">
        <v>2.001816684E9</v>
      </c>
      <c r="B105" s="19">
        <v>1.091119398844E12</v>
      </c>
      <c r="C105" s="20">
        <f>SUMIF(xor_orderno,$A105,xor_weight)</f>
        <v>0.92</v>
      </c>
      <c r="D105" s="20">
        <f t="shared" si="1"/>
        <v>1</v>
      </c>
      <c r="E105" s="20">
        <f>sumif('Courier - Invoice'!B:B,A105,cci_weight)</f>
        <v>0.99</v>
      </c>
      <c r="F105" s="21">
        <f t="shared" si="2"/>
        <v>1</v>
      </c>
      <c r="G105" s="22" t="str">
        <f>VLOOKUP(B105, 'Courier - Invoice'!$A$1:$I$125, 9, FALSE)</f>
        <v>d</v>
      </c>
      <c r="H105" s="20" t="str">
        <f>VLOOKUP(B105,'Courier - Invoice'!$A$1:$I$125,6)</f>
        <v>b</v>
      </c>
      <c r="I105" s="20">
        <f>VLOOKUP(B105,CI,15)</f>
        <v>110.1</v>
      </c>
      <c r="J105" s="20">
        <f>VLOOKUP(B105,'Courier - Invoice'!A:I,8)</f>
        <v>86.7</v>
      </c>
      <c r="K105" s="20">
        <f t="shared" si="3"/>
        <v>23.4</v>
      </c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19">
        <v>2.001816996E9</v>
      </c>
      <c r="B106" s="19">
        <v>1.091119429202E12</v>
      </c>
      <c r="C106" s="20">
        <f>SUMIF(xor_orderno,$A106,xor_weight)</f>
        <v>0.5</v>
      </c>
      <c r="D106" s="20">
        <f t="shared" si="1"/>
        <v>0.5</v>
      </c>
      <c r="E106" s="20">
        <f>sumif('Courier - Invoice'!B:B,A106,cci_weight)</f>
        <v>0.5</v>
      </c>
      <c r="F106" s="21">
        <f t="shared" si="2"/>
        <v>0.5</v>
      </c>
      <c r="G106" s="22" t="str">
        <f>VLOOKUP(B106, 'Courier - Invoice'!$A$1:$I$125, 9, FALSE)</f>
        <v>b</v>
      </c>
      <c r="H106" s="20" t="str">
        <f>VLOOKUP(B106,'Courier - Invoice'!$A$1:$I$125,6)</f>
        <v>b</v>
      </c>
      <c r="I106" s="20">
        <f>VLOOKUP(B106,CI,15)</f>
        <v>110.1</v>
      </c>
      <c r="J106" s="20">
        <f>VLOOKUP(B106,'Courier - Invoice'!A:I,8)</f>
        <v>86.7</v>
      </c>
      <c r="K106" s="20">
        <f t="shared" si="3"/>
        <v>23.4</v>
      </c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19">
        <v>2.001817093E9</v>
      </c>
      <c r="B107" s="19">
        <v>1.091121485824E12</v>
      </c>
      <c r="C107" s="20">
        <f>SUMIF(xor_orderno,$A107,xor_weight)</f>
        <v>1.357</v>
      </c>
      <c r="D107" s="20">
        <f t="shared" si="1"/>
        <v>1.5</v>
      </c>
      <c r="E107" s="20">
        <f>sumif('Courier - Invoice'!B:B,A107,cci_weight)</f>
        <v>1.3</v>
      </c>
      <c r="F107" s="21">
        <f t="shared" si="2"/>
        <v>1.5</v>
      </c>
      <c r="G107" s="22" t="str">
        <f>VLOOKUP(B107, 'Courier - Invoice'!$A$1:$I$125, 9, FALSE)</f>
        <v>b</v>
      </c>
      <c r="H107" s="20" t="str">
        <f>VLOOKUP(B107,'Courier - Invoice'!$A$1:$I$125,6)</f>
        <v>b</v>
      </c>
      <c r="I107" s="20">
        <f>VLOOKUP(B107,CI,15)</f>
        <v>61.3</v>
      </c>
      <c r="J107" s="20">
        <f>VLOOKUP(B107,'Courier - Invoice'!A:I,8)</f>
        <v>45.4</v>
      </c>
      <c r="K107" s="20">
        <f t="shared" si="3"/>
        <v>15.9</v>
      </c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19">
        <v>2.00181716E9</v>
      </c>
      <c r="B108" s="19">
        <v>1.091119630264E12</v>
      </c>
      <c r="C108" s="20">
        <f>SUMIF(xor_orderno,$A108,xor_weight)</f>
        <v>0.7</v>
      </c>
      <c r="D108" s="20">
        <f t="shared" si="1"/>
        <v>1</v>
      </c>
      <c r="E108" s="20">
        <f>sumif('Courier - Invoice'!B:B,A108,cci_weight)</f>
        <v>0.7</v>
      </c>
      <c r="F108" s="21">
        <f t="shared" si="2"/>
        <v>1</v>
      </c>
      <c r="G108" s="22" t="str">
        <f>VLOOKUP(B108, 'Courier - Invoice'!$A$1:$I$125, 9, FALSE)</f>
        <v>d</v>
      </c>
      <c r="H108" s="20" t="str">
        <f>VLOOKUP(B108,'Courier - Invoice'!$A$1:$I$125,6)</f>
        <v>b</v>
      </c>
      <c r="I108" s="20">
        <f>VLOOKUP(B108,CI,15)</f>
        <v>110.1</v>
      </c>
      <c r="J108" s="20">
        <f>VLOOKUP(B108,'Courier - Invoice'!A:I,8)</f>
        <v>86.7</v>
      </c>
      <c r="K108" s="20">
        <f t="shared" si="3"/>
        <v>23.4</v>
      </c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19">
        <v>2.00181839E9</v>
      </c>
      <c r="B109" s="19">
        <v>1.091120014461E12</v>
      </c>
      <c r="C109" s="20">
        <f>SUMIF(xor_orderno,$A109,xor_weight)</f>
        <v>0.841</v>
      </c>
      <c r="D109" s="20">
        <f t="shared" si="1"/>
        <v>1</v>
      </c>
      <c r="E109" s="20">
        <f>sumif('Courier - Invoice'!B:B,A109,cci_weight)</f>
        <v>0.8</v>
      </c>
      <c r="F109" s="21">
        <f t="shared" si="2"/>
        <v>1</v>
      </c>
      <c r="G109" s="22" t="str">
        <f>VLOOKUP(B109, 'Courier - Invoice'!$A$1:$I$125, 9, FALSE)</f>
        <v>e</v>
      </c>
      <c r="H109" s="20" t="str">
        <f>VLOOKUP(B109,'Courier - Invoice'!$A$1:$I$125,6)</f>
        <v>b</v>
      </c>
      <c r="I109" s="20">
        <f>VLOOKUP(B109,CI,15)</f>
        <v>110.1</v>
      </c>
      <c r="J109" s="20">
        <f>VLOOKUP(B109,'Courier - Invoice'!A:I,8)</f>
        <v>86.7</v>
      </c>
      <c r="K109" s="20">
        <f t="shared" si="3"/>
        <v>23.4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19">
        <v>2.001819252E9</v>
      </c>
      <c r="B110" s="19">
        <v>1.091120352712E12</v>
      </c>
      <c r="C110" s="20">
        <f>SUMIF(xor_orderno,$A110,xor_weight)</f>
        <v>0.27</v>
      </c>
      <c r="D110" s="20">
        <f t="shared" si="1"/>
        <v>0.5</v>
      </c>
      <c r="E110" s="20">
        <f>sumif('Courier - Invoice'!B:B,A110,cci_weight)</f>
        <v>0.3</v>
      </c>
      <c r="F110" s="21">
        <f t="shared" si="2"/>
        <v>0.5</v>
      </c>
      <c r="G110" s="22" t="str">
        <f>VLOOKUP(B110, 'Courier - Invoice'!$A$1:$I$125, 9, FALSE)</f>
        <v>e</v>
      </c>
      <c r="H110" s="20" t="str">
        <f>VLOOKUP(B110,'Courier - Invoice'!$A$1:$I$125,6)</f>
        <v>b</v>
      </c>
      <c r="I110" s="20">
        <f>VLOOKUP(B110,CI,15)</f>
        <v>110.1</v>
      </c>
      <c r="J110" s="20">
        <f>VLOOKUP(B110,'Courier - Invoice'!A:I,8)</f>
        <v>86.7</v>
      </c>
      <c r="K110" s="20">
        <f t="shared" si="3"/>
        <v>23.4</v>
      </c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19">
        <v>2.00182069E9</v>
      </c>
      <c r="B111" s="19">
        <v>1.091121306101E12</v>
      </c>
      <c r="C111" s="20">
        <f>SUMIF(xor_orderno,$A111,xor_weight)</f>
        <v>0.065</v>
      </c>
      <c r="D111" s="20">
        <f t="shared" si="1"/>
        <v>0.5</v>
      </c>
      <c r="E111" s="20">
        <f>sumif('Courier - Invoice'!B:B,A111,cci_weight)</f>
        <v>0.15</v>
      </c>
      <c r="F111" s="21">
        <f t="shared" si="2"/>
        <v>0.5</v>
      </c>
      <c r="G111" s="22" t="str">
        <f>VLOOKUP(B111, 'Courier - Invoice'!$A$1:$I$125, 9, FALSE)</f>
        <v>b</v>
      </c>
      <c r="H111" s="20" t="str">
        <f>VLOOKUP(B111,'Courier - Invoice'!$A$1:$I$125,6)</f>
        <v>b</v>
      </c>
      <c r="I111" s="20">
        <f>VLOOKUP(B111,CI,15)</f>
        <v>61.3</v>
      </c>
      <c r="J111" s="20">
        <f>VLOOKUP(B111,'Courier - Invoice'!A:I,8)</f>
        <v>45.4</v>
      </c>
      <c r="K111" s="20">
        <f t="shared" si="3"/>
        <v>15.9</v>
      </c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19">
        <v>2.001820978E9</v>
      </c>
      <c r="B112" s="19">
        <v>1.091120922803E12</v>
      </c>
      <c r="C112" s="20">
        <f>SUMIF(xor_orderno,$A112,xor_weight)</f>
        <v>0.515</v>
      </c>
      <c r="D112" s="20">
        <f t="shared" si="1"/>
        <v>1</v>
      </c>
      <c r="E112" s="20">
        <f>sumif('Courier - Invoice'!B:B,A112,cci_weight)</f>
        <v>0.5</v>
      </c>
      <c r="F112" s="21">
        <f t="shared" si="2"/>
        <v>0.5</v>
      </c>
      <c r="G112" s="22" t="str">
        <f>VLOOKUP(B112, 'Courier - Invoice'!$A$1:$I$125, 9, FALSE)</f>
        <v>b</v>
      </c>
      <c r="H112" s="20" t="str">
        <f>VLOOKUP(B112,'Courier - Invoice'!$A$1:$I$125,6)</f>
        <v>b</v>
      </c>
      <c r="I112" s="20">
        <f>VLOOKUP(B112,CI,15)</f>
        <v>61.3</v>
      </c>
      <c r="J112" s="20">
        <f>VLOOKUP(B112,'Courier - Invoice'!A:I,8)</f>
        <v>45.4</v>
      </c>
      <c r="K112" s="20">
        <f t="shared" si="3"/>
        <v>15.9</v>
      </c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19">
        <v>2.001821185E9</v>
      </c>
      <c r="B113" s="19">
        <v>1.091120959225E12</v>
      </c>
      <c r="C113" s="20">
        <f>SUMIF(xor_orderno,$A113,xor_weight)</f>
        <v>2.098</v>
      </c>
      <c r="D113" s="20">
        <f t="shared" si="1"/>
        <v>2.5</v>
      </c>
      <c r="E113" s="20">
        <f>sumif('Courier - Invoice'!B:B,A113,cci_weight)</f>
        <v>2.1</v>
      </c>
      <c r="F113" s="21">
        <f t="shared" si="2"/>
        <v>2.5</v>
      </c>
      <c r="G113" s="22" t="str">
        <f>VLOOKUP(B113, 'Courier - Invoice'!$A$1:$I$125, 9, FALSE)</f>
        <v>b</v>
      </c>
      <c r="H113" s="20" t="str">
        <f>VLOOKUP(B113,'Courier - Invoice'!$A$1:$I$125,6)</f>
        <v>b</v>
      </c>
      <c r="I113" s="20">
        <f>VLOOKUP(B113,CI,15)</f>
        <v>61.3</v>
      </c>
      <c r="J113" s="20">
        <f>VLOOKUP(B113,'Courier - Invoice'!A:I,8)</f>
        <v>45.4</v>
      </c>
      <c r="K113" s="20">
        <f t="shared" si="3"/>
        <v>15.9</v>
      </c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19">
        <v>2.00182119E9</v>
      </c>
      <c r="B114" s="19">
        <v>1.091120959015E12</v>
      </c>
      <c r="C114" s="20">
        <f>SUMIF(xor_orderno,$A114,xor_weight)</f>
        <v>1.2</v>
      </c>
      <c r="D114" s="20">
        <f t="shared" si="1"/>
        <v>1.5</v>
      </c>
      <c r="E114" s="20">
        <f>sumif('Courier - Invoice'!B:B,A114,cci_weight)</f>
        <v>1.2</v>
      </c>
      <c r="F114" s="21">
        <f t="shared" si="2"/>
        <v>1.5</v>
      </c>
      <c r="G114" s="22" t="str">
        <f>VLOOKUP(B114, 'Courier - Invoice'!$A$1:$I$125, 9, FALSE)</f>
        <v>d</v>
      </c>
      <c r="H114" s="20" t="str">
        <f>VLOOKUP(B114,'Courier - Invoice'!$A$1:$I$125,6)</f>
        <v>b</v>
      </c>
      <c r="I114" s="20">
        <f>VLOOKUP(B114,CI,15)</f>
        <v>61.3</v>
      </c>
      <c r="J114" s="20">
        <f>VLOOKUP(B114,'Courier - Invoice'!A:I,8)</f>
        <v>45.4</v>
      </c>
      <c r="K114" s="20">
        <f t="shared" si="3"/>
        <v>15.9</v>
      </c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19">
        <v>2.001821284E9</v>
      </c>
      <c r="B115" s="19">
        <v>1.091120962515E12</v>
      </c>
      <c r="C115" s="20">
        <f>SUMIF(xor_orderno,$A115,xor_weight)</f>
        <v>0.177</v>
      </c>
      <c r="D115" s="20">
        <f t="shared" si="1"/>
        <v>0.5</v>
      </c>
      <c r="E115" s="20">
        <f>sumif('Courier - Invoice'!B:B,A115,cci_weight)</f>
        <v>0.2</v>
      </c>
      <c r="F115" s="21">
        <f t="shared" si="2"/>
        <v>0.5</v>
      </c>
      <c r="G115" s="22" t="str">
        <f>VLOOKUP(B115, 'Courier - Invoice'!$A$1:$I$125, 9, FALSE)</f>
        <v>b</v>
      </c>
      <c r="H115" s="20" t="str">
        <f>VLOOKUP(B115,'Courier - Invoice'!$A$1:$I$125,6)</f>
        <v>b</v>
      </c>
      <c r="I115" s="20">
        <f>VLOOKUP(B115,CI,15)</f>
        <v>61.3</v>
      </c>
      <c r="J115" s="20">
        <f>VLOOKUP(B115,'Courier - Invoice'!A:I,8)</f>
        <v>45.4</v>
      </c>
      <c r="K115" s="20">
        <f t="shared" si="3"/>
        <v>15.9</v>
      </c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19">
        <v>2.001821502E9</v>
      </c>
      <c r="B116" s="19">
        <v>1.091121185863E12</v>
      </c>
      <c r="C116" s="20">
        <f>SUMIF(xor_orderno,$A116,xor_weight)</f>
        <v>0.558</v>
      </c>
      <c r="D116" s="20">
        <f t="shared" si="1"/>
        <v>1</v>
      </c>
      <c r="E116" s="20">
        <f>sumif('Courier - Invoice'!B:B,A116,cci_weight)</f>
        <v>0.6</v>
      </c>
      <c r="F116" s="21">
        <f t="shared" si="2"/>
        <v>1</v>
      </c>
      <c r="G116" s="22" t="str">
        <f>VLOOKUP(B116, 'Courier - Invoice'!$A$1:$I$125, 9, FALSE)</f>
        <v>b</v>
      </c>
      <c r="H116" s="20" t="str">
        <f>VLOOKUP(B116,'Courier - Invoice'!$A$1:$I$125,6)</f>
        <v>b</v>
      </c>
      <c r="I116" s="20">
        <f>VLOOKUP(B116,CI,15)</f>
        <v>61.3</v>
      </c>
      <c r="J116" s="20">
        <f>VLOOKUP(B116,'Courier - Invoice'!A:I,8)</f>
        <v>45.4</v>
      </c>
      <c r="K116" s="20">
        <f t="shared" si="3"/>
        <v>15.9</v>
      </c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19">
        <v>2.001821679E9</v>
      </c>
      <c r="B117" s="19">
        <v>1.091121031745E12</v>
      </c>
      <c r="C117" s="20">
        <f>SUMIF(xor_orderno,$A117,xor_weight)</f>
        <v>0.165</v>
      </c>
      <c r="D117" s="20">
        <f t="shared" si="1"/>
        <v>0.5</v>
      </c>
      <c r="E117" s="20">
        <f>sumif('Courier - Invoice'!B:B,A117,cci_weight)</f>
        <v>0.2</v>
      </c>
      <c r="F117" s="21">
        <f t="shared" si="2"/>
        <v>0.5</v>
      </c>
      <c r="G117" s="22" t="str">
        <f>VLOOKUP(B117, 'Courier - Invoice'!$A$1:$I$125, 9, FALSE)</f>
        <v>b</v>
      </c>
      <c r="H117" s="20" t="str">
        <f>VLOOKUP(B117,'Courier - Invoice'!$A$1:$I$125,6)</f>
        <v>b</v>
      </c>
      <c r="I117" s="20">
        <f>VLOOKUP(B117,CI,15)</f>
        <v>61.3</v>
      </c>
      <c r="J117" s="20">
        <f>VLOOKUP(B117,'Courier - Invoice'!A:I,8)</f>
        <v>45.4</v>
      </c>
      <c r="K117" s="20">
        <f t="shared" si="3"/>
        <v>15.9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19">
        <v>2.001821742E9</v>
      </c>
      <c r="B118" s="19">
        <v>1.091121034114E12</v>
      </c>
      <c r="C118" s="20">
        <f>SUMIF(xor_orderno,$A118,xor_weight)</f>
        <v>0.24</v>
      </c>
      <c r="D118" s="20">
        <f t="shared" si="1"/>
        <v>0.5</v>
      </c>
      <c r="E118" s="20">
        <f>sumif('Courier - Invoice'!B:B,A118,cci_weight)</f>
        <v>0.15</v>
      </c>
      <c r="F118" s="21">
        <f t="shared" si="2"/>
        <v>0.5</v>
      </c>
      <c r="G118" s="22" t="str">
        <f>VLOOKUP(B118, 'Courier - Invoice'!$A$1:$I$125, 9, FALSE)</f>
        <v>b</v>
      </c>
      <c r="H118" s="20" t="str">
        <f>VLOOKUP(B118,'Courier - Invoice'!$A$1:$I$125,6)</f>
        <v>b</v>
      </c>
      <c r="I118" s="20">
        <f>VLOOKUP(B118,CI,15)</f>
        <v>61.3</v>
      </c>
      <c r="J118" s="20">
        <f>VLOOKUP(B118,'Courier - Invoice'!A:I,8)</f>
        <v>45.4</v>
      </c>
      <c r="K118" s="20">
        <f t="shared" si="3"/>
        <v>15.9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19">
        <v>2.00182175E9</v>
      </c>
      <c r="B119" s="19">
        <v>1.09112103435E12</v>
      </c>
      <c r="C119" s="20">
        <f>SUMIF(xor_orderno,$A119,xor_weight)</f>
        <v>0.755</v>
      </c>
      <c r="D119" s="20">
        <f t="shared" si="1"/>
        <v>1</v>
      </c>
      <c r="E119" s="20">
        <f>sumif('Courier - Invoice'!B:B,A119,cci_weight)</f>
        <v>0.8</v>
      </c>
      <c r="F119" s="21">
        <f t="shared" si="2"/>
        <v>1</v>
      </c>
      <c r="G119" s="22" t="str">
        <f>VLOOKUP(B119, 'Courier - Invoice'!$A$1:$I$125, 9, FALSE)</f>
        <v>b</v>
      </c>
      <c r="H119" s="20" t="str">
        <f>VLOOKUP(B119,'Courier - Invoice'!$A$1:$I$125,6)</f>
        <v>b</v>
      </c>
      <c r="I119" s="20">
        <f>VLOOKUP(B119,CI,15)</f>
        <v>61.3</v>
      </c>
      <c r="J119" s="20">
        <f>VLOOKUP(B119,'Courier - Invoice'!A:I,8)</f>
        <v>45.4</v>
      </c>
      <c r="K119" s="20">
        <f t="shared" si="3"/>
        <v>15.9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19">
        <v>2.001821766E9</v>
      </c>
      <c r="B120" s="19">
        <v>1.091121034641E12</v>
      </c>
      <c r="C120" s="20">
        <f>SUMIF(xor_orderno,$A120,xor_weight)</f>
        <v>0.24</v>
      </c>
      <c r="D120" s="20">
        <f t="shared" si="1"/>
        <v>0.5</v>
      </c>
      <c r="E120" s="20">
        <f>sumif('Courier - Invoice'!B:B,A120,cci_weight)</f>
        <v>0.2</v>
      </c>
      <c r="F120" s="21">
        <f t="shared" si="2"/>
        <v>0.5</v>
      </c>
      <c r="G120" s="22" t="str">
        <f>VLOOKUP(B120, 'Courier - Invoice'!$A$1:$I$125, 9, FALSE)</f>
        <v>b</v>
      </c>
      <c r="H120" s="20" t="str">
        <f>VLOOKUP(B120,'Courier - Invoice'!$A$1:$I$125,6)</f>
        <v>b</v>
      </c>
      <c r="I120" s="20">
        <f>VLOOKUP(B120,CI,15)</f>
        <v>61.3</v>
      </c>
      <c r="J120" s="20">
        <f>VLOOKUP(B120,'Courier - Invoice'!A:I,8)</f>
        <v>45.4</v>
      </c>
      <c r="K120" s="20">
        <f t="shared" si="3"/>
        <v>15.9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19">
        <v>2.001821995E9</v>
      </c>
      <c r="B121" s="19">
        <v>1.09112118373E12</v>
      </c>
      <c r="C121" s="20">
        <f>SUMIF(xor_orderno,$A121,xor_weight)</f>
        <v>0.477</v>
      </c>
      <c r="D121" s="20">
        <f t="shared" si="1"/>
        <v>0.5</v>
      </c>
      <c r="E121" s="20">
        <f>sumif('Courier - Invoice'!B:B,A121,cci_weight)</f>
        <v>0.5</v>
      </c>
      <c r="F121" s="21">
        <f t="shared" si="2"/>
        <v>0.5</v>
      </c>
      <c r="G121" s="22" t="str">
        <f>VLOOKUP(B121, 'Courier - Invoice'!$A$1:$I$125, 9, FALSE)</f>
        <v>b</v>
      </c>
      <c r="H121" s="20" t="str">
        <f>VLOOKUP(B121,'Courier - Invoice'!$A$1:$I$125,6)</f>
        <v>b</v>
      </c>
      <c r="I121" s="20">
        <f>VLOOKUP(B121,CI,15)</f>
        <v>61.3</v>
      </c>
      <c r="J121" s="20">
        <f>VLOOKUP(B121,'Courier - Invoice'!A:I,8)</f>
        <v>45.4</v>
      </c>
      <c r="K121" s="20">
        <f t="shared" si="3"/>
        <v>15.9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19">
        <v>2.001822466E9</v>
      </c>
      <c r="B122" s="19">
        <v>1.091121305541E12</v>
      </c>
      <c r="C122" s="20">
        <f>SUMIF(xor_orderno,$A122,xor_weight)</f>
        <v>1.376</v>
      </c>
      <c r="D122" s="20">
        <f t="shared" si="1"/>
        <v>1.5</v>
      </c>
      <c r="E122" s="20">
        <f>sumif('Courier - Invoice'!B:B,A122,cci_weight)</f>
        <v>1.1</v>
      </c>
      <c r="F122" s="21">
        <f t="shared" si="2"/>
        <v>1.5</v>
      </c>
      <c r="G122" s="22" t="str">
        <f>VLOOKUP(B122, 'Courier - Invoice'!$A$1:$I$125, 9, FALSE)</f>
        <v>b</v>
      </c>
      <c r="H122" s="20" t="str">
        <f>VLOOKUP(B122,'Courier - Invoice'!$A$1:$I$125,6)</f>
        <v>b</v>
      </c>
      <c r="I122" s="20">
        <f>VLOOKUP(B122,CI,15)</f>
        <v>61.3</v>
      </c>
      <c r="J122" s="20">
        <f>VLOOKUP(B122,'Courier - Invoice'!A:I,8)</f>
        <v>45.4</v>
      </c>
      <c r="K122" s="20">
        <f t="shared" si="3"/>
        <v>15.9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19">
        <v>2.001823564E9</v>
      </c>
      <c r="B123" s="19">
        <v>1.091121666133E12</v>
      </c>
      <c r="C123" s="20">
        <f>SUMIF(xor_orderno,$A123,xor_weight)</f>
        <v>0.672</v>
      </c>
      <c r="D123" s="20">
        <f t="shared" si="1"/>
        <v>1</v>
      </c>
      <c r="E123" s="20">
        <f>sumif('Courier - Invoice'!B:B,A123,cci_weight)</f>
        <v>0.7</v>
      </c>
      <c r="F123" s="21">
        <f t="shared" si="2"/>
        <v>1</v>
      </c>
      <c r="G123" s="22" t="str">
        <f>VLOOKUP(B123, 'Courier - Invoice'!$A$1:$I$125, 9, FALSE)</f>
        <v>d</v>
      </c>
      <c r="H123" s="20" t="str">
        <f>VLOOKUP(B123,'Courier - Invoice'!$A$1:$I$125,6)</f>
        <v>b</v>
      </c>
      <c r="I123" s="20">
        <f>VLOOKUP(B123,CI,15)</f>
        <v>61.3</v>
      </c>
      <c r="J123" s="20">
        <f>VLOOKUP(B123,'Courier - Invoice'!A:I,8)</f>
        <v>45.4</v>
      </c>
      <c r="K123" s="20">
        <f t="shared" si="3"/>
        <v>15.9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19">
        <v>2.001825261E9</v>
      </c>
      <c r="B124" s="19">
        <v>1.091121981575E12</v>
      </c>
      <c r="C124" s="20">
        <f>SUMIF(xor_orderno,$A124,xor_weight)</f>
        <v>1.557</v>
      </c>
      <c r="D124" s="20">
        <f t="shared" si="1"/>
        <v>2</v>
      </c>
      <c r="E124" s="20">
        <f>sumif('Courier - Invoice'!B:B,A124,cci_weight)</f>
        <v>1.6</v>
      </c>
      <c r="F124" s="21">
        <f t="shared" si="2"/>
        <v>2</v>
      </c>
      <c r="G124" s="22" t="str">
        <f>VLOOKUP(B124, 'Courier - Invoice'!$A$1:$I$125, 9, FALSE)</f>
        <v>d</v>
      </c>
      <c r="H124" s="20" t="str">
        <f>VLOOKUP(B124,'Courier - Invoice'!$A$1:$I$125,6)</f>
        <v>b</v>
      </c>
      <c r="I124" s="20">
        <f>VLOOKUP(B124,CI,15)</f>
        <v>61.3</v>
      </c>
      <c r="J124" s="20">
        <f>VLOOKUP(B124,'Courier - Invoice'!A:I,8)</f>
        <v>45.4</v>
      </c>
      <c r="K124" s="20">
        <f t="shared" si="3"/>
        <v>15.9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19">
        <v>2.001827036E9</v>
      </c>
      <c r="B125" s="19">
        <v>1.09112241832E12</v>
      </c>
      <c r="C125" s="20">
        <f>SUMIF(xor_orderno,$A125,xor_weight)</f>
        <v>1.676</v>
      </c>
      <c r="D125" s="20">
        <f t="shared" si="1"/>
        <v>2</v>
      </c>
      <c r="E125" s="20">
        <f>sumif('Courier - Invoice'!B:B,A125,cci_weight)</f>
        <v>1.6</v>
      </c>
      <c r="F125" s="21">
        <f t="shared" si="2"/>
        <v>2</v>
      </c>
      <c r="G125" s="22" t="str">
        <f>VLOOKUP(B125, 'Courier - Invoice'!$A$1:$I$125, 9, FALSE)</f>
        <v>e</v>
      </c>
      <c r="H125" s="20" t="str">
        <f>VLOOKUP(B125,'Courier - Invoice'!$A$1:$I$125,6)</f>
        <v>b</v>
      </c>
      <c r="I125" s="20">
        <f>VLOOKUP(B125,CI,15)</f>
        <v>61.3</v>
      </c>
      <c r="J125" s="20">
        <f>VLOOKUP(B125,'Courier - Invoice'!A:I,8)</f>
        <v>45.4</v>
      </c>
      <c r="K125" s="20">
        <f t="shared" si="3"/>
        <v>15.9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31"/>
      <c r="B126" s="31"/>
      <c r="C126" s="23"/>
      <c r="D126" s="23"/>
      <c r="E126" s="23"/>
      <c r="F126" s="23"/>
      <c r="G126" s="23"/>
      <c r="H126" s="23"/>
      <c r="I126" s="23"/>
      <c r="J126" s="23"/>
      <c r="K126" s="32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31"/>
      <c r="B127" s="31"/>
      <c r="C127" s="23"/>
      <c r="D127" s="23"/>
      <c r="E127" s="23"/>
      <c r="F127" s="23"/>
      <c r="G127" s="23"/>
      <c r="H127" s="23"/>
      <c r="I127" s="23"/>
      <c r="J127" s="23"/>
      <c r="K127" s="32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31"/>
      <c r="B128" s="31"/>
      <c r="C128" s="23"/>
      <c r="D128" s="23"/>
      <c r="E128" s="23"/>
      <c r="F128" s="23"/>
      <c r="G128" s="23"/>
      <c r="H128" s="23"/>
      <c r="I128" s="23"/>
      <c r="J128" s="23"/>
      <c r="K128" s="32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31"/>
      <c r="B129" s="31"/>
      <c r="C129" s="23"/>
      <c r="D129" s="23"/>
      <c r="E129" s="23"/>
      <c r="F129" s="23"/>
      <c r="G129" s="23"/>
      <c r="H129" s="23"/>
      <c r="I129" s="23"/>
      <c r="J129" s="23"/>
      <c r="K129" s="32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31"/>
      <c r="B130" s="31"/>
      <c r="C130" s="23"/>
      <c r="D130" s="23"/>
      <c r="E130" s="23"/>
      <c r="F130" s="23"/>
      <c r="G130" s="23"/>
      <c r="H130" s="23"/>
      <c r="I130" s="23"/>
      <c r="J130" s="23"/>
      <c r="K130" s="32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31"/>
      <c r="B131" s="31"/>
      <c r="C131" s="23"/>
      <c r="D131" s="23"/>
      <c r="E131" s="23"/>
      <c r="F131" s="23"/>
      <c r="G131" s="23"/>
      <c r="H131" s="23"/>
      <c r="I131" s="23"/>
      <c r="J131" s="23"/>
      <c r="K131" s="32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31"/>
      <c r="B132" s="31"/>
      <c r="C132" s="23"/>
      <c r="D132" s="23"/>
      <c r="E132" s="23"/>
      <c r="F132" s="23"/>
      <c r="G132" s="23"/>
      <c r="H132" s="23"/>
      <c r="I132" s="23"/>
      <c r="J132" s="23"/>
      <c r="K132" s="32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31"/>
      <c r="B133" s="31"/>
      <c r="C133" s="23"/>
      <c r="D133" s="23"/>
      <c r="E133" s="23"/>
      <c r="F133" s="23"/>
      <c r="G133" s="23"/>
      <c r="H133" s="23"/>
      <c r="I133" s="23"/>
      <c r="J133" s="23"/>
      <c r="K133" s="32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31"/>
      <c r="B134" s="31"/>
      <c r="C134" s="23"/>
      <c r="D134" s="23"/>
      <c r="E134" s="23"/>
      <c r="F134" s="23"/>
      <c r="G134" s="23"/>
      <c r="H134" s="23"/>
      <c r="I134" s="23"/>
      <c r="J134" s="23"/>
      <c r="K134" s="32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31"/>
      <c r="B135" s="31"/>
      <c r="C135" s="23"/>
      <c r="D135" s="23"/>
      <c r="E135" s="23"/>
      <c r="F135" s="23"/>
      <c r="G135" s="23"/>
      <c r="H135" s="23"/>
      <c r="I135" s="23"/>
      <c r="J135" s="23"/>
      <c r="K135" s="32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31"/>
      <c r="B136" s="31"/>
      <c r="C136" s="23"/>
      <c r="D136" s="23"/>
      <c r="E136" s="23"/>
      <c r="F136" s="23"/>
      <c r="G136" s="23"/>
      <c r="H136" s="23"/>
      <c r="I136" s="23"/>
      <c r="J136" s="23"/>
      <c r="K136" s="32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31"/>
      <c r="B137" s="31"/>
      <c r="C137" s="23"/>
      <c r="D137" s="23"/>
      <c r="E137" s="23"/>
      <c r="F137" s="23"/>
      <c r="G137" s="23"/>
      <c r="H137" s="23"/>
      <c r="I137" s="23"/>
      <c r="J137" s="23"/>
      <c r="K137" s="32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31"/>
      <c r="B138" s="31"/>
      <c r="C138" s="23"/>
      <c r="D138" s="23"/>
      <c r="E138" s="23"/>
      <c r="F138" s="23"/>
      <c r="G138" s="23"/>
      <c r="H138" s="23"/>
      <c r="I138" s="23"/>
      <c r="J138" s="23"/>
      <c r="K138" s="32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31"/>
      <c r="B139" s="31"/>
      <c r="C139" s="23"/>
      <c r="D139" s="23"/>
      <c r="E139" s="23"/>
      <c r="F139" s="23"/>
      <c r="G139" s="23"/>
      <c r="H139" s="23"/>
      <c r="I139" s="23"/>
      <c r="J139" s="23"/>
      <c r="K139" s="32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31"/>
      <c r="B140" s="31"/>
      <c r="C140" s="23"/>
      <c r="D140" s="23"/>
      <c r="E140" s="23"/>
      <c r="F140" s="23"/>
      <c r="G140" s="23"/>
      <c r="H140" s="23"/>
      <c r="I140" s="23"/>
      <c r="J140" s="23"/>
      <c r="K140" s="32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31"/>
      <c r="B141" s="31"/>
      <c r="C141" s="23"/>
      <c r="D141" s="23"/>
      <c r="E141" s="23"/>
      <c r="F141" s="23"/>
      <c r="G141" s="23"/>
      <c r="H141" s="23"/>
      <c r="I141" s="23"/>
      <c r="J141" s="23"/>
      <c r="K141" s="32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31"/>
      <c r="B142" s="31"/>
      <c r="C142" s="23"/>
      <c r="D142" s="23"/>
      <c r="E142" s="23"/>
      <c r="F142" s="23"/>
      <c r="G142" s="23"/>
      <c r="H142" s="23"/>
      <c r="I142" s="23"/>
      <c r="J142" s="23"/>
      <c r="K142" s="32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31"/>
      <c r="B143" s="31"/>
      <c r="C143" s="23"/>
      <c r="D143" s="23"/>
      <c r="E143" s="23"/>
      <c r="F143" s="23"/>
      <c r="G143" s="23"/>
      <c r="H143" s="23"/>
      <c r="I143" s="23"/>
      <c r="J143" s="23"/>
      <c r="K143" s="32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31"/>
      <c r="B144" s="31"/>
      <c r="C144" s="23"/>
      <c r="D144" s="23"/>
      <c r="E144" s="23"/>
      <c r="F144" s="23"/>
      <c r="G144" s="23"/>
      <c r="H144" s="23"/>
      <c r="I144" s="23"/>
      <c r="J144" s="23"/>
      <c r="K144" s="32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31"/>
      <c r="B145" s="31"/>
      <c r="C145" s="23"/>
      <c r="D145" s="23"/>
      <c r="E145" s="23"/>
      <c r="F145" s="23"/>
      <c r="G145" s="23"/>
      <c r="H145" s="23"/>
      <c r="I145" s="23"/>
      <c r="J145" s="23"/>
      <c r="K145" s="32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31"/>
      <c r="B146" s="31"/>
      <c r="C146" s="23"/>
      <c r="D146" s="23"/>
      <c r="E146" s="23"/>
      <c r="F146" s="23"/>
      <c r="G146" s="23"/>
      <c r="H146" s="23"/>
      <c r="I146" s="23"/>
      <c r="J146" s="23"/>
      <c r="K146" s="32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31"/>
      <c r="B147" s="31"/>
      <c r="C147" s="23"/>
      <c r="D147" s="23"/>
      <c r="E147" s="23"/>
      <c r="F147" s="23"/>
      <c r="G147" s="23"/>
      <c r="H147" s="23"/>
      <c r="I147" s="23"/>
      <c r="J147" s="23"/>
      <c r="K147" s="32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31"/>
      <c r="B148" s="31"/>
      <c r="C148" s="23"/>
      <c r="D148" s="23"/>
      <c r="E148" s="23"/>
      <c r="F148" s="23"/>
      <c r="G148" s="23"/>
      <c r="H148" s="23"/>
      <c r="I148" s="23"/>
      <c r="J148" s="23"/>
      <c r="K148" s="32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31"/>
      <c r="B149" s="31"/>
      <c r="C149" s="23"/>
      <c r="D149" s="23"/>
      <c r="E149" s="23"/>
      <c r="F149" s="23"/>
      <c r="G149" s="23"/>
      <c r="H149" s="23"/>
      <c r="I149" s="23"/>
      <c r="J149" s="23"/>
      <c r="K149" s="32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31"/>
      <c r="B150" s="31"/>
      <c r="C150" s="23"/>
      <c r="D150" s="23"/>
      <c r="E150" s="23"/>
      <c r="F150" s="23"/>
      <c r="G150" s="23"/>
      <c r="H150" s="23"/>
      <c r="I150" s="23"/>
      <c r="J150" s="23"/>
      <c r="K150" s="32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31"/>
      <c r="B151" s="31"/>
      <c r="C151" s="23"/>
      <c r="D151" s="23"/>
      <c r="E151" s="23"/>
      <c r="F151" s="23"/>
      <c r="G151" s="23"/>
      <c r="H151" s="23"/>
      <c r="I151" s="23"/>
      <c r="J151" s="23"/>
      <c r="K151" s="32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31"/>
      <c r="B152" s="31"/>
      <c r="C152" s="23"/>
      <c r="D152" s="23"/>
      <c r="E152" s="23"/>
      <c r="F152" s="23"/>
      <c r="G152" s="23"/>
      <c r="H152" s="23"/>
      <c r="I152" s="23"/>
      <c r="J152" s="23"/>
      <c r="K152" s="32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31"/>
      <c r="B153" s="31"/>
      <c r="C153" s="23"/>
      <c r="D153" s="23"/>
      <c r="E153" s="23"/>
      <c r="F153" s="23"/>
      <c r="G153" s="23"/>
      <c r="H153" s="23"/>
      <c r="I153" s="23"/>
      <c r="J153" s="23"/>
      <c r="K153" s="32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31"/>
      <c r="B154" s="31"/>
      <c r="C154" s="23"/>
      <c r="D154" s="23"/>
      <c r="E154" s="23"/>
      <c r="F154" s="23"/>
      <c r="G154" s="23"/>
      <c r="H154" s="23"/>
      <c r="I154" s="23"/>
      <c r="J154" s="23"/>
      <c r="K154" s="32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31"/>
      <c r="B155" s="31"/>
      <c r="C155" s="23"/>
      <c r="D155" s="23"/>
      <c r="E155" s="23"/>
      <c r="F155" s="23"/>
      <c r="G155" s="23"/>
      <c r="H155" s="23"/>
      <c r="I155" s="23"/>
      <c r="J155" s="23"/>
      <c r="K155" s="32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31"/>
      <c r="B156" s="31"/>
      <c r="C156" s="23"/>
      <c r="D156" s="23"/>
      <c r="E156" s="23"/>
      <c r="F156" s="23"/>
      <c r="G156" s="23"/>
      <c r="H156" s="23"/>
      <c r="I156" s="23"/>
      <c r="J156" s="23"/>
      <c r="K156" s="32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31"/>
      <c r="B157" s="31"/>
      <c r="C157" s="23"/>
      <c r="D157" s="23"/>
      <c r="E157" s="23"/>
      <c r="F157" s="23"/>
      <c r="G157" s="23"/>
      <c r="H157" s="23"/>
      <c r="I157" s="23"/>
      <c r="J157" s="23"/>
      <c r="K157" s="32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31"/>
      <c r="B158" s="31"/>
      <c r="C158" s="23"/>
      <c r="D158" s="23"/>
      <c r="E158" s="23"/>
      <c r="F158" s="23"/>
      <c r="G158" s="23"/>
      <c r="H158" s="23"/>
      <c r="I158" s="23"/>
      <c r="J158" s="23"/>
      <c r="K158" s="32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31"/>
      <c r="B159" s="31"/>
      <c r="C159" s="23"/>
      <c r="D159" s="23"/>
      <c r="E159" s="23"/>
      <c r="F159" s="23"/>
      <c r="G159" s="23"/>
      <c r="H159" s="23"/>
      <c r="I159" s="23"/>
      <c r="J159" s="23"/>
      <c r="K159" s="32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31"/>
      <c r="B160" s="31"/>
      <c r="C160" s="23"/>
      <c r="D160" s="23"/>
      <c r="E160" s="23"/>
      <c r="F160" s="23"/>
      <c r="G160" s="23"/>
      <c r="H160" s="23"/>
      <c r="I160" s="23"/>
      <c r="J160" s="23"/>
      <c r="K160" s="32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31"/>
      <c r="B161" s="31"/>
      <c r="C161" s="23"/>
      <c r="D161" s="23"/>
      <c r="E161" s="23"/>
      <c r="F161" s="23"/>
      <c r="G161" s="23"/>
      <c r="H161" s="23"/>
      <c r="I161" s="23"/>
      <c r="J161" s="23"/>
      <c r="K161" s="32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31"/>
      <c r="B162" s="31"/>
      <c r="C162" s="23"/>
      <c r="D162" s="23"/>
      <c r="E162" s="23"/>
      <c r="F162" s="23"/>
      <c r="G162" s="23"/>
      <c r="H162" s="23"/>
      <c r="I162" s="23"/>
      <c r="J162" s="23"/>
      <c r="K162" s="32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31"/>
      <c r="B163" s="31"/>
      <c r="C163" s="23"/>
      <c r="D163" s="23"/>
      <c r="E163" s="23"/>
      <c r="F163" s="23"/>
      <c r="G163" s="23"/>
      <c r="H163" s="23"/>
      <c r="I163" s="23"/>
      <c r="J163" s="23"/>
      <c r="K163" s="32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31"/>
      <c r="B164" s="31"/>
      <c r="C164" s="23"/>
      <c r="D164" s="23"/>
      <c r="E164" s="23"/>
      <c r="F164" s="23"/>
      <c r="G164" s="23"/>
      <c r="H164" s="23"/>
      <c r="I164" s="23"/>
      <c r="J164" s="23"/>
      <c r="K164" s="32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31"/>
      <c r="B165" s="31"/>
      <c r="C165" s="23"/>
      <c r="D165" s="23"/>
      <c r="E165" s="23"/>
      <c r="F165" s="23"/>
      <c r="G165" s="23"/>
      <c r="H165" s="23"/>
      <c r="I165" s="23"/>
      <c r="J165" s="23"/>
      <c r="K165" s="32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31"/>
      <c r="B166" s="31"/>
      <c r="C166" s="23"/>
      <c r="D166" s="23"/>
      <c r="E166" s="23"/>
      <c r="F166" s="23"/>
      <c r="G166" s="23"/>
      <c r="H166" s="23"/>
      <c r="I166" s="23"/>
      <c r="J166" s="23"/>
      <c r="K166" s="32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31"/>
      <c r="B167" s="31"/>
      <c r="C167" s="23"/>
      <c r="D167" s="23"/>
      <c r="E167" s="23"/>
      <c r="F167" s="23"/>
      <c r="G167" s="23"/>
      <c r="H167" s="23"/>
      <c r="I167" s="23"/>
      <c r="J167" s="23"/>
      <c r="K167" s="32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31"/>
      <c r="B168" s="31"/>
      <c r="C168" s="23"/>
      <c r="D168" s="23"/>
      <c r="E168" s="23"/>
      <c r="F168" s="23"/>
      <c r="G168" s="23"/>
      <c r="H168" s="23"/>
      <c r="I168" s="23"/>
      <c r="J168" s="23"/>
      <c r="K168" s="32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31"/>
      <c r="B169" s="31"/>
      <c r="C169" s="23"/>
      <c r="D169" s="23"/>
      <c r="E169" s="23"/>
      <c r="F169" s="23"/>
      <c r="G169" s="23"/>
      <c r="H169" s="23"/>
      <c r="I169" s="23"/>
      <c r="J169" s="23"/>
      <c r="K169" s="32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31"/>
      <c r="B170" s="31"/>
      <c r="C170" s="23"/>
      <c r="D170" s="23"/>
      <c r="E170" s="23"/>
      <c r="F170" s="23"/>
      <c r="G170" s="23"/>
      <c r="H170" s="23"/>
      <c r="I170" s="23"/>
      <c r="J170" s="23"/>
      <c r="K170" s="32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31"/>
      <c r="B171" s="31"/>
      <c r="C171" s="23"/>
      <c r="D171" s="23"/>
      <c r="E171" s="23"/>
      <c r="F171" s="23"/>
      <c r="G171" s="23"/>
      <c r="H171" s="23"/>
      <c r="I171" s="23"/>
      <c r="J171" s="23"/>
      <c r="K171" s="32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31"/>
      <c r="B172" s="31"/>
      <c r="C172" s="23"/>
      <c r="D172" s="23"/>
      <c r="E172" s="23"/>
      <c r="F172" s="23"/>
      <c r="G172" s="23"/>
      <c r="H172" s="23"/>
      <c r="I172" s="23"/>
      <c r="J172" s="23"/>
      <c r="K172" s="32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31"/>
      <c r="B173" s="31"/>
      <c r="C173" s="23"/>
      <c r="D173" s="23"/>
      <c r="E173" s="23"/>
      <c r="F173" s="23"/>
      <c r="G173" s="23"/>
      <c r="H173" s="23"/>
      <c r="I173" s="23"/>
      <c r="J173" s="23"/>
      <c r="K173" s="32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31"/>
      <c r="B174" s="31"/>
      <c r="C174" s="23"/>
      <c r="D174" s="23"/>
      <c r="E174" s="23"/>
      <c r="F174" s="23"/>
      <c r="G174" s="23"/>
      <c r="H174" s="23"/>
      <c r="I174" s="23"/>
      <c r="J174" s="23"/>
      <c r="K174" s="32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31"/>
      <c r="B175" s="31"/>
      <c r="C175" s="23"/>
      <c r="D175" s="23"/>
      <c r="E175" s="23"/>
      <c r="F175" s="23"/>
      <c r="G175" s="23"/>
      <c r="H175" s="23"/>
      <c r="I175" s="23"/>
      <c r="J175" s="23"/>
      <c r="K175" s="32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31"/>
      <c r="B176" s="31"/>
      <c r="C176" s="23"/>
      <c r="D176" s="23"/>
      <c r="E176" s="23"/>
      <c r="F176" s="23"/>
      <c r="G176" s="23"/>
      <c r="H176" s="23"/>
      <c r="I176" s="23"/>
      <c r="J176" s="23"/>
      <c r="K176" s="32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31"/>
      <c r="B177" s="31"/>
      <c r="C177" s="23"/>
      <c r="D177" s="23"/>
      <c r="E177" s="23"/>
      <c r="F177" s="23"/>
      <c r="G177" s="23"/>
      <c r="H177" s="23"/>
      <c r="I177" s="23"/>
      <c r="J177" s="23"/>
      <c r="K177" s="32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31"/>
      <c r="B178" s="31"/>
      <c r="C178" s="23"/>
      <c r="D178" s="23"/>
      <c r="E178" s="23"/>
      <c r="F178" s="23"/>
      <c r="G178" s="23"/>
      <c r="H178" s="23"/>
      <c r="I178" s="23"/>
      <c r="J178" s="23"/>
      <c r="K178" s="32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31"/>
      <c r="B179" s="31"/>
      <c r="C179" s="23"/>
      <c r="D179" s="23"/>
      <c r="E179" s="23"/>
      <c r="F179" s="23"/>
      <c r="G179" s="23"/>
      <c r="H179" s="23"/>
      <c r="I179" s="23"/>
      <c r="J179" s="23"/>
      <c r="K179" s="32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31"/>
      <c r="B180" s="31"/>
      <c r="C180" s="23"/>
      <c r="D180" s="23"/>
      <c r="E180" s="23"/>
      <c r="F180" s="23"/>
      <c r="G180" s="23"/>
      <c r="H180" s="23"/>
      <c r="I180" s="23"/>
      <c r="J180" s="23"/>
      <c r="K180" s="32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31"/>
      <c r="B181" s="31"/>
      <c r="C181" s="23"/>
      <c r="D181" s="23"/>
      <c r="E181" s="23"/>
      <c r="F181" s="23"/>
      <c r="G181" s="23"/>
      <c r="H181" s="23"/>
      <c r="I181" s="23"/>
      <c r="J181" s="23"/>
      <c r="K181" s="32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31"/>
      <c r="B182" s="31"/>
      <c r="C182" s="23"/>
      <c r="D182" s="23"/>
      <c r="E182" s="23"/>
      <c r="F182" s="23"/>
      <c r="G182" s="23"/>
      <c r="H182" s="23"/>
      <c r="I182" s="23"/>
      <c r="J182" s="23"/>
      <c r="K182" s="32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31"/>
      <c r="B183" s="31"/>
      <c r="C183" s="23"/>
      <c r="D183" s="23"/>
      <c r="E183" s="23"/>
      <c r="F183" s="23"/>
      <c r="G183" s="23"/>
      <c r="H183" s="23"/>
      <c r="I183" s="23"/>
      <c r="J183" s="23"/>
      <c r="K183" s="32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31"/>
      <c r="B184" s="31"/>
      <c r="C184" s="23"/>
      <c r="D184" s="23"/>
      <c r="E184" s="23"/>
      <c r="F184" s="23"/>
      <c r="G184" s="23"/>
      <c r="H184" s="23"/>
      <c r="I184" s="23"/>
      <c r="J184" s="23"/>
      <c r="K184" s="32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31"/>
      <c r="B185" s="31"/>
      <c r="C185" s="23"/>
      <c r="D185" s="23"/>
      <c r="E185" s="23"/>
      <c r="F185" s="23"/>
      <c r="G185" s="23"/>
      <c r="H185" s="23"/>
      <c r="I185" s="23"/>
      <c r="J185" s="23"/>
      <c r="K185" s="32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31"/>
      <c r="B186" s="31"/>
      <c r="C186" s="23"/>
      <c r="D186" s="23"/>
      <c r="E186" s="23"/>
      <c r="F186" s="23"/>
      <c r="G186" s="23"/>
      <c r="H186" s="23"/>
      <c r="I186" s="23"/>
      <c r="J186" s="23"/>
      <c r="K186" s="32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31"/>
      <c r="B187" s="31"/>
      <c r="C187" s="23"/>
      <c r="D187" s="23"/>
      <c r="E187" s="23"/>
      <c r="F187" s="23"/>
      <c r="G187" s="23"/>
      <c r="H187" s="23"/>
      <c r="I187" s="23"/>
      <c r="J187" s="23"/>
      <c r="K187" s="32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31"/>
      <c r="B188" s="31"/>
      <c r="C188" s="23"/>
      <c r="D188" s="23"/>
      <c r="E188" s="23"/>
      <c r="F188" s="23"/>
      <c r="G188" s="23"/>
      <c r="H188" s="23"/>
      <c r="I188" s="23"/>
      <c r="J188" s="23"/>
      <c r="K188" s="32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31"/>
      <c r="B189" s="31"/>
      <c r="C189" s="23"/>
      <c r="D189" s="23"/>
      <c r="E189" s="23"/>
      <c r="F189" s="23"/>
      <c r="G189" s="23"/>
      <c r="H189" s="23"/>
      <c r="I189" s="23"/>
      <c r="J189" s="23"/>
      <c r="K189" s="32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31"/>
      <c r="B190" s="31"/>
      <c r="C190" s="23"/>
      <c r="D190" s="23"/>
      <c r="E190" s="23"/>
      <c r="F190" s="23"/>
      <c r="G190" s="23"/>
      <c r="H190" s="23"/>
      <c r="I190" s="23"/>
      <c r="J190" s="23"/>
      <c r="K190" s="32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31"/>
      <c r="B191" s="31"/>
      <c r="C191" s="23"/>
      <c r="D191" s="23"/>
      <c r="E191" s="23"/>
      <c r="F191" s="23"/>
      <c r="G191" s="23"/>
      <c r="H191" s="23"/>
      <c r="I191" s="23"/>
      <c r="J191" s="23"/>
      <c r="K191" s="32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31"/>
      <c r="B192" s="31"/>
      <c r="C192" s="23"/>
      <c r="D192" s="23"/>
      <c r="E192" s="23"/>
      <c r="F192" s="23"/>
      <c r="G192" s="23"/>
      <c r="H192" s="23"/>
      <c r="I192" s="23"/>
      <c r="J192" s="23"/>
      <c r="K192" s="32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31"/>
      <c r="B193" s="31"/>
      <c r="C193" s="23"/>
      <c r="D193" s="23"/>
      <c r="E193" s="23"/>
      <c r="F193" s="23"/>
      <c r="G193" s="23"/>
      <c r="H193" s="23"/>
      <c r="I193" s="23"/>
      <c r="J193" s="23"/>
      <c r="K193" s="32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31"/>
      <c r="B194" s="31"/>
      <c r="C194" s="23"/>
      <c r="D194" s="23"/>
      <c r="E194" s="23"/>
      <c r="F194" s="23"/>
      <c r="G194" s="23"/>
      <c r="H194" s="23"/>
      <c r="I194" s="23"/>
      <c r="J194" s="23"/>
      <c r="K194" s="32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31"/>
      <c r="B195" s="31"/>
      <c r="C195" s="23"/>
      <c r="D195" s="23"/>
      <c r="E195" s="23"/>
      <c r="F195" s="23"/>
      <c r="G195" s="23"/>
      <c r="H195" s="23"/>
      <c r="I195" s="23"/>
      <c r="J195" s="23"/>
      <c r="K195" s="32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31"/>
      <c r="B196" s="31"/>
      <c r="C196" s="23"/>
      <c r="D196" s="23"/>
      <c r="E196" s="23"/>
      <c r="F196" s="23"/>
      <c r="G196" s="23"/>
      <c r="H196" s="23"/>
      <c r="I196" s="23"/>
      <c r="J196" s="23"/>
      <c r="K196" s="32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31"/>
      <c r="B197" s="31"/>
      <c r="C197" s="23"/>
      <c r="D197" s="23"/>
      <c r="E197" s="23"/>
      <c r="F197" s="23"/>
      <c r="G197" s="23"/>
      <c r="H197" s="23"/>
      <c r="I197" s="23"/>
      <c r="J197" s="23"/>
      <c r="K197" s="32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31"/>
      <c r="B198" s="31"/>
      <c r="C198" s="23"/>
      <c r="D198" s="23"/>
      <c r="E198" s="23"/>
      <c r="F198" s="23"/>
      <c r="G198" s="23"/>
      <c r="H198" s="23"/>
      <c r="I198" s="23"/>
      <c r="J198" s="23"/>
      <c r="K198" s="32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31"/>
      <c r="B199" s="31"/>
      <c r="C199" s="23"/>
      <c r="D199" s="23"/>
      <c r="E199" s="23"/>
      <c r="F199" s="23"/>
      <c r="G199" s="23"/>
      <c r="H199" s="23"/>
      <c r="I199" s="23"/>
      <c r="J199" s="23"/>
      <c r="K199" s="32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31"/>
      <c r="B200" s="31"/>
      <c r="C200" s="23"/>
      <c r="D200" s="23"/>
      <c r="E200" s="23"/>
      <c r="F200" s="23"/>
      <c r="G200" s="23"/>
      <c r="H200" s="23"/>
      <c r="I200" s="23"/>
      <c r="J200" s="23"/>
      <c r="K200" s="32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31"/>
      <c r="B201" s="31"/>
      <c r="C201" s="23"/>
      <c r="D201" s="23"/>
      <c r="E201" s="23"/>
      <c r="F201" s="23"/>
      <c r="G201" s="23"/>
      <c r="H201" s="23"/>
      <c r="I201" s="23"/>
      <c r="J201" s="23"/>
      <c r="K201" s="32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31"/>
      <c r="B202" s="31"/>
      <c r="C202" s="23"/>
      <c r="D202" s="23"/>
      <c r="E202" s="23"/>
      <c r="F202" s="23"/>
      <c r="G202" s="23"/>
      <c r="H202" s="23"/>
      <c r="I202" s="23"/>
      <c r="J202" s="23"/>
      <c r="K202" s="32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31"/>
      <c r="B203" s="31"/>
      <c r="C203" s="23"/>
      <c r="D203" s="23"/>
      <c r="E203" s="23"/>
      <c r="F203" s="23"/>
      <c r="G203" s="23"/>
      <c r="H203" s="23"/>
      <c r="I203" s="23"/>
      <c r="J203" s="23"/>
      <c r="K203" s="32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31"/>
      <c r="B204" s="31"/>
      <c r="C204" s="23"/>
      <c r="D204" s="23"/>
      <c r="E204" s="23"/>
      <c r="F204" s="23"/>
      <c r="G204" s="23"/>
      <c r="H204" s="23"/>
      <c r="I204" s="23"/>
      <c r="J204" s="23"/>
      <c r="K204" s="32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31"/>
      <c r="B205" s="31"/>
      <c r="C205" s="23"/>
      <c r="D205" s="23"/>
      <c r="E205" s="23"/>
      <c r="F205" s="23"/>
      <c r="G205" s="23"/>
      <c r="H205" s="23"/>
      <c r="I205" s="23"/>
      <c r="J205" s="23"/>
      <c r="K205" s="32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31"/>
      <c r="B206" s="31"/>
      <c r="C206" s="23"/>
      <c r="D206" s="23"/>
      <c r="E206" s="23"/>
      <c r="F206" s="23"/>
      <c r="G206" s="23"/>
      <c r="H206" s="23"/>
      <c r="I206" s="23"/>
      <c r="J206" s="23"/>
      <c r="K206" s="32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31"/>
      <c r="B207" s="31"/>
      <c r="C207" s="23"/>
      <c r="D207" s="23"/>
      <c r="E207" s="23"/>
      <c r="F207" s="23"/>
      <c r="G207" s="23"/>
      <c r="H207" s="23"/>
      <c r="I207" s="23"/>
      <c r="J207" s="23"/>
      <c r="K207" s="32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31"/>
      <c r="B208" s="31"/>
      <c r="C208" s="23"/>
      <c r="D208" s="23"/>
      <c r="E208" s="23"/>
      <c r="F208" s="23"/>
      <c r="G208" s="23"/>
      <c r="H208" s="23"/>
      <c r="I208" s="23"/>
      <c r="J208" s="23"/>
      <c r="K208" s="32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31"/>
      <c r="B209" s="31"/>
      <c r="C209" s="23"/>
      <c r="D209" s="23"/>
      <c r="E209" s="23"/>
      <c r="F209" s="23"/>
      <c r="G209" s="23"/>
      <c r="H209" s="23"/>
      <c r="I209" s="23"/>
      <c r="J209" s="23"/>
      <c r="K209" s="32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31"/>
      <c r="B210" s="31"/>
      <c r="C210" s="23"/>
      <c r="D210" s="23"/>
      <c r="E210" s="23"/>
      <c r="F210" s="23"/>
      <c r="G210" s="23"/>
      <c r="H210" s="23"/>
      <c r="I210" s="23"/>
      <c r="J210" s="23"/>
      <c r="K210" s="32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31"/>
      <c r="B211" s="31"/>
      <c r="C211" s="23"/>
      <c r="D211" s="23"/>
      <c r="E211" s="23"/>
      <c r="F211" s="23"/>
      <c r="G211" s="23"/>
      <c r="H211" s="23"/>
      <c r="I211" s="23"/>
      <c r="J211" s="23"/>
      <c r="K211" s="32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31"/>
      <c r="B212" s="31"/>
      <c r="C212" s="23"/>
      <c r="D212" s="23"/>
      <c r="E212" s="23"/>
      <c r="F212" s="23"/>
      <c r="G212" s="23"/>
      <c r="H212" s="23"/>
      <c r="I212" s="23"/>
      <c r="J212" s="23"/>
      <c r="K212" s="32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31"/>
      <c r="B213" s="31"/>
      <c r="C213" s="23"/>
      <c r="D213" s="23"/>
      <c r="E213" s="23"/>
      <c r="F213" s="23"/>
      <c r="G213" s="23"/>
      <c r="H213" s="23"/>
      <c r="I213" s="23"/>
      <c r="J213" s="23"/>
      <c r="K213" s="32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31"/>
      <c r="B214" s="31"/>
      <c r="C214" s="23"/>
      <c r="D214" s="23"/>
      <c r="E214" s="23"/>
      <c r="F214" s="23"/>
      <c r="G214" s="23"/>
      <c r="H214" s="23"/>
      <c r="I214" s="23"/>
      <c r="J214" s="23"/>
      <c r="K214" s="32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31"/>
      <c r="B215" s="31"/>
      <c r="C215" s="23"/>
      <c r="D215" s="23"/>
      <c r="E215" s="23"/>
      <c r="F215" s="23"/>
      <c r="G215" s="23"/>
      <c r="H215" s="23"/>
      <c r="I215" s="23"/>
      <c r="J215" s="23"/>
      <c r="K215" s="32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31"/>
      <c r="B216" s="31"/>
      <c r="C216" s="23"/>
      <c r="D216" s="23"/>
      <c r="E216" s="23"/>
      <c r="F216" s="23"/>
      <c r="G216" s="23"/>
      <c r="H216" s="23"/>
      <c r="I216" s="23"/>
      <c r="J216" s="23"/>
      <c r="K216" s="32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31"/>
      <c r="B217" s="31"/>
      <c r="C217" s="23"/>
      <c r="D217" s="23"/>
      <c r="E217" s="23"/>
      <c r="F217" s="23"/>
      <c r="G217" s="23"/>
      <c r="H217" s="23"/>
      <c r="I217" s="23"/>
      <c r="J217" s="23"/>
      <c r="K217" s="32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31"/>
      <c r="B218" s="31"/>
      <c r="C218" s="23"/>
      <c r="D218" s="23"/>
      <c r="E218" s="23"/>
      <c r="F218" s="23"/>
      <c r="G218" s="23"/>
      <c r="H218" s="23"/>
      <c r="I218" s="23"/>
      <c r="J218" s="23"/>
      <c r="K218" s="32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31"/>
      <c r="B219" s="31"/>
      <c r="C219" s="23"/>
      <c r="D219" s="23"/>
      <c r="E219" s="23"/>
      <c r="F219" s="23"/>
      <c r="G219" s="23"/>
      <c r="H219" s="23"/>
      <c r="I219" s="23"/>
      <c r="J219" s="23"/>
      <c r="K219" s="32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31"/>
      <c r="B220" s="31"/>
      <c r="C220" s="23"/>
      <c r="D220" s="23"/>
      <c r="E220" s="23"/>
      <c r="F220" s="23"/>
      <c r="G220" s="23"/>
      <c r="H220" s="23"/>
      <c r="I220" s="23"/>
      <c r="J220" s="23"/>
      <c r="K220" s="32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31"/>
      <c r="B221" s="31"/>
      <c r="C221" s="23"/>
      <c r="D221" s="23"/>
      <c r="E221" s="23"/>
      <c r="F221" s="23"/>
      <c r="G221" s="23"/>
      <c r="H221" s="23"/>
      <c r="I221" s="23"/>
      <c r="J221" s="23"/>
      <c r="K221" s="32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31"/>
      <c r="B222" s="31"/>
      <c r="C222" s="23"/>
      <c r="D222" s="23"/>
      <c r="E222" s="23"/>
      <c r="F222" s="23"/>
      <c r="G222" s="23"/>
      <c r="H222" s="23"/>
      <c r="I222" s="23"/>
      <c r="J222" s="23"/>
      <c r="K222" s="32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31"/>
      <c r="B223" s="31"/>
      <c r="C223" s="23"/>
      <c r="D223" s="23"/>
      <c r="E223" s="23"/>
      <c r="F223" s="23"/>
      <c r="G223" s="23"/>
      <c r="H223" s="23"/>
      <c r="I223" s="23"/>
      <c r="J223" s="23"/>
      <c r="K223" s="32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31"/>
      <c r="B224" s="31"/>
      <c r="C224" s="23"/>
      <c r="D224" s="23"/>
      <c r="E224" s="23"/>
      <c r="F224" s="23"/>
      <c r="G224" s="23"/>
      <c r="H224" s="23"/>
      <c r="I224" s="23"/>
      <c r="J224" s="23"/>
      <c r="K224" s="32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31"/>
      <c r="B225" s="31"/>
      <c r="C225" s="23"/>
      <c r="D225" s="23"/>
      <c r="E225" s="23"/>
      <c r="F225" s="23"/>
      <c r="G225" s="23"/>
      <c r="H225" s="23"/>
      <c r="I225" s="23"/>
      <c r="J225" s="23"/>
      <c r="K225" s="32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31"/>
      <c r="B226" s="31"/>
      <c r="C226" s="23"/>
      <c r="D226" s="23"/>
      <c r="E226" s="23"/>
      <c r="F226" s="23"/>
      <c r="G226" s="23"/>
      <c r="H226" s="23"/>
      <c r="I226" s="23"/>
      <c r="J226" s="23"/>
      <c r="K226" s="32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31"/>
      <c r="B227" s="31"/>
      <c r="C227" s="23"/>
      <c r="D227" s="23"/>
      <c r="E227" s="23"/>
      <c r="F227" s="23"/>
      <c r="G227" s="23"/>
      <c r="H227" s="23"/>
      <c r="I227" s="23"/>
      <c r="J227" s="23"/>
      <c r="K227" s="32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31"/>
      <c r="B228" s="31"/>
      <c r="C228" s="23"/>
      <c r="D228" s="23"/>
      <c r="E228" s="23"/>
      <c r="F228" s="23"/>
      <c r="G228" s="23"/>
      <c r="H228" s="23"/>
      <c r="I228" s="23"/>
      <c r="J228" s="23"/>
      <c r="K228" s="32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31"/>
      <c r="B229" s="31"/>
      <c r="C229" s="23"/>
      <c r="D229" s="23"/>
      <c r="E229" s="23"/>
      <c r="F229" s="23"/>
      <c r="G229" s="23"/>
      <c r="H229" s="23"/>
      <c r="I229" s="23"/>
      <c r="J229" s="23"/>
      <c r="K229" s="32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31"/>
      <c r="B230" s="31"/>
      <c r="C230" s="23"/>
      <c r="D230" s="23"/>
      <c r="E230" s="23"/>
      <c r="F230" s="23"/>
      <c r="G230" s="23"/>
      <c r="H230" s="23"/>
      <c r="I230" s="23"/>
      <c r="J230" s="23"/>
      <c r="K230" s="32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31"/>
      <c r="B231" s="31"/>
      <c r="C231" s="23"/>
      <c r="D231" s="23"/>
      <c r="E231" s="23"/>
      <c r="F231" s="23"/>
      <c r="G231" s="23"/>
      <c r="H231" s="23"/>
      <c r="I231" s="23"/>
      <c r="J231" s="23"/>
      <c r="K231" s="32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31"/>
      <c r="B232" s="31"/>
      <c r="C232" s="23"/>
      <c r="D232" s="23"/>
      <c r="E232" s="23"/>
      <c r="F232" s="23"/>
      <c r="G232" s="23"/>
      <c r="H232" s="23"/>
      <c r="I232" s="23"/>
      <c r="J232" s="23"/>
      <c r="K232" s="32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31"/>
      <c r="B233" s="31"/>
      <c r="C233" s="23"/>
      <c r="D233" s="23"/>
      <c r="E233" s="23"/>
      <c r="F233" s="23"/>
      <c r="G233" s="23"/>
      <c r="H233" s="23"/>
      <c r="I233" s="23"/>
      <c r="J233" s="23"/>
      <c r="K233" s="32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31"/>
      <c r="B234" s="31"/>
      <c r="C234" s="23"/>
      <c r="D234" s="23"/>
      <c r="E234" s="23"/>
      <c r="F234" s="23"/>
      <c r="G234" s="23"/>
      <c r="H234" s="23"/>
      <c r="I234" s="23"/>
      <c r="J234" s="23"/>
      <c r="K234" s="32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31"/>
      <c r="B235" s="31"/>
      <c r="C235" s="23"/>
      <c r="D235" s="23"/>
      <c r="E235" s="23"/>
      <c r="F235" s="23"/>
      <c r="G235" s="23"/>
      <c r="H235" s="23"/>
      <c r="I235" s="23"/>
      <c r="J235" s="23"/>
      <c r="K235" s="32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31"/>
      <c r="B236" s="31"/>
      <c r="C236" s="23"/>
      <c r="D236" s="23"/>
      <c r="E236" s="23"/>
      <c r="F236" s="23"/>
      <c r="G236" s="23"/>
      <c r="H236" s="23"/>
      <c r="I236" s="23"/>
      <c r="J236" s="23"/>
      <c r="K236" s="32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31"/>
      <c r="B237" s="31"/>
      <c r="C237" s="23"/>
      <c r="D237" s="23"/>
      <c r="E237" s="23"/>
      <c r="F237" s="23"/>
      <c r="G237" s="23"/>
      <c r="H237" s="23"/>
      <c r="I237" s="23"/>
      <c r="J237" s="23"/>
      <c r="K237" s="32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31"/>
      <c r="B238" s="31"/>
      <c r="C238" s="23"/>
      <c r="D238" s="23"/>
      <c r="E238" s="23"/>
      <c r="F238" s="23"/>
      <c r="G238" s="23"/>
      <c r="H238" s="23"/>
      <c r="I238" s="23"/>
      <c r="J238" s="23"/>
      <c r="K238" s="32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31"/>
      <c r="B239" s="31"/>
      <c r="C239" s="23"/>
      <c r="D239" s="23"/>
      <c r="E239" s="23"/>
      <c r="F239" s="23"/>
      <c r="G239" s="23"/>
      <c r="H239" s="23"/>
      <c r="I239" s="23"/>
      <c r="J239" s="23"/>
      <c r="K239" s="32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31"/>
      <c r="B240" s="31"/>
      <c r="C240" s="23"/>
      <c r="D240" s="23"/>
      <c r="E240" s="23"/>
      <c r="F240" s="23"/>
      <c r="G240" s="23"/>
      <c r="H240" s="23"/>
      <c r="I240" s="23"/>
      <c r="J240" s="23"/>
      <c r="K240" s="32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31"/>
      <c r="B241" s="31"/>
      <c r="C241" s="23"/>
      <c r="D241" s="23"/>
      <c r="E241" s="23"/>
      <c r="F241" s="23"/>
      <c r="G241" s="23"/>
      <c r="H241" s="23"/>
      <c r="I241" s="23"/>
      <c r="J241" s="23"/>
      <c r="K241" s="32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31"/>
      <c r="B242" s="31"/>
      <c r="C242" s="23"/>
      <c r="D242" s="23"/>
      <c r="E242" s="23"/>
      <c r="F242" s="23"/>
      <c r="G242" s="23"/>
      <c r="H242" s="23"/>
      <c r="I242" s="23"/>
      <c r="J242" s="23"/>
      <c r="K242" s="32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31"/>
      <c r="B243" s="31"/>
      <c r="C243" s="23"/>
      <c r="D243" s="23"/>
      <c r="E243" s="23"/>
      <c r="F243" s="23"/>
      <c r="G243" s="23"/>
      <c r="H243" s="23"/>
      <c r="I243" s="23"/>
      <c r="J243" s="23"/>
      <c r="K243" s="32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31"/>
      <c r="B244" s="31"/>
      <c r="C244" s="23"/>
      <c r="D244" s="23"/>
      <c r="E244" s="23"/>
      <c r="F244" s="23"/>
      <c r="G244" s="23"/>
      <c r="H244" s="23"/>
      <c r="I244" s="23"/>
      <c r="J244" s="23"/>
      <c r="K244" s="32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31"/>
      <c r="B245" s="31"/>
      <c r="C245" s="23"/>
      <c r="D245" s="23"/>
      <c r="E245" s="23"/>
      <c r="F245" s="23"/>
      <c r="G245" s="23"/>
      <c r="H245" s="23"/>
      <c r="I245" s="23"/>
      <c r="J245" s="23"/>
      <c r="K245" s="32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31"/>
      <c r="B246" s="31"/>
      <c r="C246" s="23"/>
      <c r="D246" s="23"/>
      <c r="E246" s="23"/>
      <c r="F246" s="23"/>
      <c r="G246" s="23"/>
      <c r="H246" s="23"/>
      <c r="I246" s="23"/>
      <c r="J246" s="23"/>
      <c r="K246" s="32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31"/>
      <c r="B247" s="31"/>
      <c r="C247" s="23"/>
      <c r="D247" s="23"/>
      <c r="E247" s="23"/>
      <c r="F247" s="23"/>
      <c r="G247" s="23"/>
      <c r="H247" s="23"/>
      <c r="I247" s="23"/>
      <c r="J247" s="23"/>
      <c r="K247" s="32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31"/>
      <c r="B248" s="31"/>
      <c r="C248" s="23"/>
      <c r="D248" s="23"/>
      <c r="E248" s="23"/>
      <c r="F248" s="23"/>
      <c r="G248" s="23"/>
      <c r="H248" s="23"/>
      <c r="I248" s="23"/>
      <c r="J248" s="23"/>
      <c r="K248" s="32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31"/>
      <c r="B249" s="31"/>
      <c r="C249" s="23"/>
      <c r="D249" s="23"/>
      <c r="E249" s="23"/>
      <c r="F249" s="23"/>
      <c r="G249" s="23"/>
      <c r="H249" s="23"/>
      <c r="I249" s="23"/>
      <c r="J249" s="23"/>
      <c r="K249" s="32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31"/>
      <c r="B250" s="31"/>
      <c r="C250" s="23"/>
      <c r="D250" s="23"/>
      <c r="E250" s="23"/>
      <c r="F250" s="23"/>
      <c r="G250" s="23"/>
      <c r="H250" s="23"/>
      <c r="I250" s="23"/>
      <c r="J250" s="23"/>
      <c r="K250" s="32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31"/>
      <c r="B251" s="31"/>
      <c r="C251" s="23"/>
      <c r="D251" s="23"/>
      <c r="E251" s="23"/>
      <c r="F251" s="23"/>
      <c r="G251" s="23"/>
      <c r="H251" s="23"/>
      <c r="I251" s="23"/>
      <c r="J251" s="23"/>
      <c r="K251" s="32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31"/>
      <c r="B252" s="31"/>
      <c r="C252" s="23"/>
      <c r="D252" s="23"/>
      <c r="E252" s="23"/>
      <c r="F252" s="23"/>
      <c r="G252" s="23"/>
      <c r="H252" s="23"/>
      <c r="I252" s="23"/>
      <c r="J252" s="23"/>
      <c r="K252" s="32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31"/>
      <c r="B253" s="31"/>
      <c r="C253" s="23"/>
      <c r="D253" s="23"/>
      <c r="E253" s="23"/>
      <c r="F253" s="23"/>
      <c r="G253" s="23"/>
      <c r="H253" s="23"/>
      <c r="I253" s="23"/>
      <c r="J253" s="23"/>
      <c r="K253" s="32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31"/>
      <c r="B254" s="31"/>
      <c r="C254" s="23"/>
      <c r="D254" s="23"/>
      <c r="E254" s="23"/>
      <c r="F254" s="23"/>
      <c r="G254" s="23"/>
      <c r="H254" s="23"/>
      <c r="I254" s="23"/>
      <c r="J254" s="23"/>
      <c r="K254" s="32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31"/>
      <c r="B255" s="31"/>
      <c r="C255" s="23"/>
      <c r="D255" s="23"/>
      <c r="E255" s="23"/>
      <c r="F255" s="23"/>
      <c r="G255" s="23"/>
      <c r="H255" s="23"/>
      <c r="I255" s="23"/>
      <c r="J255" s="23"/>
      <c r="K255" s="32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31"/>
      <c r="B256" s="31"/>
      <c r="C256" s="23"/>
      <c r="D256" s="23"/>
      <c r="E256" s="23"/>
      <c r="F256" s="23"/>
      <c r="G256" s="23"/>
      <c r="H256" s="23"/>
      <c r="I256" s="23"/>
      <c r="J256" s="23"/>
      <c r="K256" s="32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31"/>
      <c r="B257" s="31"/>
      <c r="C257" s="23"/>
      <c r="D257" s="23"/>
      <c r="E257" s="23"/>
      <c r="F257" s="23"/>
      <c r="G257" s="23"/>
      <c r="H257" s="23"/>
      <c r="I257" s="23"/>
      <c r="J257" s="23"/>
      <c r="K257" s="32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31"/>
      <c r="B258" s="31"/>
      <c r="C258" s="23"/>
      <c r="D258" s="23"/>
      <c r="E258" s="23"/>
      <c r="F258" s="23"/>
      <c r="G258" s="23"/>
      <c r="H258" s="23"/>
      <c r="I258" s="23"/>
      <c r="J258" s="23"/>
      <c r="K258" s="32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31"/>
      <c r="B259" s="31"/>
      <c r="C259" s="23"/>
      <c r="D259" s="23"/>
      <c r="E259" s="23"/>
      <c r="F259" s="23"/>
      <c r="G259" s="23"/>
      <c r="H259" s="23"/>
      <c r="I259" s="23"/>
      <c r="J259" s="23"/>
      <c r="K259" s="32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31"/>
      <c r="B260" s="31"/>
      <c r="C260" s="23"/>
      <c r="D260" s="23"/>
      <c r="E260" s="23"/>
      <c r="F260" s="23"/>
      <c r="G260" s="23"/>
      <c r="H260" s="23"/>
      <c r="I260" s="23"/>
      <c r="J260" s="23"/>
      <c r="K260" s="32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31"/>
      <c r="B261" s="31"/>
      <c r="C261" s="23"/>
      <c r="D261" s="23"/>
      <c r="E261" s="23"/>
      <c r="F261" s="23"/>
      <c r="G261" s="23"/>
      <c r="H261" s="23"/>
      <c r="I261" s="23"/>
      <c r="J261" s="23"/>
      <c r="K261" s="32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31"/>
      <c r="B262" s="31"/>
      <c r="C262" s="23"/>
      <c r="D262" s="23"/>
      <c r="E262" s="23"/>
      <c r="F262" s="23"/>
      <c r="G262" s="23"/>
      <c r="H262" s="23"/>
      <c r="I262" s="23"/>
      <c r="J262" s="23"/>
      <c r="K262" s="32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31"/>
      <c r="B263" s="31"/>
      <c r="C263" s="23"/>
      <c r="D263" s="23"/>
      <c r="E263" s="23"/>
      <c r="F263" s="23"/>
      <c r="G263" s="23"/>
      <c r="H263" s="23"/>
      <c r="I263" s="23"/>
      <c r="J263" s="23"/>
      <c r="K263" s="32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31"/>
      <c r="B264" s="31"/>
      <c r="C264" s="23"/>
      <c r="D264" s="23"/>
      <c r="E264" s="23"/>
      <c r="F264" s="23"/>
      <c r="G264" s="23"/>
      <c r="H264" s="23"/>
      <c r="I264" s="23"/>
      <c r="J264" s="23"/>
      <c r="K264" s="32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31"/>
      <c r="B265" s="31"/>
      <c r="C265" s="23"/>
      <c r="D265" s="23"/>
      <c r="E265" s="23"/>
      <c r="F265" s="23"/>
      <c r="G265" s="23"/>
      <c r="H265" s="23"/>
      <c r="I265" s="23"/>
      <c r="J265" s="23"/>
      <c r="K265" s="32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31"/>
      <c r="B266" s="31"/>
      <c r="C266" s="23"/>
      <c r="D266" s="23"/>
      <c r="E266" s="23"/>
      <c r="F266" s="23"/>
      <c r="G266" s="23"/>
      <c r="H266" s="23"/>
      <c r="I266" s="23"/>
      <c r="J266" s="23"/>
      <c r="K266" s="32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31"/>
      <c r="B267" s="31"/>
      <c r="C267" s="23"/>
      <c r="D267" s="23"/>
      <c r="E267" s="23"/>
      <c r="F267" s="23"/>
      <c r="G267" s="23"/>
      <c r="H267" s="23"/>
      <c r="I267" s="23"/>
      <c r="J267" s="23"/>
      <c r="K267" s="32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31"/>
      <c r="B268" s="31"/>
      <c r="C268" s="23"/>
      <c r="D268" s="23"/>
      <c r="E268" s="23"/>
      <c r="F268" s="23"/>
      <c r="G268" s="23"/>
      <c r="H268" s="23"/>
      <c r="I268" s="23"/>
      <c r="J268" s="23"/>
      <c r="K268" s="32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31"/>
      <c r="B269" s="31"/>
      <c r="C269" s="23"/>
      <c r="D269" s="23"/>
      <c r="E269" s="23"/>
      <c r="F269" s="23"/>
      <c r="G269" s="23"/>
      <c r="H269" s="23"/>
      <c r="I269" s="23"/>
      <c r="J269" s="23"/>
      <c r="K269" s="32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31"/>
      <c r="B270" s="31"/>
      <c r="C270" s="23"/>
      <c r="D270" s="23"/>
      <c r="E270" s="23"/>
      <c r="F270" s="23"/>
      <c r="G270" s="23"/>
      <c r="H270" s="23"/>
      <c r="I270" s="23"/>
      <c r="J270" s="23"/>
      <c r="K270" s="32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31"/>
      <c r="B271" s="31"/>
      <c r="C271" s="23"/>
      <c r="D271" s="23"/>
      <c r="E271" s="23"/>
      <c r="F271" s="23"/>
      <c r="G271" s="23"/>
      <c r="H271" s="23"/>
      <c r="I271" s="23"/>
      <c r="J271" s="23"/>
      <c r="K271" s="32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31"/>
      <c r="B272" s="31"/>
      <c r="C272" s="23"/>
      <c r="D272" s="23"/>
      <c r="E272" s="23"/>
      <c r="F272" s="23"/>
      <c r="G272" s="23"/>
      <c r="H272" s="23"/>
      <c r="I272" s="23"/>
      <c r="J272" s="23"/>
      <c r="K272" s="32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31"/>
      <c r="B273" s="31"/>
      <c r="C273" s="23"/>
      <c r="D273" s="23"/>
      <c r="E273" s="23"/>
      <c r="F273" s="23"/>
      <c r="G273" s="23"/>
      <c r="H273" s="23"/>
      <c r="I273" s="23"/>
      <c r="J273" s="23"/>
      <c r="K273" s="32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31"/>
      <c r="B274" s="31"/>
      <c r="C274" s="23"/>
      <c r="D274" s="23"/>
      <c r="E274" s="23"/>
      <c r="F274" s="23"/>
      <c r="G274" s="23"/>
      <c r="H274" s="23"/>
      <c r="I274" s="23"/>
      <c r="J274" s="23"/>
      <c r="K274" s="32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31"/>
      <c r="B275" s="31"/>
      <c r="C275" s="23"/>
      <c r="D275" s="23"/>
      <c r="E275" s="23"/>
      <c r="F275" s="23"/>
      <c r="G275" s="23"/>
      <c r="H275" s="23"/>
      <c r="I275" s="23"/>
      <c r="J275" s="23"/>
      <c r="K275" s="32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31"/>
      <c r="B276" s="31"/>
      <c r="C276" s="23"/>
      <c r="D276" s="23"/>
      <c r="E276" s="23"/>
      <c r="F276" s="23"/>
      <c r="G276" s="23"/>
      <c r="H276" s="23"/>
      <c r="I276" s="23"/>
      <c r="J276" s="23"/>
      <c r="K276" s="32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31"/>
      <c r="B277" s="31"/>
      <c r="C277" s="23"/>
      <c r="D277" s="23"/>
      <c r="E277" s="23"/>
      <c r="F277" s="23"/>
      <c r="G277" s="23"/>
      <c r="H277" s="23"/>
      <c r="I277" s="23"/>
      <c r="J277" s="23"/>
      <c r="K277" s="32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31"/>
      <c r="B278" s="31"/>
      <c r="C278" s="23"/>
      <c r="D278" s="23"/>
      <c r="E278" s="23"/>
      <c r="F278" s="23"/>
      <c r="G278" s="23"/>
      <c r="H278" s="23"/>
      <c r="I278" s="23"/>
      <c r="J278" s="23"/>
      <c r="K278" s="32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31"/>
      <c r="B279" s="31"/>
      <c r="C279" s="23"/>
      <c r="D279" s="23"/>
      <c r="E279" s="23"/>
      <c r="F279" s="23"/>
      <c r="G279" s="23"/>
      <c r="H279" s="23"/>
      <c r="I279" s="23"/>
      <c r="J279" s="23"/>
      <c r="K279" s="32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31"/>
      <c r="B280" s="31"/>
      <c r="C280" s="23"/>
      <c r="D280" s="23"/>
      <c r="E280" s="23"/>
      <c r="F280" s="23"/>
      <c r="G280" s="23"/>
      <c r="H280" s="23"/>
      <c r="I280" s="23"/>
      <c r="J280" s="23"/>
      <c r="K280" s="32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31"/>
      <c r="B281" s="31"/>
      <c r="C281" s="23"/>
      <c r="D281" s="23"/>
      <c r="E281" s="23"/>
      <c r="F281" s="23"/>
      <c r="G281" s="23"/>
      <c r="H281" s="23"/>
      <c r="I281" s="23"/>
      <c r="J281" s="23"/>
      <c r="K281" s="32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31"/>
      <c r="B282" s="31"/>
      <c r="C282" s="23"/>
      <c r="D282" s="23"/>
      <c r="E282" s="23"/>
      <c r="F282" s="23"/>
      <c r="G282" s="23"/>
      <c r="H282" s="23"/>
      <c r="I282" s="23"/>
      <c r="J282" s="23"/>
      <c r="K282" s="32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31"/>
      <c r="B283" s="31"/>
      <c r="C283" s="23"/>
      <c r="D283" s="23"/>
      <c r="E283" s="23"/>
      <c r="F283" s="23"/>
      <c r="G283" s="23"/>
      <c r="H283" s="23"/>
      <c r="I283" s="23"/>
      <c r="J283" s="23"/>
      <c r="K283" s="32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31"/>
      <c r="B284" s="31"/>
      <c r="C284" s="23"/>
      <c r="D284" s="23"/>
      <c r="E284" s="23"/>
      <c r="F284" s="23"/>
      <c r="G284" s="23"/>
      <c r="H284" s="23"/>
      <c r="I284" s="23"/>
      <c r="J284" s="23"/>
      <c r="K284" s="32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31"/>
      <c r="B285" s="31"/>
      <c r="C285" s="23"/>
      <c r="D285" s="23"/>
      <c r="E285" s="23"/>
      <c r="F285" s="23"/>
      <c r="G285" s="23"/>
      <c r="H285" s="23"/>
      <c r="I285" s="23"/>
      <c r="J285" s="23"/>
      <c r="K285" s="32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31"/>
      <c r="B286" s="31"/>
      <c r="C286" s="23"/>
      <c r="D286" s="23"/>
      <c r="E286" s="23"/>
      <c r="F286" s="23"/>
      <c r="G286" s="23"/>
      <c r="H286" s="23"/>
      <c r="I286" s="23"/>
      <c r="J286" s="23"/>
      <c r="K286" s="32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31"/>
      <c r="B287" s="31"/>
      <c r="C287" s="23"/>
      <c r="D287" s="23"/>
      <c r="E287" s="23"/>
      <c r="F287" s="23"/>
      <c r="G287" s="23"/>
      <c r="H287" s="23"/>
      <c r="I287" s="23"/>
      <c r="J287" s="23"/>
      <c r="K287" s="32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31"/>
      <c r="B288" s="31"/>
      <c r="C288" s="23"/>
      <c r="D288" s="23"/>
      <c r="E288" s="23"/>
      <c r="F288" s="23"/>
      <c r="G288" s="23"/>
      <c r="H288" s="23"/>
      <c r="I288" s="23"/>
      <c r="J288" s="23"/>
      <c r="K288" s="32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31"/>
      <c r="B289" s="31"/>
      <c r="C289" s="23"/>
      <c r="D289" s="23"/>
      <c r="E289" s="23"/>
      <c r="F289" s="23"/>
      <c r="G289" s="23"/>
      <c r="H289" s="23"/>
      <c r="I289" s="23"/>
      <c r="J289" s="23"/>
      <c r="K289" s="32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31"/>
      <c r="B290" s="31"/>
      <c r="C290" s="23"/>
      <c r="D290" s="23"/>
      <c r="E290" s="23"/>
      <c r="F290" s="23"/>
      <c r="G290" s="23"/>
      <c r="H290" s="23"/>
      <c r="I290" s="23"/>
      <c r="J290" s="23"/>
      <c r="K290" s="32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31"/>
      <c r="B291" s="31"/>
      <c r="C291" s="23"/>
      <c r="D291" s="23"/>
      <c r="E291" s="23"/>
      <c r="F291" s="23"/>
      <c r="G291" s="23"/>
      <c r="H291" s="23"/>
      <c r="I291" s="23"/>
      <c r="J291" s="23"/>
      <c r="K291" s="32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31"/>
      <c r="B292" s="31"/>
      <c r="C292" s="23"/>
      <c r="D292" s="23"/>
      <c r="E292" s="23"/>
      <c r="F292" s="23"/>
      <c r="G292" s="23"/>
      <c r="H292" s="23"/>
      <c r="I292" s="23"/>
      <c r="J292" s="23"/>
      <c r="K292" s="32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31"/>
      <c r="B293" s="31"/>
      <c r="C293" s="23"/>
      <c r="D293" s="23"/>
      <c r="E293" s="23"/>
      <c r="F293" s="23"/>
      <c r="G293" s="23"/>
      <c r="H293" s="23"/>
      <c r="I293" s="23"/>
      <c r="J293" s="23"/>
      <c r="K293" s="32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31"/>
      <c r="B294" s="31"/>
      <c r="C294" s="23"/>
      <c r="D294" s="23"/>
      <c r="E294" s="23"/>
      <c r="F294" s="23"/>
      <c r="G294" s="23"/>
      <c r="H294" s="23"/>
      <c r="I294" s="23"/>
      <c r="J294" s="23"/>
      <c r="K294" s="32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31"/>
      <c r="B295" s="31"/>
      <c r="C295" s="23"/>
      <c r="D295" s="23"/>
      <c r="E295" s="23"/>
      <c r="F295" s="23"/>
      <c r="G295" s="23"/>
      <c r="H295" s="23"/>
      <c r="I295" s="23"/>
      <c r="J295" s="23"/>
      <c r="K295" s="32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31"/>
      <c r="B296" s="31"/>
      <c r="C296" s="23"/>
      <c r="D296" s="23"/>
      <c r="E296" s="23"/>
      <c r="F296" s="23"/>
      <c r="G296" s="23"/>
      <c r="H296" s="23"/>
      <c r="I296" s="23"/>
      <c r="J296" s="23"/>
      <c r="K296" s="32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31"/>
      <c r="B297" s="31"/>
      <c r="C297" s="23"/>
      <c r="D297" s="23"/>
      <c r="E297" s="23"/>
      <c r="F297" s="23"/>
      <c r="G297" s="23"/>
      <c r="H297" s="23"/>
      <c r="I297" s="23"/>
      <c r="J297" s="23"/>
      <c r="K297" s="32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31"/>
      <c r="B298" s="31"/>
      <c r="C298" s="23"/>
      <c r="D298" s="23"/>
      <c r="E298" s="23"/>
      <c r="F298" s="23"/>
      <c r="G298" s="23"/>
      <c r="H298" s="23"/>
      <c r="I298" s="23"/>
      <c r="J298" s="23"/>
      <c r="K298" s="32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31"/>
      <c r="B299" s="31"/>
      <c r="C299" s="23"/>
      <c r="D299" s="23"/>
      <c r="E299" s="23"/>
      <c r="F299" s="23"/>
      <c r="G299" s="23"/>
      <c r="H299" s="23"/>
      <c r="I299" s="23"/>
      <c r="J299" s="23"/>
      <c r="K299" s="32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31"/>
      <c r="B300" s="31"/>
      <c r="C300" s="23"/>
      <c r="D300" s="23"/>
      <c r="E300" s="23"/>
      <c r="F300" s="23"/>
      <c r="G300" s="23"/>
      <c r="H300" s="23"/>
      <c r="I300" s="23"/>
      <c r="J300" s="23"/>
      <c r="K300" s="32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31"/>
      <c r="B301" s="31"/>
      <c r="C301" s="23"/>
      <c r="D301" s="23"/>
      <c r="E301" s="23"/>
      <c r="F301" s="23"/>
      <c r="G301" s="23"/>
      <c r="H301" s="23"/>
      <c r="I301" s="23"/>
      <c r="J301" s="23"/>
      <c r="K301" s="32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31"/>
      <c r="B302" s="31"/>
      <c r="C302" s="23"/>
      <c r="D302" s="23"/>
      <c r="E302" s="23"/>
      <c r="F302" s="23"/>
      <c r="G302" s="23"/>
      <c r="H302" s="23"/>
      <c r="I302" s="23"/>
      <c r="J302" s="23"/>
      <c r="K302" s="32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31"/>
      <c r="B303" s="31"/>
      <c r="C303" s="23"/>
      <c r="D303" s="23"/>
      <c r="E303" s="23"/>
      <c r="F303" s="23"/>
      <c r="G303" s="23"/>
      <c r="H303" s="23"/>
      <c r="I303" s="23"/>
      <c r="J303" s="23"/>
      <c r="K303" s="32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31"/>
      <c r="B304" s="31"/>
      <c r="C304" s="23"/>
      <c r="D304" s="23"/>
      <c r="E304" s="23"/>
      <c r="F304" s="23"/>
      <c r="G304" s="23"/>
      <c r="H304" s="23"/>
      <c r="I304" s="23"/>
      <c r="J304" s="23"/>
      <c r="K304" s="32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31"/>
      <c r="B305" s="31"/>
      <c r="C305" s="23"/>
      <c r="D305" s="23"/>
      <c r="E305" s="23"/>
      <c r="F305" s="23"/>
      <c r="G305" s="23"/>
      <c r="H305" s="23"/>
      <c r="I305" s="23"/>
      <c r="J305" s="23"/>
      <c r="K305" s="32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31"/>
      <c r="B306" s="31"/>
      <c r="C306" s="23"/>
      <c r="D306" s="23"/>
      <c r="E306" s="23"/>
      <c r="F306" s="23"/>
      <c r="G306" s="23"/>
      <c r="H306" s="23"/>
      <c r="I306" s="23"/>
      <c r="J306" s="23"/>
      <c r="K306" s="32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31"/>
      <c r="B307" s="31"/>
      <c r="C307" s="23"/>
      <c r="D307" s="23"/>
      <c r="E307" s="23"/>
      <c r="F307" s="23"/>
      <c r="G307" s="23"/>
      <c r="H307" s="23"/>
      <c r="I307" s="23"/>
      <c r="J307" s="23"/>
      <c r="K307" s="32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31"/>
      <c r="B308" s="31"/>
      <c r="C308" s="23"/>
      <c r="D308" s="23"/>
      <c r="E308" s="23"/>
      <c r="F308" s="23"/>
      <c r="G308" s="23"/>
      <c r="H308" s="23"/>
      <c r="I308" s="23"/>
      <c r="J308" s="23"/>
      <c r="K308" s="32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31"/>
      <c r="B309" s="31"/>
      <c r="C309" s="23"/>
      <c r="D309" s="23"/>
      <c r="E309" s="23"/>
      <c r="F309" s="23"/>
      <c r="G309" s="23"/>
      <c r="H309" s="23"/>
      <c r="I309" s="23"/>
      <c r="J309" s="23"/>
      <c r="K309" s="32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31"/>
      <c r="B310" s="31"/>
      <c r="C310" s="23"/>
      <c r="D310" s="23"/>
      <c r="E310" s="23"/>
      <c r="F310" s="23"/>
      <c r="G310" s="23"/>
      <c r="H310" s="23"/>
      <c r="I310" s="23"/>
      <c r="J310" s="23"/>
      <c r="K310" s="32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31"/>
      <c r="B311" s="31"/>
      <c r="C311" s="23"/>
      <c r="D311" s="23"/>
      <c r="E311" s="23"/>
      <c r="F311" s="23"/>
      <c r="G311" s="23"/>
      <c r="H311" s="23"/>
      <c r="I311" s="23"/>
      <c r="J311" s="23"/>
      <c r="K311" s="32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31"/>
      <c r="B312" s="31"/>
      <c r="C312" s="23"/>
      <c r="D312" s="23"/>
      <c r="E312" s="23"/>
      <c r="F312" s="23"/>
      <c r="G312" s="23"/>
      <c r="H312" s="23"/>
      <c r="I312" s="23"/>
      <c r="J312" s="23"/>
      <c r="K312" s="32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31"/>
      <c r="B313" s="31"/>
      <c r="C313" s="23"/>
      <c r="D313" s="23"/>
      <c r="E313" s="23"/>
      <c r="F313" s="23"/>
      <c r="G313" s="23"/>
      <c r="H313" s="23"/>
      <c r="I313" s="23"/>
      <c r="J313" s="23"/>
      <c r="K313" s="32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31"/>
      <c r="B314" s="31"/>
      <c r="C314" s="23"/>
      <c r="D314" s="23"/>
      <c r="E314" s="23"/>
      <c r="F314" s="23"/>
      <c r="G314" s="23"/>
      <c r="H314" s="23"/>
      <c r="I314" s="23"/>
      <c r="J314" s="23"/>
      <c r="K314" s="32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31"/>
      <c r="B315" s="31"/>
      <c r="C315" s="23"/>
      <c r="D315" s="23"/>
      <c r="E315" s="23"/>
      <c r="F315" s="23"/>
      <c r="G315" s="23"/>
      <c r="H315" s="23"/>
      <c r="I315" s="23"/>
      <c r="J315" s="23"/>
      <c r="K315" s="32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31"/>
      <c r="B316" s="31"/>
      <c r="C316" s="23"/>
      <c r="D316" s="23"/>
      <c r="E316" s="23"/>
      <c r="F316" s="23"/>
      <c r="G316" s="23"/>
      <c r="H316" s="23"/>
      <c r="I316" s="23"/>
      <c r="J316" s="23"/>
      <c r="K316" s="32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31"/>
      <c r="B317" s="31"/>
      <c r="C317" s="23"/>
      <c r="D317" s="23"/>
      <c r="E317" s="23"/>
      <c r="F317" s="23"/>
      <c r="G317" s="23"/>
      <c r="H317" s="23"/>
      <c r="I317" s="23"/>
      <c r="J317" s="23"/>
      <c r="K317" s="32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31"/>
      <c r="B318" s="31"/>
      <c r="C318" s="23"/>
      <c r="D318" s="23"/>
      <c r="E318" s="23"/>
      <c r="F318" s="23"/>
      <c r="G318" s="23"/>
      <c r="H318" s="23"/>
      <c r="I318" s="23"/>
      <c r="J318" s="23"/>
      <c r="K318" s="32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31"/>
      <c r="B319" s="31"/>
      <c r="C319" s="23"/>
      <c r="D319" s="23"/>
      <c r="E319" s="23"/>
      <c r="F319" s="23"/>
      <c r="G319" s="23"/>
      <c r="H319" s="23"/>
      <c r="I319" s="23"/>
      <c r="J319" s="23"/>
      <c r="K319" s="32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31"/>
      <c r="B320" s="31"/>
      <c r="C320" s="23"/>
      <c r="D320" s="23"/>
      <c r="E320" s="23"/>
      <c r="F320" s="23"/>
      <c r="G320" s="23"/>
      <c r="H320" s="23"/>
      <c r="I320" s="23"/>
      <c r="J320" s="23"/>
      <c r="K320" s="32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31"/>
      <c r="B321" s="31"/>
      <c r="C321" s="23"/>
      <c r="D321" s="23"/>
      <c r="E321" s="23"/>
      <c r="F321" s="23"/>
      <c r="G321" s="23"/>
      <c r="H321" s="23"/>
      <c r="I321" s="23"/>
      <c r="J321" s="23"/>
      <c r="K321" s="32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31"/>
      <c r="B322" s="31"/>
      <c r="C322" s="23"/>
      <c r="D322" s="23"/>
      <c r="E322" s="23"/>
      <c r="F322" s="23"/>
      <c r="G322" s="23"/>
      <c r="H322" s="23"/>
      <c r="I322" s="23"/>
      <c r="J322" s="23"/>
      <c r="K322" s="32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31"/>
      <c r="B323" s="31"/>
      <c r="C323" s="23"/>
      <c r="D323" s="23"/>
      <c r="E323" s="23"/>
      <c r="F323" s="23"/>
      <c r="G323" s="23"/>
      <c r="H323" s="23"/>
      <c r="I323" s="23"/>
      <c r="J323" s="23"/>
      <c r="K323" s="32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31"/>
      <c r="B324" s="31"/>
      <c r="C324" s="23"/>
      <c r="D324" s="23"/>
      <c r="E324" s="23"/>
      <c r="F324" s="23"/>
      <c r="G324" s="23"/>
      <c r="H324" s="23"/>
      <c r="I324" s="23"/>
      <c r="J324" s="23"/>
      <c r="K324" s="32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31"/>
      <c r="B325" s="31"/>
      <c r="C325" s="23"/>
      <c r="D325" s="23"/>
      <c r="E325" s="23"/>
      <c r="F325" s="23"/>
      <c r="G325" s="23"/>
      <c r="H325" s="23"/>
      <c r="I325" s="23"/>
      <c r="J325" s="23"/>
      <c r="K325" s="32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31"/>
      <c r="B326" s="31"/>
      <c r="C326" s="23"/>
      <c r="D326" s="23"/>
      <c r="E326" s="23"/>
      <c r="F326" s="23"/>
      <c r="G326" s="23"/>
      <c r="H326" s="23"/>
      <c r="I326" s="23"/>
      <c r="J326" s="23"/>
      <c r="K326" s="32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31"/>
      <c r="B327" s="31"/>
      <c r="C327" s="23"/>
      <c r="D327" s="23"/>
      <c r="E327" s="23"/>
      <c r="F327" s="23"/>
      <c r="G327" s="23"/>
      <c r="H327" s="23"/>
      <c r="I327" s="23"/>
      <c r="J327" s="23"/>
      <c r="K327" s="32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31"/>
      <c r="B328" s="31"/>
      <c r="C328" s="23"/>
      <c r="D328" s="23"/>
      <c r="E328" s="23"/>
      <c r="F328" s="23"/>
      <c r="G328" s="23"/>
      <c r="H328" s="23"/>
      <c r="I328" s="23"/>
      <c r="J328" s="23"/>
      <c r="K328" s="32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31"/>
      <c r="B329" s="31"/>
      <c r="C329" s="23"/>
      <c r="D329" s="23"/>
      <c r="E329" s="23"/>
      <c r="F329" s="23"/>
      <c r="G329" s="23"/>
      <c r="H329" s="23"/>
      <c r="I329" s="23"/>
      <c r="J329" s="23"/>
      <c r="K329" s="32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31"/>
      <c r="B330" s="31"/>
      <c r="C330" s="23"/>
      <c r="D330" s="23"/>
      <c r="E330" s="23"/>
      <c r="F330" s="23"/>
      <c r="G330" s="23"/>
      <c r="H330" s="23"/>
      <c r="I330" s="23"/>
      <c r="J330" s="23"/>
      <c r="K330" s="32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31"/>
      <c r="B331" s="31"/>
      <c r="C331" s="23"/>
      <c r="D331" s="23"/>
      <c r="E331" s="23"/>
      <c r="F331" s="23"/>
      <c r="G331" s="23"/>
      <c r="H331" s="23"/>
      <c r="I331" s="23"/>
      <c r="J331" s="23"/>
      <c r="K331" s="32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31"/>
      <c r="B332" s="31"/>
      <c r="C332" s="23"/>
      <c r="D332" s="23"/>
      <c r="E332" s="23"/>
      <c r="F332" s="23"/>
      <c r="G332" s="23"/>
      <c r="H332" s="23"/>
      <c r="I332" s="23"/>
      <c r="J332" s="23"/>
      <c r="K332" s="32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31"/>
      <c r="B333" s="31"/>
      <c r="C333" s="23"/>
      <c r="D333" s="23"/>
      <c r="E333" s="23"/>
      <c r="F333" s="23"/>
      <c r="G333" s="23"/>
      <c r="H333" s="23"/>
      <c r="I333" s="23"/>
      <c r="J333" s="23"/>
      <c r="K333" s="32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31"/>
      <c r="B334" s="31"/>
      <c r="C334" s="23"/>
      <c r="D334" s="23"/>
      <c r="E334" s="23"/>
      <c r="F334" s="23"/>
      <c r="G334" s="23"/>
      <c r="H334" s="23"/>
      <c r="I334" s="23"/>
      <c r="J334" s="23"/>
      <c r="K334" s="32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31"/>
      <c r="B335" s="31"/>
      <c r="C335" s="23"/>
      <c r="D335" s="23"/>
      <c r="E335" s="23"/>
      <c r="F335" s="23"/>
      <c r="G335" s="23"/>
      <c r="H335" s="23"/>
      <c r="I335" s="23"/>
      <c r="J335" s="23"/>
      <c r="K335" s="32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31"/>
      <c r="B336" s="31"/>
      <c r="C336" s="23"/>
      <c r="D336" s="23"/>
      <c r="E336" s="23"/>
      <c r="F336" s="23"/>
      <c r="G336" s="23"/>
      <c r="H336" s="23"/>
      <c r="I336" s="23"/>
      <c r="J336" s="23"/>
      <c r="K336" s="32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31"/>
      <c r="B337" s="31"/>
      <c r="C337" s="23"/>
      <c r="D337" s="23"/>
      <c r="E337" s="23"/>
      <c r="F337" s="23"/>
      <c r="G337" s="23"/>
      <c r="H337" s="23"/>
      <c r="I337" s="23"/>
      <c r="J337" s="23"/>
      <c r="K337" s="32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31"/>
      <c r="B338" s="31"/>
      <c r="C338" s="23"/>
      <c r="D338" s="23"/>
      <c r="E338" s="23"/>
      <c r="F338" s="23"/>
      <c r="G338" s="23"/>
      <c r="H338" s="23"/>
      <c r="I338" s="23"/>
      <c r="J338" s="23"/>
      <c r="K338" s="32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31"/>
      <c r="B339" s="31"/>
      <c r="C339" s="23"/>
      <c r="D339" s="23"/>
      <c r="E339" s="23"/>
      <c r="F339" s="23"/>
      <c r="G339" s="23"/>
      <c r="H339" s="23"/>
      <c r="I339" s="23"/>
      <c r="J339" s="23"/>
      <c r="K339" s="32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31"/>
      <c r="B340" s="31"/>
      <c r="C340" s="23"/>
      <c r="D340" s="23"/>
      <c r="E340" s="23"/>
      <c r="F340" s="23"/>
      <c r="G340" s="23"/>
      <c r="H340" s="23"/>
      <c r="I340" s="23"/>
      <c r="J340" s="23"/>
      <c r="K340" s="32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31"/>
      <c r="B341" s="31"/>
      <c r="C341" s="23"/>
      <c r="D341" s="23"/>
      <c r="E341" s="23"/>
      <c r="F341" s="23"/>
      <c r="G341" s="23"/>
      <c r="H341" s="23"/>
      <c r="I341" s="23"/>
      <c r="J341" s="23"/>
      <c r="K341" s="32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31"/>
      <c r="B342" s="31"/>
      <c r="C342" s="23"/>
      <c r="D342" s="23"/>
      <c r="E342" s="23"/>
      <c r="F342" s="23"/>
      <c r="G342" s="23"/>
      <c r="H342" s="23"/>
      <c r="I342" s="23"/>
      <c r="J342" s="23"/>
      <c r="K342" s="32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31"/>
      <c r="B343" s="31"/>
      <c r="C343" s="23"/>
      <c r="D343" s="23"/>
      <c r="E343" s="23"/>
      <c r="F343" s="23"/>
      <c r="G343" s="23"/>
      <c r="H343" s="23"/>
      <c r="I343" s="23"/>
      <c r="J343" s="23"/>
      <c r="K343" s="32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31"/>
      <c r="B344" s="31"/>
      <c r="C344" s="23"/>
      <c r="D344" s="23"/>
      <c r="E344" s="23"/>
      <c r="F344" s="23"/>
      <c r="G344" s="23"/>
      <c r="H344" s="23"/>
      <c r="I344" s="23"/>
      <c r="J344" s="23"/>
      <c r="K344" s="32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31"/>
      <c r="B345" s="31"/>
      <c r="C345" s="23"/>
      <c r="D345" s="23"/>
      <c r="E345" s="23"/>
      <c r="F345" s="23"/>
      <c r="G345" s="23"/>
      <c r="H345" s="23"/>
      <c r="I345" s="23"/>
      <c r="J345" s="23"/>
      <c r="K345" s="32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31"/>
      <c r="B346" s="31"/>
      <c r="C346" s="23"/>
      <c r="D346" s="23"/>
      <c r="E346" s="23"/>
      <c r="F346" s="23"/>
      <c r="G346" s="23"/>
      <c r="H346" s="23"/>
      <c r="I346" s="23"/>
      <c r="J346" s="23"/>
      <c r="K346" s="32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31"/>
      <c r="B347" s="31"/>
      <c r="C347" s="23"/>
      <c r="D347" s="23"/>
      <c r="E347" s="23"/>
      <c r="F347" s="23"/>
      <c r="G347" s="23"/>
      <c r="H347" s="23"/>
      <c r="I347" s="23"/>
      <c r="J347" s="23"/>
      <c r="K347" s="32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31"/>
      <c r="B348" s="31"/>
      <c r="C348" s="23"/>
      <c r="D348" s="23"/>
      <c r="E348" s="23"/>
      <c r="F348" s="23"/>
      <c r="G348" s="23"/>
      <c r="H348" s="23"/>
      <c r="I348" s="23"/>
      <c r="J348" s="23"/>
      <c r="K348" s="32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31"/>
      <c r="B349" s="31"/>
      <c r="C349" s="23"/>
      <c r="D349" s="23"/>
      <c r="E349" s="23"/>
      <c r="F349" s="23"/>
      <c r="G349" s="23"/>
      <c r="H349" s="23"/>
      <c r="I349" s="23"/>
      <c r="J349" s="23"/>
      <c r="K349" s="32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31"/>
      <c r="B350" s="31"/>
      <c r="C350" s="23"/>
      <c r="D350" s="23"/>
      <c r="E350" s="23"/>
      <c r="F350" s="23"/>
      <c r="G350" s="23"/>
      <c r="H350" s="23"/>
      <c r="I350" s="23"/>
      <c r="J350" s="23"/>
      <c r="K350" s="32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31"/>
      <c r="B351" s="31"/>
      <c r="C351" s="23"/>
      <c r="D351" s="23"/>
      <c r="E351" s="23"/>
      <c r="F351" s="23"/>
      <c r="G351" s="23"/>
      <c r="H351" s="23"/>
      <c r="I351" s="23"/>
      <c r="J351" s="23"/>
      <c r="K351" s="32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31"/>
      <c r="B352" s="31"/>
      <c r="C352" s="23"/>
      <c r="D352" s="23"/>
      <c r="E352" s="23"/>
      <c r="F352" s="23"/>
      <c r="G352" s="23"/>
      <c r="H352" s="23"/>
      <c r="I352" s="23"/>
      <c r="J352" s="23"/>
      <c r="K352" s="32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31"/>
      <c r="B353" s="31"/>
      <c r="C353" s="23"/>
      <c r="D353" s="23"/>
      <c r="E353" s="23"/>
      <c r="F353" s="23"/>
      <c r="G353" s="23"/>
      <c r="H353" s="23"/>
      <c r="I353" s="23"/>
      <c r="J353" s="23"/>
      <c r="K353" s="32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31"/>
      <c r="B354" s="31"/>
      <c r="C354" s="23"/>
      <c r="D354" s="23"/>
      <c r="E354" s="23"/>
      <c r="F354" s="23"/>
      <c r="G354" s="23"/>
      <c r="H354" s="23"/>
      <c r="I354" s="23"/>
      <c r="J354" s="23"/>
      <c r="K354" s="32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31"/>
      <c r="B355" s="31"/>
      <c r="C355" s="23"/>
      <c r="D355" s="23"/>
      <c r="E355" s="23"/>
      <c r="F355" s="23"/>
      <c r="G355" s="23"/>
      <c r="H355" s="23"/>
      <c r="I355" s="23"/>
      <c r="J355" s="23"/>
      <c r="K355" s="32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31"/>
      <c r="B356" s="31"/>
      <c r="C356" s="23"/>
      <c r="D356" s="23"/>
      <c r="E356" s="23"/>
      <c r="F356" s="23"/>
      <c r="G356" s="23"/>
      <c r="H356" s="23"/>
      <c r="I356" s="23"/>
      <c r="J356" s="23"/>
      <c r="K356" s="32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31"/>
      <c r="B357" s="31"/>
      <c r="C357" s="23"/>
      <c r="D357" s="23"/>
      <c r="E357" s="23"/>
      <c r="F357" s="23"/>
      <c r="G357" s="23"/>
      <c r="H357" s="23"/>
      <c r="I357" s="23"/>
      <c r="J357" s="23"/>
      <c r="K357" s="32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31"/>
      <c r="B358" s="31"/>
      <c r="C358" s="23"/>
      <c r="D358" s="23"/>
      <c r="E358" s="23"/>
      <c r="F358" s="23"/>
      <c r="G358" s="23"/>
      <c r="H358" s="23"/>
      <c r="I358" s="23"/>
      <c r="J358" s="23"/>
      <c r="K358" s="32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31"/>
      <c r="B359" s="31"/>
      <c r="C359" s="23"/>
      <c r="D359" s="23"/>
      <c r="E359" s="23"/>
      <c r="F359" s="23"/>
      <c r="G359" s="23"/>
      <c r="H359" s="23"/>
      <c r="I359" s="23"/>
      <c r="J359" s="23"/>
      <c r="K359" s="32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31"/>
      <c r="B360" s="31"/>
      <c r="C360" s="23"/>
      <c r="D360" s="23"/>
      <c r="E360" s="23"/>
      <c r="F360" s="23"/>
      <c r="G360" s="23"/>
      <c r="H360" s="23"/>
      <c r="I360" s="23"/>
      <c r="J360" s="23"/>
      <c r="K360" s="32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31"/>
      <c r="B361" s="31"/>
      <c r="C361" s="23"/>
      <c r="D361" s="23"/>
      <c r="E361" s="23"/>
      <c r="F361" s="23"/>
      <c r="G361" s="23"/>
      <c r="H361" s="23"/>
      <c r="I361" s="23"/>
      <c r="J361" s="23"/>
      <c r="K361" s="32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31"/>
      <c r="B362" s="31"/>
      <c r="C362" s="23"/>
      <c r="D362" s="23"/>
      <c r="E362" s="23"/>
      <c r="F362" s="23"/>
      <c r="G362" s="23"/>
      <c r="H362" s="23"/>
      <c r="I362" s="23"/>
      <c r="J362" s="23"/>
      <c r="K362" s="32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31"/>
      <c r="B363" s="31"/>
      <c r="C363" s="23"/>
      <c r="D363" s="23"/>
      <c r="E363" s="23"/>
      <c r="F363" s="23"/>
      <c r="G363" s="23"/>
      <c r="H363" s="23"/>
      <c r="I363" s="23"/>
      <c r="J363" s="23"/>
      <c r="K363" s="32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31"/>
      <c r="B364" s="31"/>
      <c r="C364" s="23"/>
      <c r="D364" s="23"/>
      <c r="E364" s="23"/>
      <c r="F364" s="23"/>
      <c r="G364" s="23"/>
      <c r="H364" s="23"/>
      <c r="I364" s="23"/>
      <c r="J364" s="23"/>
      <c r="K364" s="32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31"/>
      <c r="B365" s="31"/>
      <c r="C365" s="23"/>
      <c r="D365" s="23"/>
      <c r="E365" s="23"/>
      <c r="F365" s="23"/>
      <c r="G365" s="23"/>
      <c r="H365" s="23"/>
      <c r="I365" s="23"/>
      <c r="J365" s="23"/>
      <c r="K365" s="32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31"/>
      <c r="B366" s="31"/>
      <c r="C366" s="23"/>
      <c r="D366" s="23"/>
      <c r="E366" s="23"/>
      <c r="F366" s="23"/>
      <c r="G366" s="23"/>
      <c r="H366" s="23"/>
      <c r="I366" s="23"/>
      <c r="J366" s="23"/>
      <c r="K366" s="32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31"/>
      <c r="B367" s="31"/>
      <c r="C367" s="23"/>
      <c r="D367" s="23"/>
      <c r="E367" s="23"/>
      <c r="F367" s="23"/>
      <c r="G367" s="23"/>
      <c r="H367" s="23"/>
      <c r="I367" s="23"/>
      <c r="J367" s="23"/>
      <c r="K367" s="32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31"/>
      <c r="B368" s="31"/>
      <c r="C368" s="23"/>
      <c r="D368" s="23"/>
      <c r="E368" s="23"/>
      <c r="F368" s="23"/>
      <c r="G368" s="23"/>
      <c r="H368" s="23"/>
      <c r="I368" s="23"/>
      <c r="J368" s="23"/>
      <c r="K368" s="32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31"/>
      <c r="B369" s="31"/>
      <c r="C369" s="23"/>
      <c r="D369" s="23"/>
      <c r="E369" s="23"/>
      <c r="F369" s="23"/>
      <c r="G369" s="23"/>
      <c r="H369" s="23"/>
      <c r="I369" s="23"/>
      <c r="J369" s="23"/>
      <c r="K369" s="32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31"/>
      <c r="B370" s="31"/>
      <c r="C370" s="23"/>
      <c r="D370" s="23"/>
      <c r="E370" s="23"/>
      <c r="F370" s="23"/>
      <c r="G370" s="23"/>
      <c r="H370" s="23"/>
      <c r="I370" s="23"/>
      <c r="J370" s="23"/>
      <c r="K370" s="32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31"/>
      <c r="B371" s="31"/>
      <c r="C371" s="23"/>
      <c r="D371" s="23"/>
      <c r="E371" s="23"/>
      <c r="F371" s="23"/>
      <c r="G371" s="23"/>
      <c r="H371" s="23"/>
      <c r="I371" s="23"/>
      <c r="J371" s="23"/>
      <c r="K371" s="32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31"/>
      <c r="B372" s="31"/>
      <c r="C372" s="23"/>
      <c r="D372" s="23"/>
      <c r="E372" s="23"/>
      <c r="F372" s="23"/>
      <c r="G372" s="23"/>
      <c r="H372" s="23"/>
      <c r="I372" s="23"/>
      <c r="J372" s="23"/>
      <c r="K372" s="32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31"/>
      <c r="B373" s="31"/>
      <c r="C373" s="23"/>
      <c r="D373" s="23"/>
      <c r="E373" s="23"/>
      <c r="F373" s="23"/>
      <c r="G373" s="23"/>
      <c r="H373" s="23"/>
      <c r="I373" s="23"/>
      <c r="J373" s="23"/>
      <c r="K373" s="32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31"/>
      <c r="B374" s="31"/>
      <c r="C374" s="23"/>
      <c r="D374" s="23"/>
      <c r="E374" s="23"/>
      <c r="F374" s="23"/>
      <c r="G374" s="23"/>
      <c r="H374" s="23"/>
      <c r="I374" s="23"/>
      <c r="J374" s="23"/>
      <c r="K374" s="32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31"/>
      <c r="B375" s="31"/>
      <c r="C375" s="23"/>
      <c r="D375" s="23"/>
      <c r="E375" s="23"/>
      <c r="F375" s="23"/>
      <c r="G375" s="23"/>
      <c r="H375" s="23"/>
      <c r="I375" s="23"/>
      <c r="J375" s="23"/>
      <c r="K375" s="32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31"/>
      <c r="B376" s="31"/>
      <c r="C376" s="23"/>
      <c r="D376" s="23"/>
      <c r="E376" s="23"/>
      <c r="F376" s="23"/>
      <c r="G376" s="23"/>
      <c r="H376" s="23"/>
      <c r="I376" s="23"/>
      <c r="J376" s="23"/>
      <c r="K376" s="32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31"/>
      <c r="B377" s="31"/>
      <c r="C377" s="23"/>
      <c r="D377" s="23"/>
      <c r="E377" s="23"/>
      <c r="F377" s="23"/>
      <c r="G377" s="23"/>
      <c r="H377" s="23"/>
      <c r="I377" s="23"/>
      <c r="J377" s="23"/>
      <c r="K377" s="32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31"/>
      <c r="B378" s="31"/>
      <c r="C378" s="23"/>
      <c r="D378" s="23"/>
      <c r="E378" s="23"/>
      <c r="F378" s="23"/>
      <c r="G378" s="23"/>
      <c r="H378" s="23"/>
      <c r="I378" s="23"/>
      <c r="J378" s="23"/>
      <c r="K378" s="32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31"/>
      <c r="B379" s="31"/>
      <c r="C379" s="23"/>
      <c r="D379" s="23"/>
      <c r="E379" s="23"/>
      <c r="F379" s="23"/>
      <c r="G379" s="23"/>
      <c r="H379" s="23"/>
      <c r="I379" s="23"/>
      <c r="J379" s="23"/>
      <c r="K379" s="32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31"/>
      <c r="B380" s="31"/>
      <c r="C380" s="23"/>
      <c r="D380" s="23"/>
      <c r="E380" s="23"/>
      <c r="F380" s="23"/>
      <c r="G380" s="23"/>
      <c r="H380" s="23"/>
      <c r="I380" s="23"/>
      <c r="J380" s="23"/>
      <c r="K380" s="32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31"/>
      <c r="B381" s="31"/>
      <c r="C381" s="23"/>
      <c r="D381" s="23"/>
      <c r="E381" s="23"/>
      <c r="F381" s="23"/>
      <c r="G381" s="23"/>
      <c r="H381" s="23"/>
      <c r="I381" s="23"/>
      <c r="J381" s="23"/>
      <c r="K381" s="32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31"/>
      <c r="B382" s="31"/>
      <c r="C382" s="23"/>
      <c r="D382" s="23"/>
      <c r="E382" s="23"/>
      <c r="F382" s="23"/>
      <c r="G382" s="23"/>
      <c r="H382" s="23"/>
      <c r="I382" s="23"/>
      <c r="J382" s="23"/>
      <c r="K382" s="32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31"/>
      <c r="B383" s="31"/>
      <c r="C383" s="23"/>
      <c r="D383" s="23"/>
      <c r="E383" s="23"/>
      <c r="F383" s="23"/>
      <c r="G383" s="23"/>
      <c r="H383" s="23"/>
      <c r="I383" s="23"/>
      <c r="J383" s="23"/>
      <c r="K383" s="32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31"/>
      <c r="B384" s="31"/>
      <c r="C384" s="23"/>
      <c r="D384" s="23"/>
      <c r="E384" s="23"/>
      <c r="F384" s="23"/>
      <c r="G384" s="23"/>
      <c r="H384" s="23"/>
      <c r="I384" s="23"/>
      <c r="J384" s="23"/>
      <c r="K384" s="32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31"/>
      <c r="B385" s="31"/>
      <c r="C385" s="23"/>
      <c r="D385" s="23"/>
      <c r="E385" s="23"/>
      <c r="F385" s="23"/>
      <c r="G385" s="23"/>
      <c r="H385" s="23"/>
      <c r="I385" s="23"/>
      <c r="J385" s="23"/>
      <c r="K385" s="32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31"/>
      <c r="B386" s="31"/>
      <c r="C386" s="23"/>
      <c r="D386" s="23"/>
      <c r="E386" s="23"/>
      <c r="F386" s="23"/>
      <c r="G386" s="23"/>
      <c r="H386" s="23"/>
      <c r="I386" s="23"/>
      <c r="J386" s="23"/>
      <c r="K386" s="32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31"/>
      <c r="B387" s="31"/>
      <c r="C387" s="23"/>
      <c r="D387" s="23"/>
      <c r="E387" s="23"/>
      <c r="F387" s="23"/>
      <c r="G387" s="23"/>
      <c r="H387" s="23"/>
      <c r="I387" s="23"/>
      <c r="J387" s="23"/>
      <c r="K387" s="32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31"/>
      <c r="B388" s="31"/>
      <c r="C388" s="23"/>
      <c r="D388" s="23"/>
      <c r="E388" s="23"/>
      <c r="F388" s="23"/>
      <c r="G388" s="23"/>
      <c r="H388" s="23"/>
      <c r="I388" s="23"/>
      <c r="J388" s="23"/>
      <c r="K388" s="32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31"/>
      <c r="B389" s="31"/>
      <c r="C389" s="23"/>
      <c r="D389" s="23"/>
      <c r="E389" s="23"/>
      <c r="F389" s="23"/>
      <c r="G389" s="23"/>
      <c r="H389" s="23"/>
      <c r="I389" s="23"/>
      <c r="J389" s="23"/>
      <c r="K389" s="32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31"/>
      <c r="B390" s="31"/>
      <c r="C390" s="23"/>
      <c r="D390" s="23"/>
      <c r="E390" s="23"/>
      <c r="F390" s="23"/>
      <c r="G390" s="23"/>
      <c r="H390" s="23"/>
      <c r="I390" s="23"/>
      <c r="J390" s="23"/>
      <c r="K390" s="32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31"/>
      <c r="B391" s="31"/>
      <c r="C391" s="23"/>
      <c r="D391" s="23"/>
      <c r="E391" s="23"/>
      <c r="F391" s="23"/>
      <c r="G391" s="23"/>
      <c r="H391" s="23"/>
      <c r="I391" s="23"/>
      <c r="J391" s="23"/>
      <c r="K391" s="32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31"/>
      <c r="B392" s="31"/>
      <c r="C392" s="23"/>
      <c r="D392" s="23"/>
      <c r="E392" s="23"/>
      <c r="F392" s="23"/>
      <c r="G392" s="23"/>
      <c r="H392" s="23"/>
      <c r="I392" s="23"/>
      <c r="J392" s="23"/>
      <c r="K392" s="32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31"/>
      <c r="B393" s="31"/>
      <c r="C393" s="23"/>
      <c r="D393" s="23"/>
      <c r="E393" s="23"/>
      <c r="F393" s="23"/>
      <c r="G393" s="23"/>
      <c r="H393" s="23"/>
      <c r="I393" s="23"/>
      <c r="J393" s="23"/>
      <c r="K393" s="32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31"/>
      <c r="B394" s="31"/>
      <c r="C394" s="23"/>
      <c r="D394" s="23"/>
      <c r="E394" s="23"/>
      <c r="F394" s="23"/>
      <c r="G394" s="23"/>
      <c r="H394" s="23"/>
      <c r="I394" s="23"/>
      <c r="J394" s="23"/>
      <c r="K394" s="32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31"/>
      <c r="B395" s="31"/>
      <c r="C395" s="23"/>
      <c r="D395" s="23"/>
      <c r="E395" s="23"/>
      <c r="F395" s="23"/>
      <c r="G395" s="23"/>
      <c r="H395" s="23"/>
      <c r="I395" s="23"/>
      <c r="J395" s="23"/>
      <c r="K395" s="32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31"/>
      <c r="B396" s="31"/>
      <c r="C396" s="23"/>
      <c r="D396" s="23"/>
      <c r="E396" s="23"/>
      <c r="F396" s="23"/>
      <c r="G396" s="23"/>
      <c r="H396" s="23"/>
      <c r="I396" s="23"/>
      <c r="J396" s="23"/>
      <c r="K396" s="32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31"/>
      <c r="B397" s="31"/>
      <c r="C397" s="23"/>
      <c r="D397" s="23"/>
      <c r="E397" s="23"/>
      <c r="F397" s="23"/>
      <c r="G397" s="23"/>
      <c r="H397" s="23"/>
      <c r="I397" s="23"/>
      <c r="J397" s="23"/>
      <c r="K397" s="32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31"/>
      <c r="B398" s="31"/>
      <c r="C398" s="23"/>
      <c r="D398" s="23"/>
      <c r="E398" s="23"/>
      <c r="F398" s="23"/>
      <c r="G398" s="23"/>
      <c r="H398" s="23"/>
      <c r="I398" s="23"/>
      <c r="J398" s="23"/>
      <c r="K398" s="32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31"/>
      <c r="B399" s="31"/>
      <c r="C399" s="23"/>
      <c r="D399" s="23"/>
      <c r="E399" s="23"/>
      <c r="F399" s="23"/>
      <c r="G399" s="23"/>
      <c r="H399" s="23"/>
      <c r="I399" s="23"/>
      <c r="J399" s="23"/>
      <c r="K399" s="32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31"/>
      <c r="B400" s="31"/>
      <c r="C400" s="23"/>
      <c r="D400" s="23"/>
      <c r="E400" s="23"/>
      <c r="F400" s="23"/>
      <c r="G400" s="23"/>
      <c r="H400" s="23"/>
      <c r="I400" s="23"/>
      <c r="J400" s="23"/>
      <c r="K400" s="32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31"/>
      <c r="B401" s="31"/>
      <c r="C401" s="23"/>
      <c r="D401" s="23"/>
      <c r="E401" s="23"/>
      <c r="F401" s="23"/>
      <c r="G401" s="23"/>
      <c r="H401" s="23"/>
      <c r="I401" s="23"/>
      <c r="J401" s="23"/>
      <c r="K401" s="32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31"/>
      <c r="B402" s="31"/>
      <c r="C402" s="23"/>
      <c r="D402" s="23"/>
      <c r="E402" s="23"/>
      <c r="F402" s="23"/>
      <c r="G402" s="23"/>
      <c r="H402" s="23"/>
      <c r="I402" s="23"/>
      <c r="J402" s="23"/>
      <c r="K402" s="32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31"/>
      <c r="B403" s="31"/>
      <c r="C403" s="23"/>
      <c r="D403" s="23"/>
      <c r="E403" s="23"/>
      <c r="F403" s="23"/>
      <c r="G403" s="23"/>
      <c r="H403" s="23"/>
      <c r="I403" s="23"/>
      <c r="J403" s="23"/>
      <c r="K403" s="32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31"/>
      <c r="B404" s="31"/>
      <c r="C404" s="23"/>
      <c r="D404" s="23"/>
      <c r="E404" s="23"/>
      <c r="F404" s="23"/>
      <c r="G404" s="23"/>
      <c r="H404" s="23"/>
      <c r="I404" s="23"/>
      <c r="J404" s="23"/>
      <c r="K404" s="32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31"/>
      <c r="B405" s="31"/>
      <c r="C405" s="23"/>
      <c r="D405" s="23"/>
      <c r="E405" s="23"/>
      <c r="F405" s="23"/>
      <c r="G405" s="23"/>
      <c r="H405" s="23"/>
      <c r="I405" s="23"/>
      <c r="J405" s="23"/>
      <c r="K405" s="32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31"/>
      <c r="B406" s="31"/>
      <c r="C406" s="23"/>
      <c r="D406" s="23"/>
      <c r="E406" s="23"/>
      <c r="F406" s="23"/>
      <c r="G406" s="23"/>
      <c r="H406" s="23"/>
      <c r="I406" s="23"/>
      <c r="J406" s="23"/>
      <c r="K406" s="32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31"/>
      <c r="B407" s="31"/>
      <c r="C407" s="23"/>
      <c r="D407" s="23"/>
      <c r="E407" s="23"/>
      <c r="F407" s="23"/>
      <c r="G407" s="23"/>
      <c r="H407" s="23"/>
      <c r="I407" s="23"/>
      <c r="J407" s="23"/>
      <c r="K407" s="32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31"/>
      <c r="B408" s="31"/>
      <c r="C408" s="23"/>
      <c r="D408" s="23"/>
      <c r="E408" s="23"/>
      <c r="F408" s="23"/>
      <c r="G408" s="23"/>
      <c r="H408" s="23"/>
      <c r="I408" s="23"/>
      <c r="J408" s="23"/>
      <c r="K408" s="32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31"/>
      <c r="B409" s="31"/>
      <c r="C409" s="23"/>
      <c r="D409" s="23"/>
      <c r="E409" s="23"/>
      <c r="F409" s="23"/>
      <c r="G409" s="23"/>
      <c r="H409" s="23"/>
      <c r="I409" s="23"/>
      <c r="J409" s="23"/>
      <c r="K409" s="32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31"/>
      <c r="B410" s="31"/>
      <c r="C410" s="23"/>
      <c r="D410" s="23"/>
      <c r="E410" s="23"/>
      <c r="F410" s="23"/>
      <c r="G410" s="23"/>
      <c r="H410" s="23"/>
      <c r="I410" s="23"/>
      <c r="J410" s="23"/>
      <c r="K410" s="32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31"/>
      <c r="B411" s="31"/>
      <c r="C411" s="23"/>
      <c r="D411" s="23"/>
      <c r="E411" s="23"/>
      <c r="F411" s="23"/>
      <c r="G411" s="23"/>
      <c r="H411" s="23"/>
      <c r="I411" s="23"/>
      <c r="J411" s="23"/>
      <c r="K411" s="32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31"/>
      <c r="B412" s="31"/>
      <c r="C412" s="23"/>
      <c r="D412" s="23"/>
      <c r="E412" s="23"/>
      <c r="F412" s="23"/>
      <c r="G412" s="23"/>
      <c r="H412" s="23"/>
      <c r="I412" s="23"/>
      <c r="J412" s="23"/>
      <c r="K412" s="32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31"/>
      <c r="B413" s="31"/>
      <c r="C413" s="23"/>
      <c r="D413" s="23"/>
      <c r="E413" s="23"/>
      <c r="F413" s="23"/>
      <c r="G413" s="23"/>
      <c r="H413" s="23"/>
      <c r="I413" s="23"/>
      <c r="J413" s="23"/>
      <c r="K413" s="32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31"/>
      <c r="B414" s="31"/>
      <c r="C414" s="23"/>
      <c r="D414" s="23"/>
      <c r="E414" s="23"/>
      <c r="F414" s="23"/>
      <c r="G414" s="23"/>
      <c r="H414" s="23"/>
      <c r="I414" s="23"/>
      <c r="J414" s="23"/>
      <c r="K414" s="32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31"/>
      <c r="B415" s="31"/>
      <c r="C415" s="23"/>
      <c r="D415" s="23"/>
      <c r="E415" s="23"/>
      <c r="F415" s="23"/>
      <c r="G415" s="23"/>
      <c r="H415" s="23"/>
      <c r="I415" s="23"/>
      <c r="J415" s="23"/>
      <c r="K415" s="32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31"/>
      <c r="B416" s="31"/>
      <c r="C416" s="23"/>
      <c r="D416" s="23"/>
      <c r="E416" s="23"/>
      <c r="F416" s="23"/>
      <c r="G416" s="23"/>
      <c r="H416" s="23"/>
      <c r="I416" s="23"/>
      <c r="J416" s="23"/>
      <c r="K416" s="32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31"/>
      <c r="B417" s="31"/>
      <c r="C417" s="23"/>
      <c r="D417" s="23"/>
      <c r="E417" s="23"/>
      <c r="F417" s="23"/>
      <c r="G417" s="23"/>
      <c r="H417" s="23"/>
      <c r="I417" s="23"/>
      <c r="J417" s="23"/>
      <c r="K417" s="32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31"/>
      <c r="B418" s="31"/>
      <c r="C418" s="23"/>
      <c r="D418" s="23"/>
      <c r="E418" s="23"/>
      <c r="F418" s="23"/>
      <c r="G418" s="23"/>
      <c r="H418" s="23"/>
      <c r="I418" s="23"/>
      <c r="J418" s="23"/>
      <c r="K418" s="32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31"/>
      <c r="B419" s="31"/>
      <c r="C419" s="23"/>
      <c r="D419" s="23"/>
      <c r="E419" s="23"/>
      <c r="F419" s="23"/>
      <c r="G419" s="23"/>
      <c r="H419" s="23"/>
      <c r="I419" s="23"/>
      <c r="J419" s="23"/>
      <c r="K419" s="32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31"/>
      <c r="B420" s="31"/>
      <c r="C420" s="23"/>
      <c r="D420" s="23"/>
      <c r="E420" s="23"/>
      <c r="F420" s="23"/>
      <c r="G420" s="23"/>
      <c r="H420" s="23"/>
      <c r="I420" s="23"/>
      <c r="J420" s="23"/>
      <c r="K420" s="32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31"/>
      <c r="B421" s="31"/>
      <c r="C421" s="23"/>
      <c r="D421" s="23"/>
      <c r="E421" s="23"/>
      <c r="F421" s="23"/>
      <c r="G421" s="23"/>
      <c r="H421" s="23"/>
      <c r="I421" s="23"/>
      <c r="J421" s="23"/>
      <c r="K421" s="32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31"/>
      <c r="B422" s="31"/>
      <c r="C422" s="23"/>
      <c r="D422" s="23"/>
      <c r="E422" s="23"/>
      <c r="F422" s="23"/>
      <c r="G422" s="23"/>
      <c r="H422" s="23"/>
      <c r="I422" s="23"/>
      <c r="J422" s="23"/>
      <c r="K422" s="32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31"/>
      <c r="B423" s="31"/>
      <c r="C423" s="23"/>
      <c r="D423" s="23"/>
      <c r="E423" s="23"/>
      <c r="F423" s="23"/>
      <c r="G423" s="23"/>
      <c r="H423" s="23"/>
      <c r="I423" s="23"/>
      <c r="J423" s="23"/>
      <c r="K423" s="32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31"/>
      <c r="B424" s="31"/>
      <c r="C424" s="23"/>
      <c r="D424" s="23"/>
      <c r="E424" s="23"/>
      <c r="F424" s="23"/>
      <c r="G424" s="23"/>
      <c r="H424" s="23"/>
      <c r="I424" s="23"/>
      <c r="J424" s="23"/>
      <c r="K424" s="32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31"/>
      <c r="B425" s="31"/>
      <c r="C425" s="23"/>
      <c r="D425" s="23"/>
      <c r="E425" s="23"/>
      <c r="F425" s="23"/>
      <c r="G425" s="23"/>
      <c r="H425" s="23"/>
      <c r="I425" s="23"/>
      <c r="J425" s="23"/>
      <c r="K425" s="32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31"/>
      <c r="B426" s="31"/>
      <c r="C426" s="23"/>
      <c r="D426" s="23"/>
      <c r="E426" s="23"/>
      <c r="F426" s="23"/>
      <c r="G426" s="23"/>
      <c r="H426" s="23"/>
      <c r="I426" s="23"/>
      <c r="J426" s="23"/>
      <c r="K426" s="32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31"/>
      <c r="B427" s="31"/>
      <c r="C427" s="23"/>
      <c r="D427" s="23"/>
      <c r="E427" s="23"/>
      <c r="F427" s="23"/>
      <c r="G427" s="23"/>
      <c r="H427" s="23"/>
      <c r="I427" s="23"/>
      <c r="J427" s="23"/>
      <c r="K427" s="32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31"/>
      <c r="B428" s="31"/>
      <c r="C428" s="23"/>
      <c r="D428" s="23"/>
      <c r="E428" s="23"/>
      <c r="F428" s="23"/>
      <c r="G428" s="23"/>
      <c r="H428" s="23"/>
      <c r="I428" s="23"/>
      <c r="J428" s="23"/>
      <c r="K428" s="32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31"/>
      <c r="B429" s="31"/>
      <c r="C429" s="23"/>
      <c r="D429" s="23"/>
      <c r="E429" s="23"/>
      <c r="F429" s="23"/>
      <c r="G429" s="23"/>
      <c r="H429" s="23"/>
      <c r="I429" s="23"/>
      <c r="J429" s="23"/>
      <c r="K429" s="32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31"/>
      <c r="B430" s="31"/>
      <c r="C430" s="23"/>
      <c r="D430" s="23"/>
      <c r="E430" s="23"/>
      <c r="F430" s="23"/>
      <c r="G430" s="23"/>
      <c r="H430" s="23"/>
      <c r="I430" s="23"/>
      <c r="J430" s="23"/>
      <c r="K430" s="32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31"/>
      <c r="B431" s="31"/>
      <c r="C431" s="23"/>
      <c r="D431" s="23"/>
      <c r="E431" s="23"/>
      <c r="F431" s="23"/>
      <c r="G431" s="23"/>
      <c r="H431" s="23"/>
      <c r="I431" s="23"/>
      <c r="J431" s="23"/>
      <c r="K431" s="32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31"/>
      <c r="B432" s="31"/>
      <c r="C432" s="23"/>
      <c r="D432" s="23"/>
      <c r="E432" s="23"/>
      <c r="F432" s="23"/>
      <c r="G432" s="23"/>
      <c r="H432" s="23"/>
      <c r="I432" s="23"/>
      <c r="J432" s="23"/>
      <c r="K432" s="32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31"/>
      <c r="B433" s="31"/>
      <c r="C433" s="23"/>
      <c r="D433" s="23"/>
      <c r="E433" s="23"/>
      <c r="F433" s="23"/>
      <c r="G433" s="23"/>
      <c r="H433" s="23"/>
      <c r="I433" s="23"/>
      <c r="J433" s="23"/>
      <c r="K433" s="32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31"/>
      <c r="B434" s="31"/>
      <c r="C434" s="23"/>
      <c r="D434" s="23"/>
      <c r="E434" s="23"/>
      <c r="F434" s="23"/>
      <c r="G434" s="23"/>
      <c r="H434" s="23"/>
      <c r="I434" s="23"/>
      <c r="J434" s="23"/>
      <c r="K434" s="32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31"/>
      <c r="B435" s="31"/>
      <c r="C435" s="23"/>
      <c r="D435" s="23"/>
      <c r="E435" s="23"/>
      <c r="F435" s="23"/>
      <c r="G435" s="23"/>
      <c r="H435" s="23"/>
      <c r="I435" s="23"/>
      <c r="J435" s="23"/>
      <c r="K435" s="32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31"/>
      <c r="B436" s="31"/>
      <c r="C436" s="23"/>
      <c r="D436" s="23"/>
      <c r="E436" s="23"/>
      <c r="F436" s="23"/>
      <c r="G436" s="23"/>
      <c r="H436" s="23"/>
      <c r="I436" s="23"/>
      <c r="J436" s="23"/>
      <c r="K436" s="32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31"/>
      <c r="B437" s="31"/>
      <c r="C437" s="23"/>
      <c r="D437" s="23"/>
      <c r="E437" s="23"/>
      <c r="F437" s="23"/>
      <c r="G437" s="23"/>
      <c r="H437" s="23"/>
      <c r="I437" s="23"/>
      <c r="J437" s="23"/>
      <c r="K437" s="32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31"/>
      <c r="B438" s="31"/>
      <c r="C438" s="23"/>
      <c r="D438" s="23"/>
      <c r="E438" s="23"/>
      <c r="F438" s="23"/>
      <c r="G438" s="23"/>
      <c r="H438" s="23"/>
      <c r="I438" s="23"/>
      <c r="J438" s="23"/>
      <c r="K438" s="32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31"/>
      <c r="B439" s="31"/>
      <c r="C439" s="23"/>
      <c r="D439" s="23"/>
      <c r="E439" s="23"/>
      <c r="F439" s="23"/>
      <c r="G439" s="23"/>
      <c r="H439" s="23"/>
      <c r="I439" s="23"/>
      <c r="J439" s="23"/>
      <c r="K439" s="32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31"/>
      <c r="B440" s="31"/>
      <c r="C440" s="23"/>
      <c r="D440" s="23"/>
      <c r="E440" s="23"/>
      <c r="F440" s="23"/>
      <c r="G440" s="23"/>
      <c r="H440" s="23"/>
      <c r="I440" s="23"/>
      <c r="J440" s="23"/>
      <c r="K440" s="32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31"/>
      <c r="B441" s="31"/>
      <c r="C441" s="23"/>
      <c r="D441" s="23"/>
      <c r="E441" s="23"/>
      <c r="F441" s="23"/>
      <c r="G441" s="23"/>
      <c r="H441" s="23"/>
      <c r="I441" s="23"/>
      <c r="J441" s="23"/>
      <c r="K441" s="32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31"/>
      <c r="B442" s="31"/>
      <c r="C442" s="23"/>
      <c r="D442" s="23"/>
      <c r="E442" s="23"/>
      <c r="F442" s="23"/>
      <c r="G442" s="23"/>
      <c r="H442" s="23"/>
      <c r="I442" s="23"/>
      <c r="J442" s="23"/>
      <c r="K442" s="32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31"/>
      <c r="B443" s="31"/>
      <c r="C443" s="23"/>
      <c r="D443" s="23"/>
      <c r="E443" s="23"/>
      <c r="F443" s="23"/>
      <c r="G443" s="23"/>
      <c r="H443" s="23"/>
      <c r="I443" s="23"/>
      <c r="J443" s="23"/>
      <c r="K443" s="32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31"/>
      <c r="B444" s="31"/>
      <c r="C444" s="23"/>
      <c r="D444" s="23"/>
      <c r="E444" s="23"/>
      <c r="F444" s="23"/>
      <c r="G444" s="23"/>
      <c r="H444" s="23"/>
      <c r="I444" s="23"/>
      <c r="J444" s="23"/>
      <c r="K444" s="32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31"/>
      <c r="B445" s="31"/>
      <c r="C445" s="23"/>
      <c r="D445" s="23"/>
      <c r="E445" s="23"/>
      <c r="F445" s="23"/>
      <c r="G445" s="23"/>
      <c r="H445" s="23"/>
      <c r="I445" s="23"/>
      <c r="J445" s="23"/>
      <c r="K445" s="32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31"/>
      <c r="B446" s="31"/>
      <c r="C446" s="23"/>
      <c r="D446" s="23"/>
      <c r="E446" s="23"/>
      <c r="F446" s="23"/>
      <c r="G446" s="23"/>
      <c r="H446" s="23"/>
      <c r="I446" s="23"/>
      <c r="J446" s="23"/>
      <c r="K446" s="32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31"/>
      <c r="B447" s="31"/>
      <c r="C447" s="23"/>
      <c r="D447" s="23"/>
      <c r="E447" s="23"/>
      <c r="F447" s="23"/>
      <c r="G447" s="23"/>
      <c r="H447" s="23"/>
      <c r="I447" s="23"/>
      <c r="J447" s="23"/>
      <c r="K447" s="32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31"/>
      <c r="B448" s="31"/>
      <c r="C448" s="23"/>
      <c r="D448" s="23"/>
      <c r="E448" s="23"/>
      <c r="F448" s="23"/>
      <c r="G448" s="23"/>
      <c r="H448" s="23"/>
      <c r="I448" s="23"/>
      <c r="J448" s="23"/>
      <c r="K448" s="32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31"/>
      <c r="B449" s="31"/>
      <c r="C449" s="23"/>
      <c r="D449" s="23"/>
      <c r="E449" s="23"/>
      <c r="F449" s="23"/>
      <c r="G449" s="23"/>
      <c r="H449" s="23"/>
      <c r="I449" s="23"/>
      <c r="J449" s="23"/>
      <c r="K449" s="32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31"/>
      <c r="B450" s="31"/>
      <c r="C450" s="23"/>
      <c r="D450" s="23"/>
      <c r="E450" s="23"/>
      <c r="F450" s="23"/>
      <c r="G450" s="23"/>
      <c r="H450" s="23"/>
      <c r="I450" s="23"/>
      <c r="J450" s="23"/>
      <c r="K450" s="32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31"/>
      <c r="B451" s="31"/>
      <c r="C451" s="23"/>
      <c r="D451" s="23"/>
      <c r="E451" s="23"/>
      <c r="F451" s="23"/>
      <c r="G451" s="23"/>
      <c r="H451" s="23"/>
      <c r="I451" s="23"/>
      <c r="J451" s="23"/>
      <c r="K451" s="32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31"/>
      <c r="B452" s="31"/>
      <c r="C452" s="23"/>
      <c r="D452" s="23"/>
      <c r="E452" s="23"/>
      <c r="F452" s="23"/>
      <c r="G452" s="23"/>
      <c r="H452" s="23"/>
      <c r="I452" s="23"/>
      <c r="J452" s="23"/>
      <c r="K452" s="32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31"/>
      <c r="B453" s="31"/>
      <c r="C453" s="23"/>
      <c r="D453" s="23"/>
      <c r="E453" s="23"/>
      <c r="F453" s="23"/>
      <c r="G453" s="23"/>
      <c r="H453" s="23"/>
      <c r="I453" s="23"/>
      <c r="J453" s="23"/>
      <c r="K453" s="32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31"/>
      <c r="B454" s="31"/>
      <c r="C454" s="23"/>
      <c r="D454" s="23"/>
      <c r="E454" s="23"/>
      <c r="F454" s="23"/>
      <c r="G454" s="23"/>
      <c r="H454" s="23"/>
      <c r="I454" s="23"/>
      <c r="J454" s="23"/>
      <c r="K454" s="32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31"/>
      <c r="B455" s="31"/>
      <c r="C455" s="23"/>
      <c r="D455" s="23"/>
      <c r="E455" s="23"/>
      <c r="F455" s="23"/>
      <c r="G455" s="23"/>
      <c r="H455" s="23"/>
      <c r="I455" s="23"/>
      <c r="J455" s="23"/>
      <c r="K455" s="32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31"/>
      <c r="B456" s="31"/>
      <c r="C456" s="23"/>
      <c r="D456" s="23"/>
      <c r="E456" s="23"/>
      <c r="F456" s="23"/>
      <c r="G456" s="23"/>
      <c r="H456" s="23"/>
      <c r="I456" s="23"/>
      <c r="J456" s="23"/>
      <c r="K456" s="32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31"/>
      <c r="B457" s="31"/>
      <c r="C457" s="23"/>
      <c r="D457" s="23"/>
      <c r="E457" s="23"/>
      <c r="F457" s="23"/>
      <c r="G457" s="23"/>
      <c r="H457" s="23"/>
      <c r="I457" s="23"/>
      <c r="J457" s="23"/>
      <c r="K457" s="32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31"/>
      <c r="B458" s="31"/>
      <c r="C458" s="23"/>
      <c r="D458" s="23"/>
      <c r="E458" s="23"/>
      <c r="F458" s="23"/>
      <c r="G458" s="23"/>
      <c r="H458" s="23"/>
      <c r="I458" s="23"/>
      <c r="J458" s="23"/>
      <c r="K458" s="32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31"/>
      <c r="B459" s="31"/>
      <c r="C459" s="23"/>
      <c r="D459" s="23"/>
      <c r="E459" s="23"/>
      <c r="F459" s="23"/>
      <c r="G459" s="23"/>
      <c r="H459" s="23"/>
      <c r="I459" s="23"/>
      <c r="J459" s="23"/>
      <c r="K459" s="32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31"/>
      <c r="B460" s="31"/>
      <c r="C460" s="23"/>
      <c r="D460" s="23"/>
      <c r="E460" s="23"/>
      <c r="F460" s="23"/>
      <c r="G460" s="23"/>
      <c r="H460" s="23"/>
      <c r="I460" s="23"/>
      <c r="J460" s="23"/>
      <c r="K460" s="32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31"/>
      <c r="B461" s="31"/>
      <c r="C461" s="23"/>
      <c r="D461" s="23"/>
      <c r="E461" s="23"/>
      <c r="F461" s="23"/>
      <c r="G461" s="23"/>
      <c r="H461" s="23"/>
      <c r="I461" s="23"/>
      <c r="J461" s="23"/>
      <c r="K461" s="32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31"/>
      <c r="B462" s="31"/>
      <c r="C462" s="23"/>
      <c r="D462" s="23"/>
      <c r="E462" s="23"/>
      <c r="F462" s="23"/>
      <c r="G462" s="23"/>
      <c r="H462" s="23"/>
      <c r="I462" s="23"/>
      <c r="J462" s="23"/>
      <c r="K462" s="32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31"/>
      <c r="B463" s="31"/>
      <c r="C463" s="23"/>
      <c r="D463" s="23"/>
      <c r="E463" s="23"/>
      <c r="F463" s="23"/>
      <c r="G463" s="23"/>
      <c r="H463" s="23"/>
      <c r="I463" s="23"/>
      <c r="J463" s="23"/>
      <c r="K463" s="32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31"/>
      <c r="B464" s="31"/>
      <c r="C464" s="23"/>
      <c r="D464" s="23"/>
      <c r="E464" s="23"/>
      <c r="F464" s="23"/>
      <c r="G464" s="23"/>
      <c r="H464" s="23"/>
      <c r="I464" s="23"/>
      <c r="J464" s="23"/>
      <c r="K464" s="32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31"/>
      <c r="B465" s="31"/>
      <c r="C465" s="23"/>
      <c r="D465" s="23"/>
      <c r="E465" s="23"/>
      <c r="F465" s="23"/>
      <c r="G465" s="23"/>
      <c r="H465" s="23"/>
      <c r="I465" s="23"/>
      <c r="J465" s="23"/>
      <c r="K465" s="32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31"/>
      <c r="B466" s="31"/>
      <c r="C466" s="23"/>
      <c r="D466" s="23"/>
      <c r="E466" s="23"/>
      <c r="F466" s="23"/>
      <c r="G466" s="23"/>
      <c r="H466" s="23"/>
      <c r="I466" s="23"/>
      <c r="J466" s="23"/>
      <c r="K466" s="32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31"/>
      <c r="B467" s="31"/>
      <c r="C467" s="23"/>
      <c r="D467" s="23"/>
      <c r="E467" s="23"/>
      <c r="F467" s="23"/>
      <c r="G467" s="23"/>
      <c r="H467" s="23"/>
      <c r="I467" s="23"/>
      <c r="J467" s="23"/>
      <c r="K467" s="32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31"/>
      <c r="B468" s="31"/>
      <c r="C468" s="23"/>
      <c r="D468" s="23"/>
      <c r="E468" s="23"/>
      <c r="F468" s="23"/>
      <c r="G468" s="23"/>
      <c r="H468" s="23"/>
      <c r="I468" s="23"/>
      <c r="J468" s="23"/>
      <c r="K468" s="32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31"/>
      <c r="B469" s="31"/>
      <c r="C469" s="23"/>
      <c r="D469" s="23"/>
      <c r="E469" s="23"/>
      <c r="F469" s="23"/>
      <c r="G469" s="23"/>
      <c r="H469" s="23"/>
      <c r="I469" s="23"/>
      <c r="J469" s="23"/>
      <c r="K469" s="32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31"/>
      <c r="B470" s="31"/>
      <c r="C470" s="23"/>
      <c r="D470" s="23"/>
      <c r="E470" s="23"/>
      <c r="F470" s="23"/>
      <c r="G470" s="23"/>
      <c r="H470" s="23"/>
      <c r="I470" s="23"/>
      <c r="J470" s="23"/>
      <c r="K470" s="32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31"/>
      <c r="B471" s="31"/>
      <c r="C471" s="23"/>
      <c r="D471" s="23"/>
      <c r="E471" s="23"/>
      <c r="F471" s="23"/>
      <c r="G471" s="23"/>
      <c r="H471" s="23"/>
      <c r="I471" s="23"/>
      <c r="J471" s="23"/>
      <c r="K471" s="32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31"/>
      <c r="B472" s="31"/>
      <c r="C472" s="23"/>
      <c r="D472" s="23"/>
      <c r="E472" s="23"/>
      <c r="F472" s="23"/>
      <c r="G472" s="23"/>
      <c r="H472" s="23"/>
      <c r="I472" s="23"/>
      <c r="J472" s="23"/>
      <c r="K472" s="32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31"/>
      <c r="B473" s="31"/>
      <c r="C473" s="23"/>
      <c r="D473" s="23"/>
      <c r="E473" s="23"/>
      <c r="F473" s="23"/>
      <c r="G473" s="23"/>
      <c r="H473" s="23"/>
      <c r="I473" s="23"/>
      <c r="J473" s="23"/>
      <c r="K473" s="32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31"/>
      <c r="B474" s="31"/>
      <c r="C474" s="23"/>
      <c r="D474" s="23"/>
      <c r="E474" s="23"/>
      <c r="F474" s="23"/>
      <c r="G474" s="23"/>
      <c r="H474" s="23"/>
      <c r="I474" s="23"/>
      <c r="J474" s="23"/>
      <c r="K474" s="32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31"/>
      <c r="B475" s="31"/>
      <c r="C475" s="23"/>
      <c r="D475" s="23"/>
      <c r="E475" s="23"/>
      <c r="F475" s="23"/>
      <c r="G475" s="23"/>
      <c r="H475" s="23"/>
      <c r="I475" s="23"/>
      <c r="J475" s="23"/>
      <c r="K475" s="32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31"/>
      <c r="B476" s="31"/>
      <c r="C476" s="23"/>
      <c r="D476" s="23"/>
      <c r="E476" s="23"/>
      <c r="F476" s="23"/>
      <c r="G476" s="23"/>
      <c r="H476" s="23"/>
      <c r="I476" s="23"/>
      <c r="J476" s="23"/>
      <c r="K476" s="32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31"/>
      <c r="B477" s="31"/>
      <c r="C477" s="23"/>
      <c r="D477" s="23"/>
      <c r="E477" s="23"/>
      <c r="F477" s="23"/>
      <c r="G477" s="23"/>
      <c r="H477" s="23"/>
      <c r="I477" s="23"/>
      <c r="J477" s="23"/>
      <c r="K477" s="32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31"/>
      <c r="B478" s="31"/>
      <c r="C478" s="23"/>
      <c r="D478" s="23"/>
      <c r="E478" s="23"/>
      <c r="F478" s="23"/>
      <c r="G478" s="23"/>
      <c r="H478" s="23"/>
      <c r="I478" s="23"/>
      <c r="J478" s="23"/>
      <c r="K478" s="32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31"/>
      <c r="B479" s="31"/>
      <c r="C479" s="23"/>
      <c r="D479" s="23"/>
      <c r="E479" s="23"/>
      <c r="F479" s="23"/>
      <c r="G479" s="23"/>
      <c r="H479" s="23"/>
      <c r="I479" s="23"/>
      <c r="J479" s="23"/>
      <c r="K479" s="32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31"/>
      <c r="B480" s="31"/>
      <c r="C480" s="23"/>
      <c r="D480" s="23"/>
      <c r="E480" s="23"/>
      <c r="F480" s="23"/>
      <c r="G480" s="23"/>
      <c r="H480" s="23"/>
      <c r="I480" s="23"/>
      <c r="J480" s="23"/>
      <c r="K480" s="32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31"/>
      <c r="B481" s="31"/>
      <c r="C481" s="23"/>
      <c r="D481" s="23"/>
      <c r="E481" s="23"/>
      <c r="F481" s="23"/>
      <c r="G481" s="23"/>
      <c r="H481" s="23"/>
      <c r="I481" s="23"/>
      <c r="J481" s="23"/>
      <c r="K481" s="32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31"/>
      <c r="B482" s="31"/>
      <c r="C482" s="23"/>
      <c r="D482" s="23"/>
      <c r="E482" s="23"/>
      <c r="F482" s="23"/>
      <c r="G482" s="23"/>
      <c r="H482" s="23"/>
      <c r="I482" s="23"/>
      <c r="J482" s="23"/>
      <c r="K482" s="32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31"/>
      <c r="B483" s="31"/>
      <c r="C483" s="23"/>
      <c r="D483" s="23"/>
      <c r="E483" s="23"/>
      <c r="F483" s="23"/>
      <c r="G483" s="23"/>
      <c r="H483" s="23"/>
      <c r="I483" s="23"/>
      <c r="J483" s="23"/>
      <c r="K483" s="32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31"/>
      <c r="B484" s="31"/>
      <c r="C484" s="23"/>
      <c r="D484" s="23"/>
      <c r="E484" s="23"/>
      <c r="F484" s="23"/>
      <c r="G484" s="23"/>
      <c r="H484" s="23"/>
      <c r="I484" s="23"/>
      <c r="J484" s="23"/>
      <c r="K484" s="32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31"/>
      <c r="B485" s="31"/>
      <c r="C485" s="23"/>
      <c r="D485" s="23"/>
      <c r="E485" s="23"/>
      <c r="F485" s="23"/>
      <c r="G485" s="23"/>
      <c r="H485" s="23"/>
      <c r="I485" s="23"/>
      <c r="J485" s="23"/>
      <c r="K485" s="32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31"/>
      <c r="B486" s="31"/>
      <c r="C486" s="23"/>
      <c r="D486" s="23"/>
      <c r="E486" s="23"/>
      <c r="F486" s="23"/>
      <c r="G486" s="23"/>
      <c r="H486" s="23"/>
      <c r="I486" s="23"/>
      <c r="J486" s="23"/>
      <c r="K486" s="32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31"/>
      <c r="B487" s="31"/>
      <c r="C487" s="23"/>
      <c r="D487" s="23"/>
      <c r="E487" s="23"/>
      <c r="F487" s="23"/>
      <c r="G487" s="23"/>
      <c r="H487" s="23"/>
      <c r="I487" s="23"/>
      <c r="J487" s="23"/>
      <c r="K487" s="32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31"/>
      <c r="B488" s="31"/>
      <c r="C488" s="23"/>
      <c r="D488" s="23"/>
      <c r="E488" s="23"/>
      <c r="F488" s="23"/>
      <c r="G488" s="23"/>
      <c r="H488" s="23"/>
      <c r="I488" s="23"/>
      <c r="J488" s="23"/>
      <c r="K488" s="32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31"/>
      <c r="B489" s="31"/>
      <c r="C489" s="23"/>
      <c r="D489" s="23"/>
      <c r="E489" s="23"/>
      <c r="F489" s="23"/>
      <c r="G489" s="23"/>
      <c r="H489" s="23"/>
      <c r="I489" s="23"/>
      <c r="J489" s="23"/>
      <c r="K489" s="32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31"/>
      <c r="B490" s="31"/>
      <c r="C490" s="23"/>
      <c r="D490" s="23"/>
      <c r="E490" s="23"/>
      <c r="F490" s="23"/>
      <c r="G490" s="23"/>
      <c r="H490" s="23"/>
      <c r="I490" s="23"/>
      <c r="J490" s="23"/>
      <c r="K490" s="32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31"/>
      <c r="B491" s="31"/>
      <c r="C491" s="23"/>
      <c r="D491" s="23"/>
      <c r="E491" s="23"/>
      <c r="F491" s="23"/>
      <c r="G491" s="23"/>
      <c r="H491" s="23"/>
      <c r="I491" s="23"/>
      <c r="J491" s="23"/>
      <c r="K491" s="32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31"/>
      <c r="B492" s="31"/>
      <c r="C492" s="23"/>
      <c r="D492" s="23"/>
      <c r="E492" s="23"/>
      <c r="F492" s="23"/>
      <c r="G492" s="23"/>
      <c r="H492" s="23"/>
      <c r="I492" s="23"/>
      <c r="J492" s="23"/>
      <c r="K492" s="32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31"/>
      <c r="B493" s="31"/>
      <c r="C493" s="23"/>
      <c r="D493" s="23"/>
      <c r="E493" s="23"/>
      <c r="F493" s="23"/>
      <c r="G493" s="23"/>
      <c r="H493" s="23"/>
      <c r="I493" s="23"/>
      <c r="J493" s="23"/>
      <c r="K493" s="32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31"/>
      <c r="B494" s="31"/>
      <c r="C494" s="23"/>
      <c r="D494" s="23"/>
      <c r="E494" s="23"/>
      <c r="F494" s="23"/>
      <c r="G494" s="23"/>
      <c r="H494" s="23"/>
      <c r="I494" s="23"/>
      <c r="J494" s="23"/>
      <c r="K494" s="32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31"/>
      <c r="B495" s="31"/>
      <c r="C495" s="23"/>
      <c r="D495" s="23"/>
      <c r="E495" s="23"/>
      <c r="F495" s="23"/>
      <c r="G495" s="23"/>
      <c r="H495" s="23"/>
      <c r="I495" s="23"/>
      <c r="J495" s="23"/>
      <c r="K495" s="32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31"/>
      <c r="B496" s="31"/>
      <c r="C496" s="23"/>
      <c r="D496" s="23"/>
      <c r="E496" s="23"/>
      <c r="F496" s="23"/>
      <c r="G496" s="23"/>
      <c r="H496" s="23"/>
      <c r="I496" s="23"/>
      <c r="J496" s="23"/>
      <c r="K496" s="32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31"/>
      <c r="B497" s="31"/>
      <c r="C497" s="23"/>
      <c r="D497" s="23"/>
      <c r="E497" s="23"/>
      <c r="F497" s="23"/>
      <c r="G497" s="23"/>
      <c r="H497" s="23"/>
      <c r="I497" s="23"/>
      <c r="J497" s="23"/>
      <c r="K497" s="32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31"/>
      <c r="B498" s="31"/>
      <c r="C498" s="23"/>
      <c r="D498" s="23"/>
      <c r="E498" s="23"/>
      <c r="F498" s="23"/>
      <c r="G498" s="23"/>
      <c r="H498" s="23"/>
      <c r="I498" s="23"/>
      <c r="J498" s="23"/>
      <c r="K498" s="32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31"/>
      <c r="B499" s="31"/>
      <c r="C499" s="23"/>
      <c r="D499" s="23"/>
      <c r="E499" s="23"/>
      <c r="F499" s="23"/>
      <c r="G499" s="23"/>
      <c r="H499" s="23"/>
      <c r="I499" s="23"/>
      <c r="J499" s="23"/>
      <c r="K499" s="32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31"/>
      <c r="B500" s="31"/>
      <c r="C500" s="23"/>
      <c r="D500" s="23"/>
      <c r="E500" s="23"/>
      <c r="F500" s="23"/>
      <c r="G500" s="23"/>
      <c r="H500" s="23"/>
      <c r="I500" s="23"/>
      <c r="J500" s="23"/>
      <c r="K500" s="32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31"/>
      <c r="B501" s="31"/>
      <c r="C501" s="23"/>
      <c r="D501" s="23"/>
      <c r="E501" s="23"/>
      <c r="F501" s="23"/>
      <c r="G501" s="23"/>
      <c r="H501" s="23"/>
      <c r="I501" s="23"/>
      <c r="J501" s="23"/>
      <c r="K501" s="32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31"/>
      <c r="B502" s="31"/>
      <c r="C502" s="23"/>
      <c r="D502" s="23"/>
      <c r="E502" s="23"/>
      <c r="F502" s="23"/>
      <c r="G502" s="23"/>
      <c r="H502" s="23"/>
      <c r="I502" s="23"/>
      <c r="J502" s="23"/>
      <c r="K502" s="32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31"/>
      <c r="B503" s="31"/>
      <c r="C503" s="23"/>
      <c r="D503" s="23"/>
      <c r="E503" s="23"/>
      <c r="F503" s="23"/>
      <c r="G503" s="23"/>
      <c r="H503" s="23"/>
      <c r="I503" s="23"/>
      <c r="J503" s="23"/>
      <c r="K503" s="32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31"/>
      <c r="B504" s="31"/>
      <c r="C504" s="23"/>
      <c r="D504" s="23"/>
      <c r="E504" s="23"/>
      <c r="F504" s="23"/>
      <c r="G504" s="23"/>
      <c r="H504" s="23"/>
      <c r="I504" s="23"/>
      <c r="J504" s="23"/>
      <c r="K504" s="32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31"/>
      <c r="B505" s="31"/>
      <c r="C505" s="23"/>
      <c r="D505" s="23"/>
      <c r="E505" s="23"/>
      <c r="F505" s="23"/>
      <c r="G505" s="23"/>
      <c r="H505" s="23"/>
      <c r="I505" s="23"/>
      <c r="J505" s="23"/>
      <c r="K505" s="32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31"/>
      <c r="B506" s="31"/>
      <c r="C506" s="23"/>
      <c r="D506" s="23"/>
      <c r="E506" s="23"/>
      <c r="F506" s="23"/>
      <c r="G506" s="23"/>
      <c r="H506" s="23"/>
      <c r="I506" s="23"/>
      <c r="J506" s="23"/>
      <c r="K506" s="32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31"/>
      <c r="B507" s="31"/>
      <c r="C507" s="23"/>
      <c r="D507" s="23"/>
      <c r="E507" s="23"/>
      <c r="F507" s="23"/>
      <c r="G507" s="23"/>
      <c r="H507" s="23"/>
      <c r="I507" s="23"/>
      <c r="J507" s="23"/>
      <c r="K507" s="32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31"/>
      <c r="B508" s="31"/>
      <c r="C508" s="23"/>
      <c r="D508" s="23"/>
      <c r="E508" s="23"/>
      <c r="F508" s="23"/>
      <c r="G508" s="23"/>
      <c r="H508" s="23"/>
      <c r="I508" s="23"/>
      <c r="J508" s="23"/>
      <c r="K508" s="32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31"/>
      <c r="B509" s="31"/>
      <c r="C509" s="23"/>
      <c r="D509" s="23"/>
      <c r="E509" s="23"/>
      <c r="F509" s="23"/>
      <c r="G509" s="23"/>
      <c r="H509" s="23"/>
      <c r="I509" s="23"/>
      <c r="J509" s="23"/>
      <c r="K509" s="32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31"/>
      <c r="B510" s="31"/>
      <c r="C510" s="23"/>
      <c r="D510" s="23"/>
      <c r="E510" s="23"/>
      <c r="F510" s="23"/>
      <c r="G510" s="23"/>
      <c r="H510" s="23"/>
      <c r="I510" s="23"/>
      <c r="J510" s="23"/>
      <c r="K510" s="32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31"/>
      <c r="B511" s="31"/>
      <c r="C511" s="23"/>
      <c r="D511" s="23"/>
      <c r="E511" s="23"/>
      <c r="F511" s="23"/>
      <c r="G511" s="23"/>
      <c r="H511" s="23"/>
      <c r="I511" s="23"/>
      <c r="J511" s="23"/>
      <c r="K511" s="32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31"/>
      <c r="B512" s="31"/>
      <c r="C512" s="23"/>
      <c r="D512" s="23"/>
      <c r="E512" s="23"/>
      <c r="F512" s="23"/>
      <c r="G512" s="23"/>
      <c r="H512" s="23"/>
      <c r="I512" s="23"/>
      <c r="J512" s="23"/>
      <c r="K512" s="32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31"/>
      <c r="B513" s="31"/>
      <c r="C513" s="23"/>
      <c r="D513" s="23"/>
      <c r="E513" s="23"/>
      <c r="F513" s="23"/>
      <c r="G513" s="23"/>
      <c r="H513" s="23"/>
      <c r="I513" s="23"/>
      <c r="J513" s="23"/>
      <c r="K513" s="32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31"/>
      <c r="B514" s="31"/>
      <c r="C514" s="23"/>
      <c r="D514" s="23"/>
      <c r="E514" s="23"/>
      <c r="F514" s="23"/>
      <c r="G514" s="23"/>
      <c r="H514" s="23"/>
      <c r="I514" s="23"/>
      <c r="J514" s="23"/>
      <c r="K514" s="32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31"/>
      <c r="B515" s="31"/>
      <c r="C515" s="23"/>
      <c r="D515" s="23"/>
      <c r="E515" s="23"/>
      <c r="F515" s="23"/>
      <c r="G515" s="23"/>
      <c r="H515" s="23"/>
      <c r="I515" s="23"/>
      <c r="J515" s="23"/>
      <c r="K515" s="32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31"/>
      <c r="B516" s="31"/>
      <c r="C516" s="23"/>
      <c r="D516" s="23"/>
      <c r="E516" s="23"/>
      <c r="F516" s="23"/>
      <c r="G516" s="23"/>
      <c r="H516" s="23"/>
      <c r="I516" s="23"/>
      <c r="J516" s="23"/>
      <c r="K516" s="32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31"/>
      <c r="B517" s="31"/>
      <c r="C517" s="23"/>
      <c r="D517" s="23"/>
      <c r="E517" s="23"/>
      <c r="F517" s="23"/>
      <c r="G517" s="23"/>
      <c r="H517" s="23"/>
      <c r="I517" s="23"/>
      <c r="J517" s="23"/>
      <c r="K517" s="32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31"/>
      <c r="B518" s="31"/>
      <c r="C518" s="23"/>
      <c r="D518" s="23"/>
      <c r="E518" s="23"/>
      <c r="F518" s="23"/>
      <c r="G518" s="23"/>
      <c r="H518" s="23"/>
      <c r="I518" s="23"/>
      <c r="J518" s="23"/>
      <c r="K518" s="32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31"/>
      <c r="B519" s="31"/>
      <c r="C519" s="23"/>
      <c r="D519" s="23"/>
      <c r="E519" s="23"/>
      <c r="F519" s="23"/>
      <c r="G519" s="23"/>
      <c r="H519" s="23"/>
      <c r="I519" s="23"/>
      <c r="J519" s="23"/>
      <c r="K519" s="32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31"/>
      <c r="B520" s="31"/>
      <c r="C520" s="23"/>
      <c r="D520" s="23"/>
      <c r="E520" s="23"/>
      <c r="F520" s="23"/>
      <c r="G520" s="23"/>
      <c r="H520" s="23"/>
      <c r="I520" s="23"/>
      <c r="J520" s="23"/>
      <c r="K520" s="32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31"/>
      <c r="B521" s="31"/>
      <c r="C521" s="23"/>
      <c r="D521" s="23"/>
      <c r="E521" s="23"/>
      <c r="F521" s="23"/>
      <c r="G521" s="23"/>
      <c r="H521" s="23"/>
      <c r="I521" s="23"/>
      <c r="J521" s="23"/>
      <c r="K521" s="32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31"/>
      <c r="B522" s="31"/>
      <c r="C522" s="23"/>
      <c r="D522" s="23"/>
      <c r="E522" s="23"/>
      <c r="F522" s="23"/>
      <c r="G522" s="23"/>
      <c r="H522" s="23"/>
      <c r="I522" s="23"/>
      <c r="J522" s="23"/>
      <c r="K522" s="32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31"/>
      <c r="B523" s="31"/>
      <c r="C523" s="23"/>
      <c r="D523" s="23"/>
      <c r="E523" s="23"/>
      <c r="F523" s="23"/>
      <c r="G523" s="23"/>
      <c r="H523" s="23"/>
      <c r="I523" s="23"/>
      <c r="J523" s="23"/>
      <c r="K523" s="32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31"/>
      <c r="B524" s="31"/>
      <c r="C524" s="23"/>
      <c r="D524" s="23"/>
      <c r="E524" s="23"/>
      <c r="F524" s="23"/>
      <c r="G524" s="23"/>
      <c r="H524" s="23"/>
      <c r="I524" s="23"/>
      <c r="J524" s="23"/>
      <c r="K524" s="32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31"/>
      <c r="B525" s="31"/>
      <c r="C525" s="23"/>
      <c r="D525" s="23"/>
      <c r="E525" s="23"/>
      <c r="F525" s="23"/>
      <c r="G525" s="23"/>
      <c r="H525" s="23"/>
      <c r="I525" s="23"/>
      <c r="J525" s="23"/>
      <c r="K525" s="32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31"/>
      <c r="B526" s="31"/>
      <c r="C526" s="23"/>
      <c r="D526" s="23"/>
      <c r="E526" s="23"/>
      <c r="F526" s="23"/>
      <c r="G526" s="23"/>
      <c r="H526" s="23"/>
      <c r="I526" s="23"/>
      <c r="J526" s="23"/>
      <c r="K526" s="32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31"/>
      <c r="B527" s="31"/>
      <c r="C527" s="23"/>
      <c r="D527" s="23"/>
      <c r="E527" s="23"/>
      <c r="F527" s="23"/>
      <c r="G527" s="23"/>
      <c r="H527" s="23"/>
      <c r="I527" s="23"/>
      <c r="J527" s="23"/>
      <c r="K527" s="32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31"/>
      <c r="B528" s="31"/>
      <c r="C528" s="23"/>
      <c r="D528" s="23"/>
      <c r="E528" s="23"/>
      <c r="F528" s="23"/>
      <c r="G528" s="23"/>
      <c r="H528" s="23"/>
      <c r="I528" s="23"/>
      <c r="J528" s="23"/>
      <c r="K528" s="32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31"/>
      <c r="B529" s="31"/>
      <c r="C529" s="23"/>
      <c r="D529" s="23"/>
      <c r="E529" s="23"/>
      <c r="F529" s="23"/>
      <c r="G529" s="23"/>
      <c r="H529" s="23"/>
      <c r="I529" s="23"/>
      <c r="J529" s="23"/>
      <c r="K529" s="32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31"/>
      <c r="B530" s="31"/>
      <c r="C530" s="23"/>
      <c r="D530" s="23"/>
      <c r="E530" s="23"/>
      <c r="F530" s="23"/>
      <c r="G530" s="23"/>
      <c r="H530" s="23"/>
      <c r="I530" s="23"/>
      <c r="J530" s="23"/>
      <c r="K530" s="32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31"/>
      <c r="B531" s="31"/>
      <c r="C531" s="23"/>
      <c r="D531" s="23"/>
      <c r="E531" s="23"/>
      <c r="F531" s="23"/>
      <c r="G531" s="23"/>
      <c r="H531" s="23"/>
      <c r="I531" s="23"/>
      <c r="J531" s="23"/>
      <c r="K531" s="32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31"/>
      <c r="B532" s="31"/>
      <c r="C532" s="23"/>
      <c r="D532" s="23"/>
      <c r="E532" s="23"/>
      <c r="F532" s="23"/>
      <c r="G532" s="23"/>
      <c r="H532" s="23"/>
      <c r="I532" s="23"/>
      <c r="J532" s="23"/>
      <c r="K532" s="32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31"/>
      <c r="B533" s="31"/>
      <c r="C533" s="23"/>
      <c r="D533" s="23"/>
      <c r="E533" s="23"/>
      <c r="F533" s="23"/>
      <c r="G533" s="23"/>
      <c r="H533" s="23"/>
      <c r="I533" s="23"/>
      <c r="J533" s="23"/>
      <c r="K533" s="32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31"/>
      <c r="B534" s="31"/>
      <c r="C534" s="23"/>
      <c r="D534" s="23"/>
      <c r="E534" s="23"/>
      <c r="F534" s="23"/>
      <c r="G534" s="23"/>
      <c r="H534" s="23"/>
      <c r="I534" s="23"/>
      <c r="J534" s="23"/>
      <c r="K534" s="32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31"/>
      <c r="B535" s="31"/>
      <c r="C535" s="23"/>
      <c r="D535" s="23"/>
      <c r="E535" s="23"/>
      <c r="F535" s="23"/>
      <c r="G535" s="23"/>
      <c r="H535" s="23"/>
      <c r="I535" s="23"/>
      <c r="J535" s="23"/>
      <c r="K535" s="32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31"/>
      <c r="B536" s="31"/>
      <c r="C536" s="23"/>
      <c r="D536" s="23"/>
      <c r="E536" s="23"/>
      <c r="F536" s="23"/>
      <c r="G536" s="23"/>
      <c r="H536" s="23"/>
      <c r="I536" s="23"/>
      <c r="J536" s="23"/>
      <c r="K536" s="32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31"/>
      <c r="B537" s="31"/>
      <c r="C537" s="23"/>
      <c r="D537" s="23"/>
      <c r="E537" s="23"/>
      <c r="F537" s="23"/>
      <c r="G537" s="23"/>
      <c r="H537" s="23"/>
      <c r="I537" s="23"/>
      <c r="J537" s="23"/>
      <c r="K537" s="32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31"/>
      <c r="B538" s="31"/>
      <c r="C538" s="23"/>
      <c r="D538" s="23"/>
      <c r="E538" s="23"/>
      <c r="F538" s="23"/>
      <c r="G538" s="23"/>
      <c r="H538" s="23"/>
      <c r="I538" s="23"/>
      <c r="J538" s="23"/>
      <c r="K538" s="32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31"/>
      <c r="B539" s="31"/>
      <c r="C539" s="23"/>
      <c r="D539" s="23"/>
      <c r="E539" s="23"/>
      <c r="F539" s="23"/>
      <c r="G539" s="23"/>
      <c r="H539" s="23"/>
      <c r="I539" s="23"/>
      <c r="J539" s="23"/>
      <c r="K539" s="32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31"/>
      <c r="B540" s="31"/>
      <c r="C540" s="23"/>
      <c r="D540" s="23"/>
      <c r="E540" s="23"/>
      <c r="F540" s="23"/>
      <c r="G540" s="23"/>
      <c r="H540" s="23"/>
      <c r="I540" s="23"/>
      <c r="J540" s="23"/>
      <c r="K540" s="32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31"/>
      <c r="B541" s="31"/>
      <c r="C541" s="23"/>
      <c r="D541" s="23"/>
      <c r="E541" s="23"/>
      <c r="F541" s="23"/>
      <c r="G541" s="23"/>
      <c r="H541" s="23"/>
      <c r="I541" s="23"/>
      <c r="J541" s="23"/>
      <c r="K541" s="32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31"/>
      <c r="B542" s="31"/>
      <c r="C542" s="23"/>
      <c r="D542" s="23"/>
      <c r="E542" s="23"/>
      <c r="F542" s="23"/>
      <c r="G542" s="23"/>
      <c r="H542" s="23"/>
      <c r="I542" s="23"/>
      <c r="J542" s="23"/>
      <c r="K542" s="32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31"/>
      <c r="B543" s="31"/>
      <c r="C543" s="23"/>
      <c r="D543" s="23"/>
      <c r="E543" s="23"/>
      <c r="F543" s="23"/>
      <c r="G543" s="23"/>
      <c r="H543" s="23"/>
      <c r="I543" s="23"/>
      <c r="J543" s="23"/>
      <c r="K543" s="32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31"/>
      <c r="B544" s="31"/>
      <c r="C544" s="23"/>
      <c r="D544" s="23"/>
      <c r="E544" s="23"/>
      <c r="F544" s="23"/>
      <c r="G544" s="23"/>
      <c r="H544" s="23"/>
      <c r="I544" s="23"/>
      <c r="J544" s="23"/>
      <c r="K544" s="32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31"/>
      <c r="B545" s="31"/>
      <c r="C545" s="23"/>
      <c r="D545" s="23"/>
      <c r="E545" s="23"/>
      <c r="F545" s="23"/>
      <c r="G545" s="23"/>
      <c r="H545" s="23"/>
      <c r="I545" s="23"/>
      <c r="J545" s="23"/>
      <c r="K545" s="32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31"/>
      <c r="B546" s="31"/>
      <c r="C546" s="23"/>
      <c r="D546" s="23"/>
      <c r="E546" s="23"/>
      <c r="F546" s="23"/>
      <c r="G546" s="23"/>
      <c r="H546" s="23"/>
      <c r="I546" s="23"/>
      <c r="J546" s="23"/>
      <c r="K546" s="32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31"/>
      <c r="B547" s="31"/>
      <c r="C547" s="23"/>
      <c r="D547" s="23"/>
      <c r="E547" s="23"/>
      <c r="F547" s="23"/>
      <c r="G547" s="23"/>
      <c r="H547" s="23"/>
      <c r="I547" s="23"/>
      <c r="J547" s="23"/>
      <c r="K547" s="32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31"/>
      <c r="B548" s="31"/>
      <c r="C548" s="23"/>
      <c r="D548" s="23"/>
      <c r="E548" s="23"/>
      <c r="F548" s="23"/>
      <c r="G548" s="23"/>
      <c r="H548" s="23"/>
      <c r="I548" s="23"/>
      <c r="J548" s="23"/>
      <c r="K548" s="32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31"/>
      <c r="B549" s="31"/>
      <c r="C549" s="23"/>
      <c r="D549" s="23"/>
      <c r="E549" s="23"/>
      <c r="F549" s="23"/>
      <c r="G549" s="23"/>
      <c r="H549" s="23"/>
      <c r="I549" s="23"/>
      <c r="J549" s="23"/>
      <c r="K549" s="32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31"/>
      <c r="B550" s="31"/>
      <c r="C550" s="23"/>
      <c r="D550" s="23"/>
      <c r="E550" s="23"/>
      <c r="F550" s="23"/>
      <c r="G550" s="23"/>
      <c r="H550" s="23"/>
      <c r="I550" s="23"/>
      <c r="J550" s="23"/>
      <c r="K550" s="32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31"/>
      <c r="B551" s="31"/>
      <c r="C551" s="23"/>
      <c r="D551" s="23"/>
      <c r="E551" s="23"/>
      <c r="F551" s="23"/>
      <c r="G551" s="23"/>
      <c r="H551" s="23"/>
      <c r="I551" s="23"/>
      <c r="J551" s="23"/>
      <c r="K551" s="32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31"/>
      <c r="B552" s="31"/>
      <c r="C552" s="23"/>
      <c r="D552" s="23"/>
      <c r="E552" s="23"/>
      <c r="F552" s="23"/>
      <c r="G552" s="23"/>
      <c r="H552" s="23"/>
      <c r="I552" s="23"/>
      <c r="J552" s="23"/>
      <c r="K552" s="32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31"/>
      <c r="B553" s="31"/>
      <c r="C553" s="23"/>
      <c r="D553" s="23"/>
      <c r="E553" s="23"/>
      <c r="F553" s="23"/>
      <c r="G553" s="23"/>
      <c r="H553" s="23"/>
      <c r="I553" s="23"/>
      <c r="J553" s="23"/>
      <c r="K553" s="32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31"/>
      <c r="B554" s="31"/>
      <c r="C554" s="23"/>
      <c r="D554" s="23"/>
      <c r="E554" s="23"/>
      <c r="F554" s="23"/>
      <c r="G554" s="23"/>
      <c r="H554" s="23"/>
      <c r="I554" s="23"/>
      <c r="J554" s="23"/>
      <c r="K554" s="32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31"/>
      <c r="B555" s="31"/>
      <c r="C555" s="23"/>
      <c r="D555" s="23"/>
      <c r="E555" s="23"/>
      <c r="F555" s="23"/>
      <c r="G555" s="23"/>
      <c r="H555" s="23"/>
      <c r="I555" s="23"/>
      <c r="J555" s="23"/>
      <c r="K555" s="32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31"/>
      <c r="B556" s="31"/>
      <c r="C556" s="23"/>
      <c r="D556" s="23"/>
      <c r="E556" s="23"/>
      <c r="F556" s="23"/>
      <c r="G556" s="23"/>
      <c r="H556" s="23"/>
      <c r="I556" s="23"/>
      <c r="J556" s="23"/>
      <c r="K556" s="32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31"/>
      <c r="B557" s="31"/>
      <c r="C557" s="23"/>
      <c r="D557" s="23"/>
      <c r="E557" s="23"/>
      <c r="F557" s="23"/>
      <c r="G557" s="23"/>
      <c r="H557" s="23"/>
      <c r="I557" s="23"/>
      <c r="J557" s="23"/>
      <c r="K557" s="32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31"/>
      <c r="B558" s="31"/>
      <c r="C558" s="23"/>
      <c r="D558" s="23"/>
      <c r="E558" s="23"/>
      <c r="F558" s="23"/>
      <c r="G558" s="23"/>
      <c r="H558" s="23"/>
      <c r="I558" s="23"/>
      <c r="J558" s="23"/>
      <c r="K558" s="32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31"/>
      <c r="B559" s="31"/>
      <c r="C559" s="23"/>
      <c r="D559" s="23"/>
      <c r="E559" s="23"/>
      <c r="F559" s="23"/>
      <c r="G559" s="23"/>
      <c r="H559" s="23"/>
      <c r="I559" s="23"/>
      <c r="J559" s="23"/>
      <c r="K559" s="32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31"/>
      <c r="B560" s="31"/>
      <c r="C560" s="23"/>
      <c r="D560" s="23"/>
      <c r="E560" s="23"/>
      <c r="F560" s="23"/>
      <c r="G560" s="23"/>
      <c r="H560" s="23"/>
      <c r="I560" s="23"/>
      <c r="J560" s="23"/>
      <c r="K560" s="32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31"/>
      <c r="B561" s="31"/>
      <c r="C561" s="23"/>
      <c r="D561" s="23"/>
      <c r="E561" s="23"/>
      <c r="F561" s="23"/>
      <c r="G561" s="23"/>
      <c r="H561" s="23"/>
      <c r="I561" s="23"/>
      <c r="J561" s="23"/>
      <c r="K561" s="32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31"/>
      <c r="B562" s="31"/>
      <c r="C562" s="23"/>
      <c r="D562" s="23"/>
      <c r="E562" s="23"/>
      <c r="F562" s="23"/>
      <c r="G562" s="23"/>
      <c r="H562" s="23"/>
      <c r="I562" s="23"/>
      <c r="J562" s="23"/>
      <c r="K562" s="32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31"/>
      <c r="B563" s="31"/>
      <c r="C563" s="23"/>
      <c r="D563" s="23"/>
      <c r="E563" s="23"/>
      <c r="F563" s="23"/>
      <c r="G563" s="23"/>
      <c r="H563" s="23"/>
      <c r="I563" s="23"/>
      <c r="J563" s="23"/>
      <c r="K563" s="32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31"/>
      <c r="B564" s="31"/>
      <c r="C564" s="23"/>
      <c r="D564" s="23"/>
      <c r="E564" s="23"/>
      <c r="F564" s="23"/>
      <c r="G564" s="23"/>
      <c r="H564" s="23"/>
      <c r="I564" s="23"/>
      <c r="J564" s="23"/>
      <c r="K564" s="32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31"/>
      <c r="B565" s="31"/>
      <c r="C565" s="23"/>
      <c r="D565" s="23"/>
      <c r="E565" s="23"/>
      <c r="F565" s="23"/>
      <c r="G565" s="23"/>
      <c r="H565" s="23"/>
      <c r="I565" s="23"/>
      <c r="J565" s="23"/>
      <c r="K565" s="32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31"/>
      <c r="B566" s="31"/>
      <c r="C566" s="23"/>
      <c r="D566" s="23"/>
      <c r="E566" s="23"/>
      <c r="F566" s="23"/>
      <c r="G566" s="23"/>
      <c r="H566" s="23"/>
      <c r="I566" s="23"/>
      <c r="J566" s="23"/>
      <c r="K566" s="32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31"/>
      <c r="B567" s="31"/>
      <c r="C567" s="23"/>
      <c r="D567" s="23"/>
      <c r="E567" s="23"/>
      <c r="F567" s="23"/>
      <c r="G567" s="23"/>
      <c r="H567" s="23"/>
      <c r="I567" s="23"/>
      <c r="J567" s="23"/>
      <c r="K567" s="32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31"/>
      <c r="B568" s="31"/>
      <c r="C568" s="23"/>
      <c r="D568" s="23"/>
      <c r="E568" s="23"/>
      <c r="F568" s="23"/>
      <c r="G568" s="23"/>
      <c r="H568" s="23"/>
      <c r="I568" s="23"/>
      <c r="J568" s="23"/>
      <c r="K568" s="32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31"/>
      <c r="B569" s="31"/>
      <c r="C569" s="23"/>
      <c r="D569" s="23"/>
      <c r="E569" s="23"/>
      <c r="F569" s="23"/>
      <c r="G569" s="23"/>
      <c r="H569" s="23"/>
      <c r="I569" s="23"/>
      <c r="J569" s="23"/>
      <c r="K569" s="32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31"/>
      <c r="B570" s="31"/>
      <c r="C570" s="23"/>
      <c r="D570" s="23"/>
      <c r="E570" s="23"/>
      <c r="F570" s="23"/>
      <c r="G570" s="23"/>
      <c r="H570" s="23"/>
      <c r="I570" s="23"/>
      <c r="J570" s="23"/>
      <c r="K570" s="32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31"/>
      <c r="B571" s="31"/>
      <c r="C571" s="23"/>
      <c r="D571" s="23"/>
      <c r="E571" s="23"/>
      <c r="F571" s="23"/>
      <c r="G571" s="23"/>
      <c r="H571" s="23"/>
      <c r="I571" s="23"/>
      <c r="J571" s="23"/>
      <c r="K571" s="32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31"/>
      <c r="B572" s="31"/>
      <c r="C572" s="23"/>
      <c r="D572" s="23"/>
      <c r="E572" s="23"/>
      <c r="F572" s="23"/>
      <c r="G572" s="23"/>
      <c r="H572" s="23"/>
      <c r="I572" s="23"/>
      <c r="J572" s="23"/>
      <c r="K572" s="32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31"/>
      <c r="B573" s="31"/>
      <c r="C573" s="23"/>
      <c r="D573" s="23"/>
      <c r="E573" s="23"/>
      <c r="F573" s="23"/>
      <c r="G573" s="23"/>
      <c r="H573" s="23"/>
      <c r="I573" s="23"/>
      <c r="J573" s="23"/>
      <c r="K573" s="32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31"/>
      <c r="B574" s="31"/>
      <c r="C574" s="23"/>
      <c r="D574" s="23"/>
      <c r="E574" s="23"/>
      <c r="F574" s="23"/>
      <c r="G574" s="23"/>
      <c r="H574" s="23"/>
      <c r="I574" s="23"/>
      <c r="J574" s="23"/>
      <c r="K574" s="32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31"/>
      <c r="B575" s="31"/>
      <c r="C575" s="23"/>
      <c r="D575" s="23"/>
      <c r="E575" s="23"/>
      <c r="F575" s="23"/>
      <c r="G575" s="23"/>
      <c r="H575" s="23"/>
      <c r="I575" s="23"/>
      <c r="J575" s="23"/>
      <c r="K575" s="32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31"/>
      <c r="B576" s="31"/>
      <c r="C576" s="23"/>
      <c r="D576" s="23"/>
      <c r="E576" s="23"/>
      <c r="F576" s="23"/>
      <c r="G576" s="23"/>
      <c r="H576" s="23"/>
      <c r="I576" s="23"/>
      <c r="J576" s="23"/>
      <c r="K576" s="32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31"/>
      <c r="B577" s="31"/>
      <c r="C577" s="23"/>
      <c r="D577" s="23"/>
      <c r="E577" s="23"/>
      <c r="F577" s="23"/>
      <c r="G577" s="23"/>
      <c r="H577" s="23"/>
      <c r="I577" s="23"/>
      <c r="J577" s="23"/>
      <c r="K577" s="32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31"/>
      <c r="B578" s="31"/>
      <c r="C578" s="23"/>
      <c r="D578" s="23"/>
      <c r="E578" s="23"/>
      <c r="F578" s="23"/>
      <c r="G578" s="23"/>
      <c r="H578" s="23"/>
      <c r="I578" s="23"/>
      <c r="J578" s="23"/>
      <c r="K578" s="32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31"/>
      <c r="B579" s="31"/>
      <c r="C579" s="23"/>
      <c r="D579" s="23"/>
      <c r="E579" s="23"/>
      <c r="F579" s="23"/>
      <c r="G579" s="23"/>
      <c r="H579" s="23"/>
      <c r="I579" s="23"/>
      <c r="J579" s="23"/>
      <c r="K579" s="32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31"/>
      <c r="B580" s="31"/>
      <c r="C580" s="23"/>
      <c r="D580" s="23"/>
      <c r="E580" s="23"/>
      <c r="F580" s="23"/>
      <c r="G580" s="23"/>
      <c r="H580" s="23"/>
      <c r="I580" s="23"/>
      <c r="J580" s="23"/>
      <c r="K580" s="32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31"/>
      <c r="B581" s="31"/>
      <c r="C581" s="23"/>
      <c r="D581" s="23"/>
      <c r="E581" s="23"/>
      <c r="F581" s="23"/>
      <c r="G581" s="23"/>
      <c r="H581" s="23"/>
      <c r="I581" s="23"/>
      <c r="J581" s="23"/>
      <c r="K581" s="32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31"/>
      <c r="B582" s="31"/>
      <c r="C582" s="23"/>
      <c r="D582" s="23"/>
      <c r="E582" s="23"/>
      <c r="F582" s="23"/>
      <c r="G582" s="23"/>
      <c r="H582" s="23"/>
      <c r="I582" s="23"/>
      <c r="J582" s="23"/>
      <c r="K582" s="32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31"/>
      <c r="B583" s="31"/>
      <c r="C583" s="23"/>
      <c r="D583" s="23"/>
      <c r="E583" s="23"/>
      <c r="F583" s="23"/>
      <c r="G583" s="23"/>
      <c r="H583" s="23"/>
      <c r="I583" s="23"/>
      <c r="J583" s="23"/>
      <c r="K583" s="32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31"/>
      <c r="B584" s="31"/>
      <c r="C584" s="23"/>
      <c r="D584" s="23"/>
      <c r="E584" s="23"/>
      <c r="F584" s="23"/>
      <c r="G584" s="23"/>
      <c r="H584" s="23"/>
      <c r="I584" s="23"/>
      <c r="J584" s="23"/>
      <c r="K584" s="32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31"/>
      <c r="B585" s="31"/>
      <c r="C585" s="23"/>
      <c r="D585" s="23"/>
      <c r="E585" s="23"/>
      <c r="F585" s="23"/>
      <c r="G585" s="23"/>
      <c r="H585" s="23"/>
      <c r="I585" s="23"/>
      <c r="J585" s="23"/>
      <c r="K585" s="32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31"/>
      <c r="B586" s="31"/>
      <c r="C586" s="23"/>
      <c r="D586" s="23"/>
      <c r="E586" s="23"/>
      <c r="F586" s="23"/>
      <c r="G586" s="23"/>
      <c r="H586" s="23"/>
      <c r="I586" s="23"/>
      <c r="J586" s="23"/>
      <c r="K586" s="32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31"/>
      <c r="B587" s="31"/>
      <c r="C587" s="23"/>
      <c r="D587" s="23"/>
      <c r="E587" s="23"/>
      <c r="F587" s="23"/>
      <c r="G587" s="23"/>
      <c r="H587" s="23"/>
      <c r="I587" s="23"/>
      <c r="J587" s="23"/>
      <c r="K587" s="32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31"/>
      <c r="B588" s="31"/>
      <c r="C588" s="23"/>
      <c r="D588" s="23"/>
      <c r="E588" s="23"/>
      <c r="F588" s="23"/>
      <c r="G588" s="23"/>
      <c r="H588" s="23"/>
      <c r="I588" s="23"/>
      <c r="J588" s="23"/>
      <c r="K588" s="32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31"/>
      <c r="B589" s="31"/>
      <c r="C589" s="23"/>
      <c r="D589" s="23"/>
      <c r="E589" s="23"/>
      <c r="F589" s="23"/>
      <c r="G589" s="23"/>
      <c r="H589" s="23"/>
      <c r="I589" s="23"/>
      <c r="J589" s="23"/>
      <c r="K589" s="32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31"/>
      <c r="B590" s="31"/>
      <c r="C590" s="23"/>
      <c r="D590" s="23"/>
      <c r="E590" s="23"/>
      <c r="F590" s="23"/>
      <c r="G590" s="23"/>
      <c r="H590" s="23"/>
      <c r="I590" s="23"/>
      <c r="J590" s="23"/>
      <c r="K590" s="32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31"/>
      <c r="B591" s="31"/>
      <c r="C591" s="23"/>
      <c r="D591" s="23"/>
      <c r="E591" s="23"/>
      <c r="F591" s="23"/>
      <c r="G591" s="23"/>
      <c r="H591" s="23"/>
      <c r="I591" s="23"/>
      <c r="J591" s="23"/>
      <c r="K591" s="32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31"/>
      <c r="B592" s="31"/>
      <c r="C592" s="23"/>
      <c r="D592" s="23"/>
      <c r="E592" s="23"/>
      <c r="F592" s="23"/>
      <c r="G592" s="23"/>
      <c r="H592" s="23"/>
      <c r="I592" s="23"/>
      <c r="J592" s="23"/>
      <c r="K592" s="32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31"/>
      <c r="B593" s="31"/>
      <c r="C593" s="23"/>
      <c r="D593" s="23"/>
      <c r="E593" s="23"/>
      <c r="F593" s="23"/>
      <c r="G593" s="23"/>
      <c r="H593" s="23"/>
      <c r="I593" s="23"/>
      <c r="J593" s="23"/>
      <c r="K593" s="32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31"/>
      <c r="B594" s="31"/>
      <c r="C594" s="23"/>
      <c r="D594" s="23"/>
      <c r="E594" s="23"/>
      <c r="F594" s="23"/>
      <c r="G594" s="23"/>
      <c r="H594" s="23"/>
      <c r="I594" s="23"/>
      <c r="J594" s="23"/>
      <c r="K594" s="32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31"/>
      <c r="B595" s="31"/>
      <c r="C595" s="23"/>
      <c r="D595" s="23"/>
      <c r="E595" s="23"/>
      <c r="F595" s="23"/>
      <c r="G595" s="23"/>
      <c r="H595" s="23"/>
      <c r="I595" s="23"/>
      <c r="J595" s="23"/>
      <c r="K595" s="32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31"/>
      <c r="B596" s="31"/>
      <c r="C596" s="23"/>
      <c r="D596" s="23"/>
      <c r="E596" s="23"/>
      <c r="F596" s="23"/>
      <c r="G596" s="23"/>
      <c r="H596" s="23"/>
      <c r="I596" s="23"/>
      <c r="J596" s="23"/>
      <c r="K596" s="32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31"/>
      <c r="B597" s="31"/>
      <c r="C597" s="23"/>
      <c r="D597" s="23"/>
      <c r="E597" s="23"/>
      <c r="F597" s="23"/>
      <c r="G597" s="23"/>
      <c r="H597" s="23"/>
      <c r="I597" s="23"/>
      <c r="J597" s="23"/>
      <c r="K597" s="32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31"/>
      <c r="B598" s="31"/>
      <c r="C598" s="23"/>
      <c r="D598" s="23"/>
      <c r="E598" s="23"/>
      <c r="F598" s="23"/>
      <c r="G598" s="23"/>
      <c r="H598" s="23"/>
      <c r="I598" s="23"/>
      <c r="J598" s="23"/>
      <c r="K598" s="32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31"/>
      <c r="B599" s="31"/>
      <c r="C599" s="23"/>
      <c r="D599" s="23"/>
      <c r="E599" s="23"/>
      <c r="F599" s="23"/>
      <c r="G599" s="23"/>
      <c r="H599" s="23"/>
      <c r="I599" s="23"/>
      <c r="J599" s="23"/>
      <c r="K599" s="32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31"/>
      <c r="B600" s="31"/>
      <c r="C600" s="23"/>
      <c r="D600" s="23"/>
      <c r="E600" s="23"/>
      <c r="F600" s="23"/>
      <c r="G600" s="23"/>
      <c r="H600" s="23"/>
      <c r="I600" s="23"/>
      <c r="J600" s="23"/>
      <c r="K600" s="32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31"/>
      <c r="B601" s="31"/>
      <c r="C601" s="23"/>
      <c r="D601" s="23"/>
      <c r="E601" s="23"/>
      <c r="F601" s="23"/>
      <c r="G601" s="23"/>
      <c r="H601" s="23"/>
      <c r="I601" s="23"/>
      <c r="J601" s="23"/>
      <c r="K601" s="32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31"/>
      <c r="B602" s="31"/>
      <c r="C602" s="23"/>
      <c r="D602" s="23"/>
      <c r="E602" s="23"/>
      <c r="F602" s="23"/>
      <c r="G602" s="23"/>
      <c r="H602" s="23"/>
      <c r="I602" s="23"/>
      <c r="J602" s="23"/>
      <c r="K602" s="32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31"/>
      <c r="B603" s="31"/>
      <c r="C603" s="23"/>
      <c r="D603" s="23"/>
      <c r="E603" s="23"/>
      <c r="F603" s="23"/>
      <c r="G603" s="23"/>
      <c r="H603" s="23"/>
      <c r="I603" s="23"/>
      <c r="J603" s="23"/>
      <c r="K603" s="32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31"/>
      <c r="B604" s="31"/>
      <c r="C604" s="23"/>
      <c r="D604" s="23"/>
      <c r="E604" s="23"/>
      <c r="F604" s="23"/>
      <c r="G604" s="23"/>
      <c r="H604" s="23"/>
      <c r="I604" s="23"/>
      <c r="J604" s="23"/>
      <c r="K604" s="32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31"/>
      <c r="B605" s="31"/>
      <c r="C605" s="23"/>
      <c r="D605" s="23"/>
      <c r="E605" s="23"/>
      <c r="F605" s="23"/>
      <c r="G605" s="23"/>
      <c r="H605" s="23"/>
      <c r="I605" s="23"/>
      <c r="J605" s="23"/>
      <c r="K605" s="32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31"/>
      <c r="B606" s="31"/>
      <c r="C606" s="23"/>
      <c r="D606" s="23"/>
      <c r="E606" s="23"/>
      <c r="F606" s="23"/>
      <c r="G606" s="23"/>
      <c r="H606" s="23"/>
      <c r="I606" s="23"/>
      <c r="J606" s="23"/>
      <c r="K606" s="32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31"/>
      <c r="B607" s="31"/>
      <c r="C607" s="23"/>
      <c r="D607" s="23"/>
      <c r="E607" s="23"/>
      <c r="F607" s="23"/>
      <c r="G607" s="23"/>
      <c r="H607" s="23"/>
      <c r="I607" s="23"/>
      <c r="J607" s="23"/>
      <c r="K607" s="32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31"/>
      <c r="B608" s="31"/>
      <c r="C608" s="23"/>
      <c r="D608" s="23"/>
      <c r="E608" s="23"/>
      <c r="F608" s="23"/>
      <c r="G608" s="23"/>
      <c r="H608" s="23"/>
      <c r="I608" s="23"/>
      <c r="J608" s="23"/>
      <c r="K608" s="32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31"/>
      <c r="B609" s="31"/>
      <c r="C609" s="23"/>
      <c r="D609" s="23"/>
      <c r="E609" s="23"/>
      <c r="F609" s="23"/>
      <c r="G609" s="23"/>
      <c r="H609" s="23"/>
      <c r="I609" s="23"/>
      <c r="J609" s="23"/>
      <c r="K609" s="32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31"/>
      <c r="B610" s="31"/>
      <c r="C610" s="23"/>
      <c r="D610" s="23"/>
      <c r="E610" s="23"/>
      <c r="F610" s="23"/>
      <c r="G610" s="23"/>
      <c r="H610" s="23"/>
      <c r="I610" s="23"/>
      <c r="J610" s="23"/>
      <c r="K610" s="32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31"/>
      <c r="B611" s="31"/>
      <c r="C611" s="23"/>
      <c r="D611" s="23"/>
      <c r="E611" s="23"/>
      <c r="F611" s="23"/>
      <c r="G611" s="23"/>
      <c r="H611" s="23"/>
      <c r="I611" s="23"/>
      <c r="J611" s="23"/>
      <c r="K611" s="32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31"/>
      <c r="B612" s="31"/>
      <c r="C612" s="23"/>
      <c r="D612" s="23"/>
      <c r="E612" s="23"/>
      <c r="F612" s="23"/>
      <c r="G612" s="23"/>
      <c r="H612" s="23"/>
      <c r="I612" s="23"/>
      <c r="J612" s="23"/>
      <c r="K612" s="32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31"/>
      <c r="B613" s="31"/>
      <c r="C613" s="23"/>
      <c r="D613" s="23"/>
      <c r="E613" s="23"/>
      <c r="F613" s="23"/>
      <c r="G613" s="23"/>
      <c r="H613" s="23"/>
      <c r="I613" s="23"/>
      <c r="J613" s="23"/>
      <c r="K613" s="32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31"/>
      <c r="B614" s="31"/>
      <c r="C614" s="23"/>
      <c r="D614" s="23"/>
      <c r="E614" s="23"/>
      <c r="F614" s="23"/>
      <c r="G614" s="23"/>
      <c r="H614" s="23"/>
      <c r="I614" s="23"/>
      <c r="J614" s="23"/>
      <c r="K614" s="32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31"/>
      <c r="B615" s="31"/>
      <c r="C615" s="23"/>
      <c r="D615" s="23"/>
      <c r="E615" s="23"/>
      <c r="F615" s="23"/>
      <c r="G615" s="23"/>
      <c r="H615" s="23"/>
      <c r="I615" s="23"/>
      <c r="J615" s="23"/>
      <c r="K615" s="32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31"/>
      <c r="B616" s="31"/>
      <c r="C616" s="23"/>
      <c r="D616" s="23"/>
      <c r="E616" s="23"/>
      <c r="F616" s="23"/>
      <c r="G616" s="23"/>
      <c r="H616" s="23"/>
      <c r="I616" s="23"/>
      <c r="J616" s="23"/>
      <c r="K616" s="32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31"/>
      <c r="B617" s="31"/>
      <c r="C617" s="23"/>
      <c r="D617" s="23"/>
      <c r="E617" s="23"/>
      <c r="F617" s="23"/>
      <c r="G617" s="23"/>
      <c r="H617" s="23"/>
      <c r="I617" s="23"/>
      <c r="J617" s="23"/>
      <c r="K617" s="32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31"/>
      <c r="B618" s="31"/>
      <c r="C618" s="23"/>
      <c r="D618" s="23"/>
      <c r="E618" s="23"/>
      <c r="F618" s="23"/>
      <c r="G618" s="23"/>
      <c r="H618" s="23"/>
      <c r="I618" s="23"/>
      <c r="J618" s="23"/>
      <c r="K618" s="32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31"/>
      <c r="B619" s="31"/>
      <c r="C619" s="23"/>
      <c r="D619" s="23"/>
      <c r="E619" s="23"/>
      <c r="F619" s="23"/>
      <c r="G619" s="23"/>
      <c r="H619" s="23"/>
      <c r="I619" s="23"/>
      <c r="J619" s="23"/>
      <c r="K619" s="32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31"/>
      <c r="B620" s="31"/>
      <c r="C620" s="23"/>
      <c r="D620" s="23"/>
      <c r="E620" s="23"/>
      <c r="F620" s="23"/>
      <c r="G620" s="23"/>
      <c r="H620" s="23"/>
      <c r="I620" s="23"/>
      <c r="J620" s="23"/>
      <c r="K620" s="32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31"/>
      <c r="B621" s="31"/>
      <c r="C621" s="23"/>
      <c r="D621" s="23"/>
      <c r="E621" s="23"/>
      <c r="F621" s="23"/>
      <c r="G621" s="23"/>
      <c r="H621" s="23"/>
      <c r="I621" s="23"/>
      <c r="J621" s="23"/>
      <c r="K621" s="32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31"/>
      <c r="B622" s="31"/>
      <c r="C622" s="23"/>
      <c r="D622" s="23"/>
      <c r="E622" s="23"/>
      <c r="F622" s="23"/>
      <c r="G622" s="23"/>
      <c r="H622" s="23"/>
      <c r="I622" s="23"/>
      <c r="J622" s="23"/>
      <c r="K622" s="32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31"/>
      <c r="B623" s="31"/>
      <c r="C623" s="23"/>
      <c r="D623" s="23"/>
      <c r="E623" s="23"/>
      <c r="F623" s="23"/>
      <c r="G623" s="23"/>
      <c r="H623" s="23"/>
      <c r="I623" s="23"/>
      <c r="J623" s="23"/>
      <c r="K623" s="32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31"/>
      <c r="B624" s="31"/>
      <c r="C624" s="23"/>
      <c r="D624" s="23"/>
      <c r="E624" s="23"/>
      <c r="F624" s="23"/>
      <c r="G624" s="23"/>
      <c r="H624" s="23"/>
      <c r="I624" s="23"/>
      <c r="J624" s="23"/>
      <c r="K624" s="32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31"/>
      <c r="B625" s="31"/>
      <c r="C625" s="23"/>
      <c r="D625" s="23"/>
      <c r="E625" s="23"/>
      <c r="F625" s="23"/>
      <c r="G625" s="23"/>
      <c r="H625" s="23"/>
      <c r="I625" s="23"/>
      <c r="J625" s="23"/>
      <c r="K625" s="32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31"/>
      <c r="B626" s="31"/>
      <c r="C626" s="23"/>
      <c r="D626" s="23"/>
      <c r="E626" s="23"/>
      <c r="F626" s="23"/>
      <c r="G626" s="23"/>
      <c r="H626" s="23"/>
      <c r="I626" s="23"/>
      <c r="J626" s="23"/>
      <c r="K626" s="32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31"/>
      <c r="B627" s="31"/>
      <c r="C627" s="23"/>
      <c r="D627" s="23"/>
      <c r="E627" s="23"/>
      <c r="F627" s="23"/>
      <c r="G627" s="23"/>
      <c r="H627" s="23"/>
      <c r="I627" s="23"/>
      <c r="J627" s="23"/>
      <c r="K627" s="32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31"/>
      <c r="B628" s="31"/>
      <c r="C628" s="23"/>
      <c r="D628" s="23"/>
      <c r="E628" s="23"/>
      <c r="F628" s="23"/>
      <c r="G628" s="23"/>
      <c r="H628" s="23"/>
      <c r="I628" s="23"/>
      <c r="J628" s="23"/>
      <c r="K628" s="32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31"/>
      <c r="B629" s="31"/>
      <c r="C629" s="23"/>
      <c r="D629" s="23"/>
      <c r="E629" s="23"/>
      <c r="F629" s="23"/>
      <c r="G629" s="23"/>
      <c r="H629" s="23"/>
      <c r="I629" s="23"/>
      <c r="J629" s="23"/>
      <c r="K629" s="32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31"/>
      <c r="B630" s="31"/>
      <c r="C630" s="23"/>
      <c r="D630" s="23"/>
      <c r="E630" s="23"/>
      <c r="F630" s="23"/>
      <c r="G630" s="23"/>
      <c r="H630" s="23"/>
      <c r="I630" s="23"/>
      <c r="J630" s="23"/>
      <c r="K630" s="32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31"/>
      <c r="B631" s="31"/>
      <c r="C631" s="23"/>
      <c r="D631" s="23"/>
      <c r="E631" s="23"/>
      <c r="F631" s="23"/>
      <c r="G631" s="23"/>
      <c r="H631" s="23"/>
      <c r="I631" s="23"/>
      <c r="J631" s="23"/>
      <c r="K631" s="32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31"/>
      <c r="B632" s="31"/>
      <c r="C632" s="23"/>
      <c r="D632" s="23"/>
      <c r="E632" s="23"/>
      <c r="F632" s="23"/>
      <c r="G632" s="23"/>
      <c r="H632" s="23"/>
      <c r="I632" s="23"/>
      <c r="J632" s="23"/>
      <c r="K632" s="32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31"/>
      <c r="B633" s="31"/>
      <c r="C633" s="23"/>
      <c r="D633" s="23"/>
      <c r="E633" s="23"/>
      <c r="F633" s="23"/>
      <c r="G633" s="23"/>
      <c r="H633" s="23"/>
      <c r="I633" s="23"/>
      <c r="J633" s="23"/>
      <c r="K633" s="32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31"/>
      <c r="B634" s="31"/>
      <c r="C634" s="23"/>
      <c r="D634" s="23"/>
      <c r="E634" s="23"/>
      <c r="F634" s="23"/>
      <c r="G634" s="23"/>
      <c r="H634" s="23"/>
      <c r="I634" s="23"/>
      <c r="J634" s="23"/>
      <c r="K634" s="32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31"/>
      <c r="B635" s="31"/>
      <c r="C635" s="23"/>
      <c r="D635" s="23"/>
      <c r="E635" s="23"/>
      <c r="F635" s="23"/>
      <c r="G635" s="23"/>
      <c r="H635" s="23"/>
      <c r="I635" s="23"/>
      <c r="J635" s="23"/>
      <c r="K635" s="32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31"/>
      <c r="B636" s="31"/>
      <c r="C636" s="23"/>
      <c r="D636" s="23"/>
      <c r="E636" s="23"/>
      <c r="F636" s="23"/>
      <c r="G636" s="23"/>
      <c r="H636" s="23"/>
      <c r="I636" s="23"/>
      <c r="J636" s="23"/>
      <c r="K636" s="32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31"/>
      <c r="B637" s="31"/>
      <c r="C637" s="23"/>
      <c r="D637" s="23"/>
      <c r="E637" s="23"/>
      <c r="F637" s="23"/>
      <c r="G637" s="23"/>
      <c r="H637" s="23"/>
      <c r="I637" s="23"/>
      <c r="J637" s="23"/>
      <c r="K637" s="32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31"/>
      <c r="B638" s="31"/>
      <c r="C638" s="23"/>
      <c r="D638" s="23"/>
      <c r="E638" s="23"/>
      <c r="F638" s="23"/>
      <c r="G638" s="23"/>
      <c r="H638" s="23"/>
      <c r="I638" s="23"/>
      <c r="J638" s="23"/>
      <c r="K638" s="32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31"/>
      <c r="B639" s="31"/>
      <c r="C639" s="23"/>
      <c r="D639" s="23"/>
      <c r="E639" s="23"/>
      <c r="F639" s="23"/>
      <c r="G639" s="23"/>
      <c r="H639" s="23"/>
      <c r="I639" s="23"/>
      <c r="J639" s="23"/>
      <c r="K639" s="32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31"/>
      <c r="B640" s="31"/>
      <c r="C640" s="23"/>
      <c r="D640" s="23"/>
      <c r="E640" s="23"/>
      <c r="F640" s="23"/>
      <c r="G640" s="23"/>
      <c r="H640" s="23"/>
      <c r="I640" s="23"/>
      <c r="J640" s="23"/>
      <c r="K640" s="32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31"/>
      <c r="B641" s="31"/>
      <c r="C641" s="23"/>
      <c r="D641" s="23"/>
      <c r="E641" s="23"/>
      <c r="F641" s="23"/>
      <c r="G641" s="23"/>
      <c r="H641" s="23"/>
      <c r="I641" s="23"/>
      <c r="J641" s="23"/>
      <c r="K641" s="32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31"/>
      <c r="B642" s="31"/>
      <c r="C642" s="23"/>
      <c r="D642" s="23"/>
      <c r="E642" s="23"/>
      <c r="F642" s="23"/>
      <c r="G642" s="23"/>
      <c r="H642" s="23"/>
      <c r="I642" s="23"/>
      <c r="J642" s="23"/>
      <c r="K642" s="32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31"/>
      <c r="B643" s="31"/>
      <c r="C643" s="23"/>
      <c r="D643" s="23"/>
      <c r="E643" s="23"/>
      <c r="F643" s="23"/>
      <c r="G643" s="23"/>
      <c r="H643" s="23"/>
      <c r="I643" s="23"/>
      <c r="J643" s="23"/>
      <c r="K643" s="32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31"/>
      <c r="B644" s="31"/>
      <c r="C644" s="23"/>
      <c r="D644" s="23"/>
      <c r="E644" s="23"/>
      <c r="F644" s="23"/>
      <c r="G644" s="23"/>
      <c r="H644" s="23"/>
      <c r="I644" s="23"/>
      <c r="J644" s="23"/>
      <c r="K644" s="32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31"/>
      <c r="B645" s="31"/>
      <c r="C645" s="23"/>
      <c r="D645" s="23"/>
      <c r="E645" s="23"/>
      <c r="F645" s="23"/>
      <c r="G645" s="23"/>
      <c r="H645" s="23"/>
      <c r="I645" s="23"/>
      <c r="J645" s="23"/>
      <c r="K645" s="32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31"/>
      <c r="B646" s="31"/>
      <c r="C646" s="23"/>
      <c r="D646" s="23"/>
      <c r="E646" s="23"/>
      <c r="F646" s="23"/>
      <c r="G646" s="23"/>
      <c r="H646" s="23"/>
      <c r="I646" s="23"/>
      <c r="J646" s="23"/>
      <c r="K646" s="32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31"/>
      <c r="B647" s="31"/>
      <c r="C647" s="23"/>
      <c r="D647" s="23"/>
      <c r="E647" s="23"/>
      <c r="F647" s="23"/>
      <c r="G647" s="23"/>
      <c r="H647" s="23"/>
      <c r="I647" s="23"/>
      <c r="J647" s="23"/>
      <c r="K647" s="32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31"/>
      <c r="B648" s="31"/>
      <c r="C648" s="23"/>
      <c r="D648" s="23"/>
      <c r="E648" s="23"/>
      <c r="F648" s="23"/>
      <c r="G648" s="23"/>
      <c r="H648" s="23"/>
      <c r="I648" s="23"/>
      <c r="J648" s="23"/>
      <c r="K648" s="32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31"/>
      <c r="B649" s="31"/>
      <c r="C649" s="23"/>
      <c r="D649" s="23"/>
      <c r="E649" s="23"/>
      <c r="F649" s="23"/>
      <c r="G649" s="23"/>
      <c r="H649" s="23"/>
      <c r="I649" s="23"/>
      <c r="J649" s="23"/>
      <c r="K649" s="32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31"/>
      <c r="B650" s="31"/>
      <c r="C650" s="23"/>
      <c r="D650" s="23"/>
      <c r="E650" s="23"/>
      <c r="F650" s="23"/>
      <c r="G650" s="23"/>
      <c r="H650" s="23"/>
      <c r="I650" s="23"/>
      <c r="J650" s="23"/>
      <c r="K650" s="32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31"/>
      <c r="B651" s="31"/>
      <c r="C651" s="23"/>
      <c r="D651" s="23"/>
      <c r="E651" s="23"/>
      <c r="F651" s="23"/>
      <c r="G651" s="23"/>
      <c r="H651" s="23"/>
      <c r="I651" s="23"/>
      <c r="J651" s="23"/>
      <c r="K651" s="32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31"/>
      <c r="B652" s="31"/>
      <c r="C652" s="23"/>
      <c r="D652" s="23"/>
      <c r="E652" s="23"/>
      <c r="F652" s="23"/>
      <c r="G652" s="23"/>
      <c r="H652" s="23"/>
      <c r="I652" s="23"/>
      <c r="J652" s="23"/>
      <c r="K652" s="32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31"/>
      <c r="B653" s="31"/>
      <c r="C653" s="23"/>
      <c r="D653" s="23"/>
      <c r="E653" s="23"/>
      <c r="F653" s="23"/>
      <c r="G653" s="23"/>
      <c r="H653" s="23"/>
      <c r="I653" s="23"/>
      <c r="J653" s="23"/>
      <c r="K653" s="32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31"/>
      <c r="B654" s="31"/>
      <c r="C654" s="23"/>
      <c r="D654" s="23"/>
      <c r="E654" s="23"/>
      <c r="F654" s="23"/>
      <c r="G654" s="23"/>
      <c r="H654" s="23"/>
      <c r="I654" s="23"/>
      <c r="J654" s="23"/>
      <c r="K654" s="32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31"/>
      <c r="B655" s="31"/>
      <c r="C655" s="23"/>
      <c r="D655" s="23"/>
      <c r="E655" s="23"/>
      <c r="F655" s="23"/>
      <c r="G655" s="23"/>
      <c r="H655" s="23"/>
      <c r="I655" s="23"/>
      <c r="J655" s="23"/>
      <c r="K655" s="32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31"/>
      <c r="B656" s="31"/>
      <c r="C656" s="23"/>
      <c r="D656" s="23"/>
      <c r="E656" s="23"/>
      <c r="F656" s="23"/>
      <c r="G656" s="23"/>
      <c r="H656" s="23"/>
      <c r="I656" s="23"/>
      <c r="J656" s="23"/>
      <c r="K656" s="32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31"/>
      <c r="B657" s="31"/>
      <c r="C657" s="23"/>
      <c r="D657" s="23"/>
      <c r="E657" s="23"/>
      <c r="F657" s="23"/>
      <c r="G657" s="23"/>
      <c r="H657" s="23"/>
      <c r="I657" s="23"/>
      <c r="J657" s="23"/>
      <c r="K657" s="32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31"/>
      <c r="B658" s="31"/>
      <c r="C658" s="23"/>
      <c r="D658" s="23"/>
      <c r="E658" s="23"/>
      <c r="F658" s="23"/>
      <c r="G658" s="23"/>
      <c r="H658" s="23"/>
      <c r="I658" s="23"/>
      <c r="J658" s="23"/>
      <c r="K658" s="32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31"/>
      <c r="B659" s="31"/>
      <c r="C659" s="23"/>
      <c r="D659" s="23"/>
      <c r="E659" s="23"/>
      <c r="F659" s="23"/>
      <c r="G659" s="23"/>
      <c r="H659" s="23"/>
      <c r="I659" s="23"/>
      <c r="J659" s="23"/>
      <c r="K659" s="32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31"/>
      <c r="B660" s="31"/>
      <c r="C660" s="23"/>
      <c r="D660" s="23"/>
      <c r="E660" s="23"/>
      <c r="F660" s="23"/>
      <c r="G660" s="23"/>
      <c r="H660" s="23"/>
      <c r="I660" s="23"/>
      <c r="J660" s="23"/>
      <c r="K660" s="32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31"/>
      <c r="B661" s="31"/>
      <c r="C661" s="23"/>
      <c r="D661" s="23"/>
      <c r="E661" s="23"/>
      <c r="F661" s="23"/>
      <c r="G661" s="23"/>
      <c r="H661" s="23"/>
      <c r="I661" s="23"/>
      <c r="J661" s="23"/>
      <c r="K661" s="32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31"/>
      <c r="B662" s="31"/>
      <c r="C662" s="23"/>
      <c r="D662" s="23"/>
      <c r="E662" s="23"/>
      <c r="F662" s="23"/>
      <c r="G662" s="23"/>
      <c r="H662" s="23"/>
      <c r="I662" s="23"/>
      <c r="J662" s="23"/>
      <c r="K662" s="32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31"/>
      <c r="B663" s="31"/>
      <c r="C663" s="23"/>
      <c r="D663" s="23"/>
      <c r="E663" s="23"/>
      <c r="F663" s="23"/>
      <c r="G663" s="23"/>
      <c r="H663" s="23"/>
      <c r="I663" s="23"/>
      <c r="J663" s="23"/>
      <c r="K663" s="32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31"/>
      <c r="B664" s="31"/>
      <c r="C664" s="23"/>
      <c r="D664" s="23"/>
      <c r="E664" s="23"/>
      <c r="F664" s="23"/>
      <c r="G664" s="23"/>
      <c r="H664" s="23"/>
      <c r="I664" s="23"/>
      <c r="J664" s="23"/>
      <c r="K664" s="32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31"/>
      <c r="B665" s="31"/>
      <c r="C665" s="23"/>
      <c r="D665" s="23"/>
      <c r="E665" s="23"/>
      <c r="F665" s="23"/>
      <c r="G665" s="23"/>
      <c r="H665" s="23"/>
      <c r="I665" s="23"/>
      <c r="J665" s="23"/>
      <c r="K665" s="32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31"/>
      <c r="B666" s="31"/>
      <c r="C666" s="23"/>
      <c r="D666" s="23"/>
      <c r="E666" s="23"/>
      <c r="F666" s="23"/>
      <c r="G666" s="23"/>
      <c r="H666" s="23"/>
      <c r="I666" s="23"/>
      <c r="J666" s="23"/>
      <c r="K666" s="32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31"/>
      <c r="B667" s="31"/>
      <c r="C667" s="23"/>
      <c r="D667" s="23"/>
      <c r="E667" s="23"/>
      <c r="F667" s="23"/>
      <c r="G667" s="23"/>
      <c r="H667" s="23"/>
      <c r="I667" s="23"/>
      <c r="J667" s="23"/>
      <c r="K667" s="32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31"/>
      <c r="B668" s="31"/>
      <c r="C668" s="23"/>
      <c r="D668" s="23"/>
      <c r="E668" s="23"/>
      <c r="F668" s="23"/>
      <c r="G668" s="23"/>
      <c r="H668" s="23"/>
      <c r="I668" s="23"/>
      <c r="J668" s="23"/>
      <c r="K668" s="32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31"/>
      <c r="B669" s="31"/>
      <c r="C669" s="23"/>
      <c r="D669" s="23"/>
      <c r="E669" s="23"/>
      <c r="F669" s="23"/>
      <c r="G669" s="23"/>
      <c r="H669" s="23"/>
      <c r="I669" s="23"/>
      <c r="J669" s="23"/>
      <c r="K669" s="32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31"/>
      <c r="B670" s="31"/>
      <c r="C670" s="23"/>
      <c r="D670" s="23"/>
      <c r="E670" s="23"/>
      <c r="F670" s="23"/>
      <c r="G670" s="23"/>
      <c r="H670" s="23"/>
      <c r="I670" s="23"/>
      <c r="J670" s="23"/>
      <c r="K670" s="32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31"/>
      <c r="B671" s="31"/>
      <c r="C671" s="23"/>
      <c r="D671" s="23"/>
      <c r="E671" s="23"/>
      <c r="F671" s="23"/>
      <c r="G671" s="23"/>
      <c r="H671" s="23"/>
      <c r="I671" s="23"/>
      <c r="J671" s="23"/>
      <c r="K671" s="32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31"/>
      <c r="B672" s="31"/>
      <c r="C672" s="23"/>
      <c r="D672" s="23"/>
      <c r="E672" s="23"/>
      <c r="F672" s="23"/>
      <c r="G672" s="23"/>
      <c r="H672" s="23"/>
      <c r="I672" s="23"/>
      <c r="J672" s="23"/>
      <c r="K672" s="32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31"/>
      <c r="B673" s="31"/>
      <c r="C673" s="23"/>
      <c r="D673" s="23"/>
      <c r="E673" s="23"/>
      <c r="F673" s="23"/>
      <c r="G673" s="23"/>
      <c r="H673" s="23"/>
      <c r="I673" s="23"/>
      <c r="J673" s="23"/>
      <c r="K673" s="32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31"/>
      <c r="B674" s="31"/>
      <c r="C674" s="23"/>
      <c r="D674" s="23"/>
      <c r="E674" s="23"/>
      <c r="F674" s="23"/>
      <c r="G674" s="23"/>
      <c r="H674" s="23"/>
      <c r="I674" s="23"/>
      <c r="J674" s="23"/>
      <c r="K674" s="32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31"/>
      <c r="B675" s="31"/>
      <c r="C675" s="23"/>
      <c r="D675" s="23"/>
      <c r="E675" s="23"/>
      <c r="F675" s="23"/>
      <c r="G675" s="23"/>
      <c r="H675" s="23"/>
      <c r="I675" s="23"/>
      <c r="J675" s="23"/>
      <c r="K675" s="32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31"/>
      <c r="B676" s="31"/>
      <c r="C676" s="23"/>
      <c r="D676" s="23"/>
      <c r="E676" s="23"/>
      <c r="F676" s="23"/>
      <c r="G676" s="23"/>
      <c r="H676" s="23"/>
      <c r="I676" s="23"/>
      <c r="J676" s="23"/>
      <c r="K676" s="32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31"/>
      <c r="B677" s="31"/>
      <c r="C677" s="23"/>
      <c r="D677" s="23"/>
      <c r="E677" s="23"/>
      <c r="F677" s="23"/>
      <c r="G677" s="23"/>
      <c r="H677" s="23"/>
      <c r="I677" s="23"/>
      <c r="J677" s="23"/>
      <c r="K677" s="32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31"/>
      <c r="B678" s="31"/>
      <c r="C678" s="23"/>
      <c r="D678" s="23"/>
      <c r="E678" s="23"/>
      <c r="F678" s="23"/>
      <c r="G678" s="23"/>
      <c r="H678" s="23"/>
      <c r="I678" s="23"/>
      <c r="J678" s="23"/>
      <c r="K678" s="32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31"/>
      <c r="B679" s="31"/>
      <c r="C679" s="23"/>
      <c r="D679" s="23"/>
      <c r="E679" s="23"/>
      <c r="F679" s="23"/>
      <c r="G679" s="23"/>
      <c r="H679" s="23"/>
      <c r="I679" s="23"/>
      <c r="J679" s="23"/>
      <c r="K679" s="32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31"/>
      <c r="B680" s="31"/>
      <c r="C680" s="23"/>
      <c r="D680" s="23"/>
      <c r="E680" s="23"/>
      <c r="F680" s="23"/>
      <c r="G680" s="23"/>
      <c r="H680" s="23"/>
      <c r="I680" s="23"/>
      <c r="J680" s="23"/>
      <c r="K680" s="32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31"/>
      <c r="B681" s="31"/>
      <c r="C681" s="23"/>
      <c r="D681" s="23"/>
      <c r="E681" s="23"/>
      <c r="F681" s="23"/>
      <c r="G681" s="23"/>
      <c r="H681" s="23"/>
      <c r="I681" s="23"/>
      <c r="J681" s="23"/>
      <c r="K681" s="32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31"/>
      <c r="B682" s="31"/>
      <c r="C682" s="23"/>
      <c r="D682" s="23"/>
      <c r="E682" s="23"/>
      <c r="F682" s="23"/>
      <c r="G682" s="23"/>
      <c r="H682" s="23"/>
      <c r="I682" s="23"/>
      <c r="J682" s="23"/>
      <c r="K682" s="32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31"/>
      <c r="B683" s="31"/>
      <c r="C683" s="23"/>
      <c r="D683" s="23"/>
      <c r="E683" s="23"/>
      <c r="F683" s="23"/>
      <c r="G683" s="23"/>
      <c r="H683" s="23"/>
      <c r="I683" s="23"/>
      <c r="J683" s="23"/>
      <c r="K683" s="32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31"/>
      <c r="B684" s="31"/>
      <c r="C684" s="23"/>
      <c r="D684" s="23"/>
      <c r="E684" s="23"/>
      <c r="F684" s="23"/>
      <c r="G684" s="23"/>
      <c r="H684" s="23"/>
      <c r="I684" s="23"/>
      <c r="J684" s="23"/>
      <c r="K684" s="32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31"/>
      <c r="B685" s="31"/>
      <c r="C685" s="23"/>
      <c r="D685" s="23"/>
      <c r="E685" s="23"/>
      <c r="F685" s="23"/>
      <c r="G685" s="23"/>
      <c r="H685" s="23"/>
      <c r="I685" s="23"/>
      <c r="J685" s="23"/>
      <c r="K685" s="32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31"/>
      <c r="B686" s="31"/>
      <c r="C686" s="23"/>
      <c r="D686" s="23"/>
      <c r="E686" s="23"/>
      <c r="F686" s="23"/>
      <c r="G686" s="23"/>
      <c r="H686" s="23"/>
      <c r="I686" s="23"/>
      <c r="J686" s="23"/>
      <c r="K686" s="32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31"/>
      <c r="B687" s="31"/>
      <c r="C687" s="23"/>
      <c r="D687" s="23"/>
      <c r="E687" s="23"/>
      <c r="F687" s="23"/>
      <c r="G687" s="23"/>
      <c r="H687" s="23"/>
      <c r="I687" s="23"/>
      <c r="J687" s="23"/>
      <c r="K687" s="32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31"/>
      <c r="B688" s="31"/>
      <c r="C688" s="23"/>
      <c r="D688" s="23"/>
      <c r="E688" s="23"/>
      <c r="F688" s="23"/>
      <c r="G688" s="23"/>
      <c r="H688" s="23"/>
      <c r="I688" s="23"/>
      <c r="J688" s="23"/>
      <c r="K688" s="32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31"/>
      <c r="B689" s="31"/>
      <c r="C689" s="23"/>
      <c r="D689" s="23"/>
      <c r="E689" s="23"/>
      <c r="F689" s="23"/>
      <c r="G689" s="23"/>
      <c r="H689" s="23"/>
      <c r="I689" s="23"/>
      <c r="J689" s="23"/>
      <c r="K689" s="32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31"/>
      <c r="B690" s="31"/>
      <c r="C690" s="23"/>
      <c r="D690" s="23"/>
      <c r="E690" s="23"/>
      <c r="F690" s="23"/>
      <c r="G690" s="23"/>
      <c r="H690" s="23"/>
      <c r="I690" s="23"/>
      <c r="J690" s="23"/>
      <c r="K690" s="32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31"/>
      <c r="B691" s="31"/>
      <c r="C691" s="23"/>
      <c r="D691" s="23"/>
      <c r="E691" s="23"/>
      <c r="F691" s="23"/>
      <c r="G691" s="23"/>
      <c r="H691" s="23"/>
      <c r="I691" s="23"/>
      <c r="J691" s="23"/>
      <c r="K691" s="32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31"/>
      <c r="B692" s="31"/>
      <c r="C692" s="23"/>
      <c r="D692" s="23"/>
      <c r="E692" s="23"/>
      <c r="F692" s="23"/>
      <c r="G692" s="23"/>
      <c r="H692" s="23"/>
      <c r="I692" s="23"/>
      <c r="J692" s="23"/>
      <c r="K692" s="32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31"/>
      <c r="B693" s="31"/>
      <c r="C693" s="23"/>
      <c r="D693" s="23"/>
      <c r="E693" s="23"/>
      <c r="F693" s="23"/>
      <c r="G693" s="23"/>
      <c r="H693" s="23"/>
      <c r="I693" s="23"/>
      <c r="J693" s="23"/>
      <c r="K693" s="32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31"/>
      <c r="B694" s="31"/>
      <c r="C694" s="23"/>
      <c r="D694" s="23"/>
      <c r="E694" s="23"/>
      <c r="F694" s="23"/>
      <c r="G694" s="23"/>
      <c r="H694" s="23"/>
      <c r="I694" s="23"/>
      <c r="J694" s="23"/>
      <c r="K694" s="32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31"/>
      <c r="B695" s="31"/>
      <c r="C695" s="23"/>
      <c r="D695" s="23"/>
      <c r="E695" s="23"/>
      <c r="F695" s="23"/>
      <c r="G695" s="23"/>
      <c r="H695" s="23"/>
      <c r="I695" s="23"/>
      <c r="J695" s="23"/>
      <c r="K695" s="32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31"/>
      <c r="B696" s="31"/>
      <c r="C696" s="23"/>
      <c r="D696" s="23"/>
      <c r="E696" s="23"/>
      <c r="F696" s="23"/>
      <c r="G696" s="23"/>
      <c r="H696" s="23"/>
      <c r="I696" s="23"/>
      <c r="J696" s="23"/>
      <c r="K696" s="32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31"/>
      <c r="B697" s="31"/>
      <c r="C697" s="23"/>
      <c r="D697" s="23"/>
      <c r="E697" s="23"/>
      <c r="F697" s="23"/>
      <c r="G697" s="23"/>
      <c r="H697" s="23"/>
      <c r="I697" s="23"/>
      <c r="J697" s="23"/>
      <c r="K697" s="32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31"/>
      <c r="B698" s="31"/>
      <c r="C698" s="23"/>
      <c r="D698" s="23"/>
      <c r="E698" s="23"/>
      <c r="F698" s="23"/>
      <c r="G698" s="23"/>
      <c r="H698" s="23"/>
      <c r="I698" s="23"/>
      <c r="J698" s="23"/>
      <c r="K698" s="32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31"/>
      <c r="B699" s="31"/>
      <c r="C699" s="23"/>
      <c r="D699" s="23"/>
      <c r="E699" s="23"/>
      <c r="F699" s="23"/>
      <c r="G699" s="23"/>
      <c r="H699" s="23"/>
      <c r="I699" s="23"/>
      <c r="J699" s="23"/>
      <c r="K699" s="32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31"/>
      <c r="B700" s="31"/>
      <c r="C700" s="23"/>
      <c r="D700" s="23"/>
      <c r="E700" s="23"/>
      <c r="F700" s="23"/>
      <c r="G700" s="23"/>
      <c r="H700" s="23"/>
      <c r="I700" s="23"/>
      <c r="J700" s="23"/>
      <c r="K700" s="32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31"/>
      <c r="B701" s="31"/>
      <c r="C701" s="23"/>
      <c r="D701" s="23"/>
      <c r="E701" s="23"/>
      <c r="F701" s="23"/>
      <c r="G701" s="23"/>
      <c r="H701" s="23"/>
      <c r="I701" s="23"/>
      <c r="J701" s="23"/>
      <c r="K701" s="32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31"/>
      <c r="B702" s="31"/>
      <c r="C702" s="23"/>
      <c r="D702" s="23"/>
      <c r="E702" s="23"/>
      <c r="F702" s="23"/>
      <c r="G702" s="23"/>
      <c r="H702" s="23"/>
      <c r="I702" s="23"/>
      <c r="J702" s="23"/>
      <c r="K702" s="32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31"/>
      <c r="B703" s="31"/>
      <c r="C703" s="23"/>
      <c r="D703" s="23"/>
      <c r="E703" s="23"/>
      <c r="F703" s="23"/>
      <c r="G703" s="23"/>
      <c r="H703" s="23"/>
      <c r="I703" s="23"/>
      <c r="J703" s="23"/>
      <c r="K703" s="32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31"/>
      <c r="B704" s="31"/>
      <c r="C704" s="23"/>
      <c r="D704" s="23"/>
      <c r="E704" s="23"/>
      <c r="F704" s="23"/>
      <c r="G704" s="23"/>
      <c r="H704" s="23"/>
      <c r="I704" s="23"/>
      <c r="J704" s="23"/>
      <c r="K704" s="32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31"/>
      <c r="B705" s="31"/>
      <c r="C705" s="23"/>
      <c r="D705" s="23"/>
      <c r="E705" s="23"/>
      <c r="F705" s="23"/>
      <c r="G705" s="23"/>
      <c r="H705" s="23"/>
      <c r="I705" s="23"/>
      <c r="J705" s="23"/>
      <c r="K705" s="32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31"/>
      <c r="B706" s="31"/>
      <c r="C706" s="23"/>
      <c r="D706" s="23"/>
      <c r="E706" s="23"/>
      <c r="F706" s="23"/>
      <c r="G706" s="23"/>
      <c r="H706" s="23"/>
      <c r="I706" s="23"/>
      <c r="J706" s="23"/>
      <c r="K706" s="32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31"/>
      <c r="B707" s="31"/>
      <c r="C707" s="23"/>
      <c r="D707" s="23"/>
      <c r="E707" s="23"/>
      <c r="F707" s="23"/>
      <c r="G707" s="23"/>
      <c r="H707" s="23"/>
      <c r="I707" s="23"/>
      <c r="J707" s="23"/>
      <c r="K707" s="32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31"/>
      <c r="B708" s="31"/>
      <c r="C708" s="23"/>
      <c r="D708" s="23"/>
      <c r="E708" s="23"/>
      <c r="F708" s="23"/>
      <c r="G708" s="23"/>
      <c r="H708" s="23"/>
      <c r="I708" s="23"/>
      <c r="J708" s="23"/>
      <c r="K708" s="32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31"/>
      <c r="B709" s="31"/>
      <c r="C709" s="23"/>
      <c r="D709" s="23"/>
      <c r="E709" s="23"/>
      <c r="F709" s="23"/>
      <c r="G709" s="23"/>
      <c r="H709" s="23"/>
      <c r="I709" s="23"/>
      <c r="J709" s="23"/>
      <c r="K709" s="32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31"/>
      <c r="B710" s="31"/>
      <c r="C710" s="23"/>
      <c r="D710" s="23"/>
      <c r="E710" s="23"/>
      <c r="F710" s="23"/>
      <c r="G710" s="23"/>
      <c r="H710" s="23"/>
      <c r="I710" s="23"/>
      <c r="J710" s="23"/>
      <c r="K710" s="32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31"/>
      <c r="B711" s="31"/>
      <c r="C711" s="23"/>
      <c r="D711" s="23"/>
      <c r="E711" s="23"/>
      <c r="F711" s="23"/>
      <c r="G711" s="23"/>
      <c r="H711" s="23"/>
      <c r="I711" s="23"/>
      <c r="J711" s="23"/>
      <c r="K711" s="32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31"/>
      <c r="B712" s="31"/>
      <c r="C712" s="23"/>
      <c r="D712" s="23"/>
      <c r="E712" s="23"/>
      <c r="F712" s="23"/>
      <c r="G712" s="23"/>
      <c r="H712" s="23"/>
      <c r="I712" s="23"/>
      <c r="J712" s="23"/>
      <c r="K712" s="32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31"/>
      <c r="B713" s="31"/>
      <c r="C713" s="23"/>
      <c r="D713" s="23"/>
      <c r="E713" s="23"/>
      <c r="F713" s="23"/>
      <c r="G713" s="23"/>
      <c r="H713" s="23"/>
      <c r="I713" s="23"/>
      <c r="J713" s="23"/>
      <c r="K713" s="32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31"/>
      <c r="B714" s="31"/>
      <c r="C714" s="23"/>
      <c r="D714" s="23"/>
      <c r="E714" s="23"/>
      <c r="F714" s="23"/>
      <c r="G714" s="23"/>
      <c r="H714" s="23"/>
      <c r="I714" s="23"/>
      <c r="J714" s="23"/>
      <c r="K714" s="32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31"/>
      <c r="B715" s="31"/>
      <c r="C715" s="23"/>
      <c r="D715" s="23"/>
      <c r="E715" s="23"/>
      <c r="F715" s="23"/>
      <c r="G715" s="23"/>
      <c r="H715" s="23"/>
      <c r="I715" s="23"/>
      <c r="J715" s="23"/>
      <c r="K715" s="32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31"/>
      <c r="B716" s="31"/>
      <c r="C716" s="23"/>
      <c r="D716" s="23"/>
      <c r="E716" s="23"/>
      <c r="F716" s="23"/>
      <c r="G716" s="23"/>
      <c r="H716" s="23"/>
      <c r="I716" s="23"/>
      <c r="J716" s="23"/>
      <c r="K716" s="32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31"/>
      <c r="B717" s="31"/>
      <c r="C717" s="23"/>
      <c r="D717" s="23"/>
      <c r="E717" s="23"/>
      <c r="F717" s="23"/>
      <c r="G717" s="23"/>
      <c r="H717" s="23"/>
      <c r="I717" s="23"/>
      <c r="J717" s="23"/>
      <c r="K717" s="32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31"/>
      <c r="B718" s="31"/>
      <c r="C718" s="23"/>
      <c r="D718" s="23"/>
      <c r="E718" s="23"/>
      <c r="F718" s="23"/>
      <c r="G718" s="23"/>
      <c r="H718" s="23"/>
      <c r="I718" s="23"/>
      <c r="J718" s="23"/>
      <c r="K718" s="32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31"/>
      <c r="B719" s="31"/>
      <c r="C719" s="23"/>
      <c r="D719" s="23"/>
      <c r="E719" s="23"/>
      <c r="F719" s="23"/>
      <c r="G719" s="23"/>
      <c r="H719" s="23"/>
      <c r="I719" s="23"/>
      <c r="J719" s="23"/>
      <c r="K719" s="32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31"/>
      <c r="B720" s="31"/>
      <c r="C720" s="23"/>
      <c r="D720" s="23"/>
      <c r="E720" s="23"/>
      <c r="F720" s="23"/>
      <c r="G720" s="23"/>
      <c r="H720" s="23"/>
      <c r="I720" s="23"/>
      <c r="J720" s="23"/>
      <c r="K720" s="32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31"/>
      <c r="B721" s="31"/>
      <c r="C721" s="23"/>
      <c r="D721" s="23"/>
      <c r="E721" s="23"/>
      <c r="F721" s="23"/>
      <c r="G721" s="23"/>
      <c r="H721" s="23"/>
      <c r="I721" s="23"/>
      <c r="J721" s="23"/>
      <c r="K721" s="32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31"/>
      <c r="B722" s="31"/>
      <c r="C722" s="23"/>
      <c r="D722" s="23"/>
      <c r="E722" s="23"/>
      <c r="F722" s="23"/>
      <c r="G722" s="23"/>
      <c r="H722" s="23"/>
      <c r="I722" s="23"/>
      <c r="J722" s="23"/>
      <c r="K722" s="32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31"/>
      <c r="B723" s="31"/>
      <c r="C723" s="23"/>
      <c r="D723" s="23"/>
      <c r="E723" s="23"/>
      <c r="F723" s="23"/>
      <c r="G723" s="23"/>
      <c r="H723" s="23"/>
      <c r="I723" s="23"/>
      <c r="J723" s="23"/>
      <c r="K723" s="32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31"/>
      <c r="B724" s="31"/>
      <c r="C724" s="23"/>
      <c r="D724" s="23"/>
      <c r="E724" s="23"/>
      <c r="F724" s="23"/>
      <c r="G724" s="23"/>
      <c r="H724" s="23"/>
      <c r="I724" s="23"/>
      <c r="J724" s="23"/>
      <c r="K724" s="32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31"/>
      <c r="B725" s="31"/>
      <c r="C725" s="23"/>
      <c r="D725" s="23"/>
      <c r="E725" s="23"/>
      <c r="F725" s="23"/>
      <c r="G725" s="23"/>
      <c r="H725" s="23"/>
      <c r="I725" s="23"/>
      <c r="J725" s="23"/>
      <c r="K725" s="32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31"/>
      <c r="B726" s="31"/>
      <c r="C726" s="23"/>
      <c r="D726" s="23"/>
      <c r="E726" s="23"/>
      <c r="F726" s="23"/>
      <c r="G726" s="23"/>
      <c r="H726" s="23"/>
      <c r="I726" s="23"/>
      <c r="J726" s="23"/>
      <c r="K726" s="32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31"/>
      <c r="B727" s="31"/>
      <c r="C727" s="23"/>
      <c r="D727" s="23"/>
      <c r="E727" s="23"/>
      <c r="F727" s="23"/>
      <c r="G727" s="23"/>
      <c r="H727" s="23"/>
      <c r="I727" s="23"/>
      <c r="J727" s="23"/>
      <c r="K727" s="32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31"/>
      <c r="B728" s="31"/>
      <c r="C728" s="23"/>
      <c r="D728" s="23"/>
      <c r="E728" s="23"/>
      <c r="F728" s="23"/>
      <c r="G728" s="23"/>
      <c r="H728" s="23"/>
      <c r="I728" s="23"/>
      <c r="J728" s="23"/>
      <c r="K728" s="32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31"/>
      <c r="B729" s="31"/>
      <c r="C729" s="23"/>
      <c r="D729" s="23"/>
      <c r="E729" s="23"/>
      <c r="F729" s="23"/>
      <c r="G729" s="23"/>
      <c r="H729" s="23"/>
      <c r="I729" s="23"/>
      <c r="J729" s="23"/>
      <c r="K729" s="32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31"/>
      <c r="B730" s="31"/>
      <c r="C730" s="23"/>
      <c r="D730" s="23"/>
      <c r="E730" s="23"/>
      <c r="F730" s="23"/>
      <c r="G730" s="23"/>
      <c r="H730" s="23"/>
      <c r="I730" s="23"/>
      <c r="J730" s="23"/>
      <c r="K730" s="32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31"/>
      <c r="B731" s="31"/>
      <c r="C731" s="23"/>
      <c r="D731" s="23"/>
      <c r="E731" s="23"/>
      <c r="F731" s="23"/>
      <c r="G731" s="23"/>
      <c r="H731" s="23"/>
      <c r="I731" s="23"/>
      <c r="J731" s="23"/>
      <c r="K731" s="32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31"/>
      <c r="B732" s="31"/>
      <c r="C732" s="23"/>
      <c r="D732" s="23"/>
      <c r="E732" s="23"/>
      <c r="F732" s="23"/>
      <c r="G732" s="23"/>
      <c r="H732" s="23"/>
      <c r="I732" s="23"/>
      <c r="J732" s="23"/>
      <c r="K732" s="32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31"/>
      <c r="B733" s="31"/>
      <c r="C733" s="23"/>
      <c r="D733" s="23"/>
      <c r="E733" s="23"/>
      <c r="F733" s="23"/>
      <c r="G733" s="23"/>
      <c r="H733" s="23"/>
      <c r="I733" s="23"/>
      <c r="J733" s="23"/>
      <c r="K733" s="32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31"/>
      <c r="B734" s="31"/>
      <c r="C734" s="23"/>
      <c r="D734" s="23"/>
      <c r="E734" s="23"/>
      <c r="F734" s="23"/>
      <c r="G734" s="23"/>
      <c r="H734" s="23"/>
      <c r="I734" s="23"/>
      <c r="J734" s="23"/>
      <c r="K734" s="32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31"/>
      <c r="B735" s="31"/>
      <c r="C735" s="23"/>
      <c r="D735" s="23"/>
      <c r="E735" s="23"/>
      <c r="F735" s="23"/>
      <c r="G735" s="23"/>
      <c r="H735" s="23"/>
      <c r="I735" s="23"/>
      <c r="J735" s="23"/>
      <c r="K735" s="32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31"/>
      <c r="B736" s="31"/>
      <c r="C736" s="23"/>
      <c r="D736" s="23"/>
      <c r="E736" s="23"/>
      <c r="F736" s="23"/>
      <c r="G736" s="23"/>
      <c r="H736" s="23"/>
      <c r="I736" s="23"/>
      <c r="J736" s="23"/>
      <c r="K736" s="32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31"/>
      <c r="B737" s="31"/>
      <c r="C737" s="23"/>
      <c r="D737" s="23"/>
      <c r="E737" s="23"/>
      <c r="F737" s="23"/>
      <c r="G737" s="23"/>
      <c r="H737" s="23"/>
      <c r="I737" s="23"/>
      <c r="J737" s="23"/>
      <c r="K737" s="32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31"/>
      <c r="B738" s="31"/>
      <c r="C738" s="23"/>
      <c r="D738" s="23"/>
      <c r="E738" s="23"/>
      <c r="F738" s="23"/>
      <c r="G738" s="23"/>
      <c r="H738" s="23"/>
      <c r="I738" s="23"/>
      <c r="J738" s="23"/>
      <c r="K738" s="32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31"/>
      <c r="B739" s="31"/>
      <c r="C739" s="23"/>
      <c r="D739" s="23"/>
      <c r="E739" s="23"/>
      <c r="F739" s="23"/>
      <c r="G739" s="23"/>
      <c r="H739" s="23"/>
      <c r="I739" s="23"/>
      <c r="J739" s="23"/>
      <c r="K739" s="32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31"/>
      <c r="B740" s="31"/>
      <c r="C740" s="23"/>
      <c r="D740" s="23"/>
      <c r="E740" s="23"/>
      <c r="F740" s="23"/>
      <c r="G740" s="23"/>
      <c r="H740" s="23"/>
      <c r="I740" s="23"/>
      <c r="J740" s="23"/>
      <c r="K740" s="32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31"/>
      <c r="B741" s="31"/>
      <c r="C741" s="23"/>
      <c r="D741" s="23"/>
      <c r="E741" s="23"/>
      <c r="F741" s="23"/>
      <c r="G741" s="23"/>
      <c r="H741" s="23"/>
      <c r="I741" s="23"/>
      <c r="J741" s="23"/>
      <c r="K741" s="32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31"/>
      <c r="B742" s="31"/>
      <c r="C742" s="23"/>
      <c r="D742" s="23"/>
      <c r="E742" s="23"/>
      <c r="F742" s="23"/>
      <c r="G742" s="23"/>
      <c r="H742" s="23"/>
      <c r="I742" s="23"/>
      <c r="J742" s="23"/>
      <c r="K742" s="32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31"/>
      <c r="B743" s="31"/>
      <c r="C743" s="23"/>
      <c r="D743" s="23"/>
      <c r="E743" s="23"/>
      <c r="F743" s="23"/>
      <c r="G743" s="23"/>
      <c r="H743" s="23"/>
      <c r="I743" s="23"/>
      <c r="J743" s="23"/>
      <c r="K743" s="32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31"/>
      <c r="B744" s="31"/>
      <c r="C744" s="23"/>
      <c r="D744" s="23"/>
      <c r="E744" s="23"/>
      <c r="F744" s="23"/>
      <c r="G744" s="23"/>
      <c r="H744" s="23"/>
      <c r="I744" s="23"/>
      <c r="J744" s="23"/>
      <c r="K744" s="32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31"/>
      <c r="B745" s="31"/>
      <c r="C745" s="23"/>
      <c r="D745" s="23"/>
      <c r="E745" s="23"/>
      <c r="F745" s="23"/>
      <c r="G745" s="23"/>
      <c r="H745" s="23"/>
      <c r="I745" s="23"/>
      <c r="J745" s="23"/>
      <c r="K745" s="32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31"/>
      <c r="B746" s="31"/>
      <c r="C746" s="23"/>
      <c r="D746" s="23"/>
      <c r="E746" s="23"/>
      <c r="F746" s="23"/>
      <c r="G746" s="23"/>
      <c r="H746" s="23"/>
      <c r="I746" s="23"/>
      <c r="J746" s="23"/>
      <c r="K746" s="32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31"/>
      <c r="B747" s="31"/>
      <c r="C747" s="23"/>
      <c r="D747" s="23"/>
      <c r="E747" s="23"/>
      <c r="F747" s="23"/>
      <c r="G747" s="23"/>
      <c r="H747" s="23"/>
      <c r="I747" s="23"/>
      <c r="J747" s="23"/>
      <c r="K747" s="32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31"/>
      <c r="B748" s="31"/>
      <c r="C748" s="23"/>
      <c r="D748" s="23"/>
      <c r="E748" s="23"/>
      <c r="F748" s="23"/>
      <c r="G748" s="23"/>
      <c r="H748" s="23"/>
      <c r="I748" s="23"/>
      <c r="J748" s="23"/>
      <c r="K748" s="32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31"/>
      <c r="B749" s="31"/>
      <c r="C749" s="23"/>
      <c r="D749" s="23"/>
      <c r="E749" s="23"/>
      <c r="F749" s="23"/>
      <c r="G749" s="23"/>
      <c r="H749" s="23"/>
      <c r="I749" s="23"/>
      <c r="J749" s="23"/>
      <c r="K749" s="32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31"/>
      <c r="B750" s="31"/>
      <c r="C750" s="23"/>
      <c r="D750" s="23"/>
      <c r="E750" s="23"/>
      <c r="F750" s="23"/>
      <c r="G750" s="23"/>
      <c r="H750" s="23"/>
      <c r="I750" s="23"/>
      <c r="J750" s="23"/>
      <c r="K750" s="32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31"/>
      <c r="B751" s="31"/>
      <c r="C751" s="23"/>
      <c r="D751" s="23"/>
      <c r="E751" s="23"/>
      <c r="F751" s="23"/>
      <c r="G751" s="23"/>
      <c r="H751" s="23"/>
      <c r="I751" s="23"/>
      <c r="J751" s="23"/>
      <c r="K751" s="32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31"/>
      <c r="B752" s="31"/>
      <c r="C752" s="23"/>
      <c r="D752" s="23"/>
      <c r="E752" s="23"/>
      <c r="F752" s="23"/>
      <c r="G752" s="23"/>
      <c r="H752" s="23"/>
      <c r="I752" s="23"/>
      <c r="J752" s="23"/>
      <c r="K752" s="32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31"/>
      <c r="B753" s="31"/>
      <c r="C753" s="23"/>
      <c r="D753" s="23"/>
      <c r="E753" s="23"/>
      <c r="F753" s="23"/>
      <c r="G753" s="23"/>
      <c r="H753" s="23"/>
      <c r="I753" s="23"/>
      <c r="J753" s="23"/>
      <c r="K753" s="32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31"/>
      <c r="B754" s="31"/>
      <c r="C754" s="23"/>
      <c r="D754" s="23"/>
      <c r="E754" s="23"/>
      <c r="F754" s="23"/>
      <c r="G754" s="23"/>
      <c r="H754" s="23"/>
      <c r="I754" s="23"/>
      <c r="J754" s="23"/>
      <c r="K754" s="32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31"/>
      <c r="B755" s="31"/>
      <c r="C755" s="23"/>
      <c r="D755" s="23"/>
      <c r="E755" s="23"/>
      <c r="F755" s="23"/>
      <c r="G755" s="23"/>
      <c r="H755" s="23"/>
      <c r="I755" s="23"/>
      <c r="J755" s="23"/>
      <c r="K755" s="32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31"/>
      <c r="B756" s="31"/>
      <c r="C756" s="23"/>
      <c r="D756" s="23"/>
      <c r="E756" s="23"/>
      <c r="F756" s="23"/>
      <c r="G756" s="23"/>
      <c r="H756" s="23"/>
      <c r="I756" s="23"/>
      <c r="J756" s="23"/>
      <c r="K756" s="32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31"/>
      <c r="B757" s="31"/>
      <c r="C757" s="23"/>
      <c r="D757" s="23"/>
      <c r="E757" s="23"/>
      <c r="F757" s="23"/>
      <c r="G757" s="23"/>
      <c r="H757" s="23"/>
      <c r="I757" s="23"/>
      <c r="J757" s="23"/>
      <c r="K757" s="32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31"/>
      <c r="B758" s="31"/>
      <c r="C758" s="23"/>
      <c r="D758" s="23"/>
      <c r="E758" s="23"/>
      <c r="F758" s="23"/>
      <c r="G758" s="23"/>
      <c r="H758" s="23"/>
      <c r="I758" s="23"/>
      <c r="J758" s="23"/>
      <c r="K758" s="32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31"/>
      <c r="B759" s="31"/>
      <c r="C759" s="23"/>
      <c r="D759" s="23"/>
      <c r="E759" s="23"/>
      <c r="F759" s="23"/>
      <c r="G759" s="23"/>
      <c r="H759" s="23"/>
      <c r="I759" s="23"/>
      <c r="J759" s="23"/>
      <c r="K759" s="32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31"/>
      <c r="B760" s="31"/>
      <c r="C760" s="23"/>
      <c r="D760" s="23"/>
      <c r="E760" s="23"/>
      <c r="F760" s="23"/>
      <c r="G760" s="23"/>
      <c r="H760" s="23"/>
      <c r="I760" s="23"/>
      <c r="J760" s="23"/>
      <c r="K760" s="32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31"/>
      <c r="B761" s="31"/>
      <c r="C761" s="23"/>
      <c r="D761" s="23"/>
      <c r="E761" s="23"/>
      <c r="F761" s="23"/>
      <c r="G761" s="23"/>
      <c r="H761" s="23"/>
      <c r="I761" s="23"/>
      <c r="J761" s="23"/>
      <c r="K761" s="32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31"/>
      <c r="B762" s="31"/>
      <c r="C762" s="23"/>
      <c r="D762" s="23"/>
      <c r="E762" s="23"/>
      <c r="F762" s="23"/>
      <c r="G762" s="23"/>
      <c r="H762" s="23"/>
      <c r="I762" s="23"/>
      <c r="J762" s="23"/>
      <c r="K762" s="32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31"/>
      <c r="B763" s="31"/>
      <c r="C763" s="23"/>
      <c r="D763" s="23"/>
      <c r="E763" s="23"/>
      <c r="F763" s="23"/>
      <c r="G763" s="23"/>
      <c r="H763" s="23"/>
      <c r="I763" s="23"/>
      <c r="J763" s="23"/>
      <c r="K763" s="32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31"/>
      <c r="B764" s="31"/>
      <c r="C764" s="23"/>
      <c r="D764" s="23"/>
      <c r="E764" s="23"/>
      <c r="F764" s="23"/>
      <c r="G764" s="23"/>
      <c r="H764" s="23"/>
      <c r="I764" s="23"/>
      <c r="J764" s="23"/>
      <c r="K764" s="32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31"/>
      <c r="B765" s="31"/>
      <c r="C765" s="23"/>
      <c r="D765" s="23"/>
      <c r="E765" s="23"/>
      <c r="F765" s="23"/>
      <c r="G765" s="23"/>
      <c r="H765" s="23"/>
      <c r="I765" s="23"/>
      <c r="J765" s="23"/>
      <c r="K765" s="32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31"/>
      <c r="B766" s="31"/>
      <c r="C766" s="23"/>
      <c r="D766" s="23"/>
      <c r="E766" s="23"/>
      <c r="F766" s="23"/>
      <c r="G766" s="23"/>
      <c r="H766" s="23"/>
      <c r="I766" s="23"/>
      <c r="J766" s="23"/>
      <c r="K766" s="32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31"/>
      <c r="B767" s="31"/>
      <c r="C767" s="23"/>
      <c r="D767" s="23"/>
      <c r="E767" s="23"/>
      <c r="F767" s="23"/>
      <c r="G767" s="23"/>
      <c r="H767" s="23"/>
      <c r="I767" s="23"/>
      <c r="J767" s="23"/>
      <c r="K767" s="32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31"/>
      <c r="B768" s="31"/>
      <c r="C768" s="23"/>
      <c r="D768" s="23"/>
      <c r="E768" s="23"/>
      <c r="F768" s="23"/>
      <c r="G768" s="23"/>
      <c r="H768" s="23"/>
      <c r="I768" s="23"/>
      <c r="J768" s="23"/>
      <c r="K768" s="32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31"/>
      <c r="B769" s="31"/>
      <c r="C769" s="23"/>
      <c r="D769" s="23"/>
      <c r="E769" s="23"/>
      <c r="F769" s="23"/>
      <c r="G769" s="23"/>
      <c r="H769" s="23"/>
      <c r="I769" s="23"/>
      <c r="J769" s="23"/>
      <c r="K769" s="32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31"/>
      <c r="B770" s="31"/>
      <c r="C770" s="23"/>
      <c r="D770" s="23"/>
      <c r="E770" s="23"/>
      <c r="F770" s="23"/>
      <c r="G770" s="23"/>
      <c r="H770" s="23"/>
      <c r="I770" s="23"/>
      <c r="J770" s="23"/>
      <c r="K770" s="32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31"/>
      <c r="B771" s="31"/>
      <c r="C771" s="23"/>
      <c r="D771" s="23"/>
      <c r="E771" s="23"/>
      <c r="F771" s="23"/>
      <c r="G771" s="23"/>
      <c r="H771" s="23"/>
      <c r="I771" s="23"/>
      <c r="J771" s="23"/>
      <c r="K771" s="32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31"/>
      <c r="B772" s="31"/>
      <c r="C772" s="23"/>
      <c r="D772" s="23"/>
      <c r="E772" s="23"/>
      <c r="F772" s="23"/>
      <c r="G772" s="23"/>
      <c r="H772" s="23"/>
      <c r="I772" s="23"/>
      <c r="J772" s="23"/>
      <c r="K772" s="32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31"/>
      <c r="B773" s="31"/>
      <c r="C773" s="23"/>
      <c r="D773" s="23"/>
      <c r="E773" s="23"/>
      <c r="F773" s="23"/>
      <c r="G773" s="23"/>
      <c r="H773" s="23"/>
      <c r="I773" s="23"/>
      <c r="J773" s="23"/>
      <c r="K773" s="32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31"/>
      <c r="B774" s="31"/>
      <c r="C774" s="23"/>
      <c r="D774" s="23"/>
      <c r="E774" s="23"/>
      <c r="F774" s="23"/>
      <c r="G774" s="23"/>
      <c r="H774" s="23"/>
      <c r="I774" s="23"/>
      <c r="J774" s="23"/>
      <c r="K774" s="32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31"/>
      <c r="B775" s="31"/>
      <c r="C775" s="23"/>
      <c r="D775" s="23"/>
      <c r="E775" s="23"/>
      <c r="F775" s="23"/>
      <c r="G775" s="23"/>
      <c r="H775" s="23"/>
      <c r="I775" s="23"/>
      <c r="J775" s="23"/>
      <c r="K775" s="32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31"/>
      <c r="B776" s="31"/>
      <c r="C776" s="23"/>
      <c r="D776" s="23"/>
      <c r="E776" s="23"/>
      <c r="F776" s="23"/>
      <c r="G776" s="23"/>
      <c r="H776" s="23"/>
      <c r="I776" s="23"/>
      <c r="J776" s="23"/>
      <c r="K776" s="32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31"/>
      <c r="B777" s="31"/>
      <c r="C777" s="23"/>
      <c r="D777" s="23"/>
      <c r="E777" s="23"/>
      <c r="F777" s="23"/>
      <c r="G777" s="23"/>
      <c r="H777" s="23"/>
      <c r="I777" s="23"/>
      <c r="J777" s="23"/>
      <c r="K777" s="32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31"/>
      <c r="B778" s="31"/>
      <c r="C778" s="23"/>
      <c r="D778" s="23"/>
      <c r="E778" s="23"/>
      <c r="F778" s="23"/>
      <c r="G778" s="23"/>
      <c r="H778" s="23"/>
      <c r="I778" s="23"/>
      <c r="J778" s="23"/>
      <c r="K778" s="32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31"/>
      <c r="B779" s="31"/>
      <c r="C779" s="23"/>
      <c r="D779" s="23"/>
      <c r="E779" s="23"/>
      <c r="F779" s="23"/>
      <c r="G779" s="23"/>
      <c r="H779" s="23"/>
      <c r="I779" s="23"/>
      <c r="J779" s="23"/>
      <c r="K779" s="32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31"/>
      <c r="B780" s="31"/>
      <c r="C780" s="23"/>
      <c r="D780" s="23"/>
      <c r="E780" s="23"/>
      <c r="F780" s="23"/>
      <c r="G780" s="23"/>
      <c r="H780" s="23"/>
      <c r="I780" s="23"/>
      <c r="J780" s="23"/>
      <c r="K780" s="32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31"/>
      <c r="B781" s="31"/>
      <c r="C781" s="23"/>
      <c r="D781" s="23"/>
      <c r="E781" s="23"/>
      <c r="F781" s="23"/>
      <c r="G781" s="23"/>
      <c r="H781" s="23"/>
      <c r="I781" s="23"/>
      <c r="J781" s="23"/>
      <c r="K781" s="32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31"/>
      <c r="B782" s="31"/>
      <c r="C782" s="23"/>
      <c r="D782" s="23"/>
      <c r="E782" s="23"/>
      <c r="F782" s="23"/>
      <c r="G782" s="23"/>
      <c r="H782" s="23"/>
      <c r="I782" s="23"/>
      <c r="J782" s="23"/>
      <c r="K782" s="32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31"/>
      <c r="B783" s="31"/>
      <c r="C783" s="23"/>
      <c r="D783" s="23"/>
      <c r="E783" s="23"/>
      <c r="F783" s="23"/>
      <c r="G783" s="23"/>
      <c r="H783" s="23"/>
      <c r="I783" s="23"/>
      <c r="J783" s="23"/>
      <c r="K783" s="32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31"/>
      <c r="B784" s="31"/>
      <c r="C784" s="23"/>
      <c r="D784" s="23"/>
      <c r="E784" s="23"/>
      <c r="F784" s="23"/>
      <c r="G784" s="23"/>
      <c r="H784" s="23"/>
      <c r="I784" s="23"/>
      <c r="J784" s="23"/>
      <c r="K784" s="32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31"/>
      <c r="B785" s="31"/>
      <c r="C785" s="23"/>
      <c r="D785" s="23"/>
      <c r="E785" s="23"/>
      <c r="F785" s="23"/>
      <c r="G785" s="23"/>
      <c r="H785" s="23"/>
      <c r="I785" s="23"/>
      <c r="J785" s="23"/>
      <c r="K785" s="32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31"/>
      <c r="B786" s="31"/>
      <c r="C786" s="23"/>
      <c r="D786" s="23"/>
      <c r="E786" s="23"/>
      <c r="F786" s="23"/>
      <c r="G786" s="23"/>
      <c r="H786" s="23"/>
      <c r="I786" s="23"/>
      <c r="J786" s="23"/>
      <c r="K786" s="32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31"/>
      <c r="B787" s="31"/>
      <c r="C787" s="23"/>
      <c r="D787" s="23"/>
      <c r="E787" s="23"/>
      <c r="F787" s="23"/>
      <c r="G787" s="23"/>
      <c r="H787" s="23"/>
      <c r="I787" s="23"/>
      <c r="J787" s="23"/>
      <c r="K787" s="32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31"/>
      <c r="B788" s="31"/>
      <c r="C788" s="23"/>
      <c r="D788" s="23"/>
      <c r="E788" s="23"/>
      <c r="F788" s="23"/>
      <c r="G788" s="23"/>
      <c r="H788" s="23"/>
      <c r="I788" s="23"/>
      <c r="J788" s="23"/>
      <c r="K788" s="32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31"/>
      <c r="B789" s="31"/>
      <c r="C789" s="23"/>
      <c r="D789" s="23"/>
      <c r="E789" s="23"/>
      <c r="F789" s="23"/>
      <c r="G789" s="23"/>
      <c r="H789" s="23"/>
      <c r="I789" s="23"/>
      <c r="J789" s="23"/>
      <c r="K789" s="32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31"/>
      <c r="B790" s="31"/>
      <c r="C790" s="23"/>
      <c r="D790" s="23"/>
      <c r="E790" s="23"/>
      <c r="F790" s="23"/>
      <c r="G790" s="23"/>
      <c r="H790" s="23"/>
      <c r="I790" s="23"/>
      <c r="J790" s="23"/>
      <c r="K790" s="32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31"/>
      <c r="B791" s="31"/>
      <c r="C791" s="23"/>
      <c r="D791" s="23"/>
      <c r="E791" s="23"/>
      <c r="F791" s="23"/>
      <c r="G791" s="23"/>
      <c r="H791" s="23"/>
      <c r="I791" s="23"/>
      <c r="J791" s="23"/>
      <c r="K791" s="32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31"/>
      <c r="B792" s="31"/>
      <c r="C792" s="23"/>
      <c r="D792" s="23"/>
      <c r="E792" s="23"/>
      <c r="F792" s="23"/>
      <c r="G792" s="23"/>
      <c r="H792" s="23"/>
      <c r="I792" s="23"/>
      <c r="J792" s="23"/>
      <c r="K792" s="32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31"/>
      <c r="B793" s="31"/>
      <c r="C793" s="23"/>
      <c r="D793" s="23"/>
      <c r="E793" s="23"/>
      <c r="F793" s="23"/>
      <c r="G793" s="23"/>
      <c r="H793" s="23"/>
      <c r="I793" s="23"/>
      <c r="J793" s="23"/>
      <c r="K793" s="32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31"/>
      <c r="B794" s="31"/>
      <c r="C794" s="23"/>
      <c r="D794" s="23"/>
      <c r="E794" s="23"/>
      <c r="F794" s="23"/>
      <c r="G794" s="23"/>
      <c r="H794" s="23"/>
      <c r="I794" s="23"/>
      <c r="J794" s="23"/>
      <c r="K794" s="32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31"/>
      <c r="B795" s="31"/>
      <c r="C795" s="23"/>
      <c r="D795" s="23"/>
      <c r="E795" s="23"/>
      <c r="F795" s="23"/>
      <c r="G795" s="23"/>
      <c r="H795" s="23"/>
      <c r="I795" s="23"/>
      <c r="J795" s="23"/>
      <c r="K795" s="32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31"/>
      <c r="B796" s="31"/>
      <c r="C796" s="23"/>
      <c r="D796" s="23"/>
      <c r="E796" s="23"/>
      <c r="F796" s="23"/>
      <c r="G796" s="23"/>
      <c r="H796" s="23"/>
      <c r="I796" s="23"/>
      <c r="J796" s="23"/>
      <c r="K796" s="32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31"/>
      <c r="B797" s="31"/>
      <c r="C797" s="23"/>
      <c r="D797" s="23"/>
      <c r="E797" s="23"/>
      <c r="F797" s="23"/>
      <c r="G797" s="23"/>
      <c r="H797" s="23"/>
      <c r="I797" s="23"/>
      <c r="J797" s="23"/>
      <c r="K797" s="32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31"/>
      <c r="B798" s="31"/>
      <c r="C798" s="23"/>
      <c r="D798" s="23"/>
      <c r="E798" s="23"/>
      <c r="F798" s="23"/>
      <c r="G798" s="23"/>
      <c r="H798" s="23"/>
      <c r="I798" s="23"/>
      <c r="J798" s="23"/>
      <c r="K798" s="32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31"/>
      <c r="B799" s="31"/>
      <c r="C799" s="23"/>
      <c r="D799" s="23"/>
      <c r="E799" s="23"/>
      <c r="F799" s="23"/>
      <c r="G799" s="23"/>
      <c r="H799" s="23"/>
      <c r="I799" s="23"/>
      <c r="J799" s="23"/>
      <c r="K799" s="32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31"/>
      <c r="B800" s="31"/>
      <c r="C800" s="23"/>
      <c r="D800" s="23"/>
      <c r="E800" s="23"/>
      <c r="F800" s="23"/>
      <c r="G800" s="23"/>
      <c r="H800" s="23"/>
      <c r="I800" s="23"/>
      <c r="J800" s="23"/>
      <c r="K800" s="32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31"/>
      <c r="B801" s="31"/>
      <c r="C801" s="23"/>
      <c r="D801" s="23"/>
      <c r="E801" s="23"/>
      <c r="F801" s="23"/>
      <c r="G801" s="23"/>
      <c r="H801" s="23"/>
      <c r="I801" s="23"/>
      <c r="J801" s="23"/>
      <c r="K801" s="32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31"/>
      <c r="B802" s="31"/>
      <c r="C802" s="23"/>
      <c r="D802" s="23"/>
      <c r="E802" s="23"/>
      <c r="F802" s="23"/>
      <c r="G802" s="23"/>
      <c r="H802" s="23"/>
      <c r="I802" s="23"/>
      <c r="J802" s="23"/>
      <c r="K802" s="32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31"/>
      <c r="B803" s="31"/>
      <c r="C803" s="23"/>
      <c r="D803" s="23"/>
      <c r="E803" s="23"/>
      <c r="F803" s="23"/>
      <c r="G803" s="23"/>
      <c r="H803" s="23"/>
      <c r="I803" s="23"/>
      <c r="J803" s="23"/>
      <c r="K803" s="32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31"/>
      <c r="B804" s="31"/>
      <c r="C804" s="23"/>
      <c r="D804" s="23"/>
      <c r="E804" s="23"/>
      <c r="F804" s="23"/>
      <c r="G804" s="23"/>
      <c r="H804" s="23"/>
      <c r="I804" s="23"/>
      <c r="J804" s="23"/>
      <c r="K804" s="32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31"/>
      <c r="B805" s="31"/>
      <c r="C805" s="23"/>
      <c r="D805" s="23"/>
      <c r="E805" s="23"/>
      <c r="F805" s="23"/>
      <c r="G805" s="23"/>
      <c r="H805" s="23"/>
      <c r="I805" s="23"/>
      <c r="J805" s="23"/>
      <c r="K805" s="32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31"/>
      <c r="B806" s="31"/>
      <c r="C806" s="23"/>
      <c r="D806" s="23"/>
      <c r="E806" s="23"/>
      <c r="F806" s="23"/>
      <c r="G806" s="23"/>
      <c r="H806" s="23"/>
      <c r="I806" s="23"/>
      <c r="J806" s="23"/>
      <c r="K806" s="32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31"/>
      <c r="B807" s="31"/>
      <c r="C807" s="23"/>
      <c r="D807" s="23"/>
      <c r="E807" s="23"/>
      <c r="F807" s="23"/>
      <c r="G807" s="23"/>
      <c r="H807" s="23"/>
      <c r="I807" s="23"/>
      <c r="J807" s="23"/>
      <c r="K807" s="32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31"/>
      <c r="B808" s="31"/>
      <c r="C808" s="23"/>
      <c r="D808" s="23"/>
      <c r="E808" s="23"/>
      <c r="F808" s="23"/>
      <c r="G808" s="23"/>
      <c r="H808" s="23"/>
      <c r="I808" s="23"/>
      <c r="J808" s="23"/>
      <c r="K808" s="32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31"/>
      <c r="B809" s="31"/>
      <c r="C809" s="23"/>
      <c r="D809" s="23"/>
      <c r="E809" s="23"/>
      <c r="F809" s="23"/>
      <c r="G809" s="23"/>
      <c r="H809" s="23"/>
      <c r="I809" s="23"/>
      <c r="J809" s="23"/>
      <c r="K809" s="32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31"/>
      <c r="B810" s="31"/>
      <c r="C810" s="23"/>
      <c r="D810" s="23"/>
      <c r="E810" s="23"/>
      <c r="F810" s="23"/>
      <c r="G810" s="23"/>
      <c r="H810" s="23"/>
      <c r="I810" s="23"/>
      <c r="J810" s="23"/>
      <c r="K810" s="32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31"/>
      <c r="B811" s="31"/>
      <c r="C811" s="23"/>
      <c r="D811" s="23"/>
      <c r="E811" s="23"/>
      <c r="F811" s="23"/>
      <c r="G811" s="23"/>
      <c r="H811" s="23"/>
      <c r="I811" s="23"/>
      <c r="J811" s="23"/>
      <c r="K811" s="32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31"/>
      <c r="B812" s="31"/>
      <c r="C812" s="23"/>
      <c r="D812" s="23"/>
      <c r="E812" s="23"/>
      <c r="F812" s="23"/>
      <c r="G812" s="23"/>
      <c r="H812" s="23"/>
      <c r="I812" s="23"/>
      <c r="J812" s="23"/>
      <c r="K812" s="32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31"/>
      <c r="B813" s="31"/>
      <c r="C813" s="23"/>
      <c r="D813" s="23"/>
      <c r="E813" s="23"/>
      <c r="F813" s="23"/>
      <c r="G813" s="23"/>
      <c r="H813" s="23"/>
      <c r="I813" s="23"/>
      <c r="J813" s="23"/>
      <c r="K813" s="32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31"/>
      <c r="B814" s="31"/>
      <c r="C814" s="23"/>
      <c r="D814" s="23"/>
      <c r="E814" s="23"/>
      <c r="F814" s="23"/>
      <c r="G814" s="23"/>
      <c r="H814" s="23"/>
      <c r="I814" s="23"/>
      <c r="J814" s="23"/>
      <c r="K814" s="32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31"/>
      <c r="B815" s="31"/>
      <c r="C815" s="23"/>
      <c r="D815" s="23"/>
      <c r="E815" s="23"/>
      <c r="F815" s="23"/>
      <c r="G815" s="23"/>
      <c r="H815" s="23"/>
      <c r="I815" s="23"/>
      <c r="J815" s="23"/>
      <c r="K815" s="32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31"/>
      <c r="B816" s="31"/>
      <c r="C816" s="23"/>
      <c r="D816" s="23"/>
      <c r="E816" s="23"/>
      <c r="F816" s="23"/>
      <c r="G816" s="23"/>
      <c r="H816" s="23"/>
      <c r="I816" s="23"/>
      <c r="J816" s="23"/>
      <c r="K816" s="32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31"/>
      <c r="B817" s="31"/>
      <c r="C817" s="23"/>
      <c r="D817" s="23"/>
      <c r="E817" s="23"/>
      <c r="F817" s="23"/>
      <c r="G817" s="23"/>
      <c r="H817" s="23"/>
      <c r="I817" s="23"/>
      <c r="J817" s="23"/>
      <c r="K817" s="32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31"/>
      <c r="B818" s="31"/>
      <c r="C818" s="23"/>
      <c r="D818" s="23"/>
      <c r="E818" s="23"/>
      <c r="F818" s="23"/>
      <c r="G818" s="23"/>
      <c r="H818" s="23"/>
      <c r="I818" s="23"/>
      <c r="J818" s="23"/>
      <c r="K818" s="32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31"/>
      <c r="B819" s="31"/>
      <c r="C819" s="23"/>
      <c r="D819" s="23"/>
      <c r="E819" s="23"/>
      <c r="F819" s="23"/>
      <c r="G819" s="23"/>
      <c r="H819" s="23"/>
      <c r="I819" s="23"/>
      <c r="J819" s="23"/>
      <c r="K819" s="32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31"/>
      <c r="B820" s="31"/>
      <c r="C820" s="23"/>
      <c r="D820" s="23"/>
      <c r="E820" s="23"/>
      <c r="F820" s="23"/>
      <c r="G820" s="23"/>
      <c r="H820" s="23"/>
      <c r="I820" s="23"/>
      <c r="J820" s="23"/>
      <c r="K820" s="32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31"/>
      <c r="B821" s="31"/>
      <c r="C821" s="23"/>
      <c r="D821" s="23"/>
      <c r="E821" s="23"/>
      <c r="F821" s="23"/>
      <c r="G821" s="23"/>
      <c r="H821" s="23"/>
      <c r="I821" s="23"/>
      <c r="J821" s="23"/>
      <c r="K821" s="32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31"/>
      <c r="B822" s="31"/>
      <c r="C822" s="23"/>
      <c r="D822" s="23"/>
      <c r="E822" s="23"/>
      <c r="F822" s="23"/>
      <c r="G822" s="23"/>
      <c r="H822" s="23"/>
      <c r="I822" s="23"/>
      <c r="J822" s="23"/>
      <c r="K822" s="32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31"/>
      <c r="B823" s="31"/>
      <c r="C823" s="23"/>
      <c r="D823" s="23"/>
      <c r="E823" s="23"/>
      <c r="F823" s="23"/>
      <c r="G823" s="23"/>
      <c r="H823" s="23"/>
      <c r="I823" s="23"/>
      <c r="J823" s="23"/>
      <c r="K823" s="32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31"/>
      <c r="B824" s="31"/>
      <c r="C824" s="23"/>
      <c r="D824" s="23"/>
      <c r="E824" s="23"/>
      <c r="F824" s="23"/>
      <c r="G824" s="23"/>
      <c r="H824" s="23"/>
      <c r="I824" s="23"/>
      <c r="J824" s="23"/>
      <c r="K824" s="32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31"/>
      <c r="B825" s="31"/>
      <c r="C825" s="23"/>
      <c r="D825" s="23"/>
      <c r="E825" s="23"/>
      <c r="F825" s="23"/>
      <c r="G825" s="23"/>
      <c r="H825" s="23"/>
      <c r="I825" s="23"/>
      <c r="J825" s="23"/>
      <c r="K825" s="32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31"/>
      <c r="B826" s="31"/>
      <c r="C826" s="23"/>
      <c r="D826" s="23"/>
      <c r="E826" s="23"/>
      <c r="F826" s="23"/>
      <c r="G826" s="23"/>
      <c r="H826" s="23"/>
      <c r="I826" s="23"/>
      <c r="J826" s="23"/>
      <c r="K826" s="32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31"/>
      <c r="B827" s="31"/>
      <c r="C827" s="23"/>
      <c r="D827" s="23"/>
      <c r="E827" s="23"/>
      <c r="F827" s="23"/>
      <c r="G827" s="23"/>
      <c r="H827" s="23"/>
      <c r="I827" s="23"/>
      <c r="J827" s="23"/>
      <c r="K827" s="32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31"/>
      <c r="B828" s="31"/>
      <c r="C828" s="23"/>
      <c r="D828" s="23"/>
      <c r="E828" s="23"/>
      <c r="F828" s="23"/>
      <c r="G828" s="23"/>
      <c r="H828" s="23"/>
      <c r="I828" s="23"/>
      <c r="J828" s="23"/>
      <c r="K828" s="32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31"/>
      <c r="B829" s="31"/>
      <c r="C829" s="23"/>
      <c r="D829" s="23"/>
      <c r="E829" s="23"/>
      <c r="F829" s="23"/>
      <c r="G829" s="23"/>
      <c r="H829" s="23"/>
      <c r="I829" s="23"/>
      <c r="J829" s="23"/>
      <c r="K829" s="32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31"/>
      <c r="B830" s="31"/>
      <c r="C830" s="23"/>
      <c r="D830" s="23"/>
      <c r="E830" s="23"/>
      <c r="F830" s="23"/>
      <c r="G830" s="23"/>
      <c r="H830" s="23"/>
      <c r="I830" s="23"/>
      <c r="J830" s="23"/>
      <c r="K830" s="32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31"/>
      <c r="B831" s="31"/>
      <c r="C831" s="23"/>
      <c r="D831" s="23"/>
      <c r="E831" s="23"/>
      <c r="F831" s="23"/>
      <c r="G831" s="23"/>
      <c r="H831" s="23"/>
      <c r="I831" s="23"/>
      <c r="J831" s="23"/>
      <c r="K831" s="32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31"/>
      <c r="B832" s="31"/>
      <c r="C832" s="23"/>
      <c r="D832" s="23"/>
      <c r="E832" s="23"/>
      <c r="F832" s="23"/>
      <c r="G832" s="23"/>
      <c r="H832" s="23"/>
      <c r="I832" s="23"/>
      <c r="J832" s="23"/>
      <c r="K832" s="32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31"/>
      <c r="B833" s="31"/>
      <c r="C833" s="23"/>
      <c r="D833" s="23"/>
      <c r="E833" s="23"/>
      <c r="F833" s="23"/>
      <c r="G833" s="23"/>
      <c r="H833" s="23"/>
      <c r="I833" s="23"/>
      <c r="J833" s="23"/>
      <c r="K833" s="32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31"/>
      <c r="B834" s="31"/>
      <c r="C834" s="23"/>
      <c r="D834" s="23"/>
      <c r="E834" s="23"/>
      <c r="F834" s="23"/>
      <c r="G834" s="23"/>
      <c r="H834" s="23"/>
      <c r="I834" s="23"/>
      <c r="J834" s="23"/>
      <c r="K834" s="32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31"/>
      <c r="B835" s="31"/>
      <c r="C835" s="23"/>
      <c r="D835" s="23"/>
      <c r="E835" s="23"/>
      <c r="F835" s="23"/>
      <c r="G835" s="23"/>
      <c r="H835" s="23"/>
      <c r="I835" s="23"/>
      <c r="J835" s="23"/>
      <c r="K835" s="32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31"/>
      <c r="B836" s="31"/>
      <c r="C836" s="23"/>
      <c r="D836" s="23"/>
      <c r="E836" s="23"/>
      <c r="F836" s="23"/>
      <c r="G836" s="23"/>
      <c r="H836" s="23"/>
      <c r="I836" s="23"/>
      <c r="J836" s="23"/>
      <c r="K836" s="32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31"/>
      <c r="B837" s="31"/>
      <c r="C837" s="23"/>
      <c r="D837" s="23"/>
      <c r="E837" s="23"/>
      <c r="F837" s="23"/>
      <c r="G837" s="23"/>
      <c r="H837" s="23"/>
      <c r="I837" s="23"/>
      <c r="J837" s="23"/>
      <c r="K837" s="32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31"/>
      <c r="B838" s="31"/>
      <c r="C838" s="23"/>
      <c r="D838" s="23"/>
      <c r="E838" s="23"/>
      <c r="F838" s="23"/>
      <c r="G838" s="23"/>
      <c r="H838" s="23"/>
      <c r="I838" s="23"/>
      <c r="J838" s="23"/>
      <c r="K838" s="32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31"/>
      <c r="B839" s="31"/>
      <c r="C839" s="23"/>
      <c r="D839" s="23"/>
      <c r="E839" s="23"/>
      <c r="F839" s="23"/>
      <c r="G839" s="23"/>
      <c r="H839" s="23"/>
      <c r="I839" s="23"/>
      <c r="J839" s="23"/>
      <c r="K839" s="32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31"/>
      <c r="B840" s="31"/>
      <c r="C840" s="23"/>
      <c r="D840" s="23"/>
      <c r="E840" s="23"/>
      <c r="F840" s="23"/>
      <c r="G840" s="23"/>
      <c r="H840" s="23"/>
      <c r="I840" s="23"/>
      <c r="J840" s="23"/>
      <c r="K840" s="32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31"/>
      <c r="B841" s="31"/>
      <c r="C841" s="23"/>
      <c r="D841" s="23"/>
      <c r="E841" s="23"/>
      <c r="F841" s="23"/>
      <c r="G841" s="23"/>
      <c r="H841" s="23"/>
      <c r="I841" s="23"/>
      <c r="J841" s="23"/>
      <c r="K841" s="32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31"/>
      <c r="B842" s="31"/>
      <c r="C842" s="23"/>
      <c r="D842" s="23"/>
      <c r="E842" s="23"/>
      <c r="F842" s="23"/>
      <c r="G842" s="23"/>
      <c r="H842" s="23"/>
      <c r="I842" s="23"/>
      <c r="J842" s="23"/>
      <c r="K842" s="32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31"/>
      <c r="B843" s="31"/>
      <c r="C843" s="23"/>
      <c r="D843" s="23"/>
      <c r="E843" s="23"/>
      <c r="F843" s="23"/>
      <c r="G843" s="23"/>
      <c r="H843" s="23"/>
      <c r="I843" s="23"/>
      <c r="J843" s="23"/>
      <c r="K843" s="32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31"/>
      <c r="B844" s="31"/>
      <c r="C844" s="23"/>
      <c r="D844" s="23"/>
      <c r="E844" s="23"/>
      <c r="F844" s="23"/>
      <c r="G844" s="23"/>
      <c r="H844" s="23"/>
      <c r="I844" s="23"/>
      <c r="J844" s="23"/>
      <c r="K844" s="32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31"/>
      <c r="B845" s="31"/>
      <c r="C845" s="23"/>
      <c r="D845" s="23"/>
      <c r="E845" s="23"/>
      <c r="F845" s="23"/>
      <c r="G845" s="23"/>
      <c r="H845" s="23"/>
      <c r="I845" s="23"/>
      <c r="J845" s="23"/>
      <c r="K845" s="32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31"/>
      <c r="B846" s="31"/>
      <c r="C846" s="23"/>
      <c r="D846" s="23"/>
      <c r="E846" s="23"/>
      <c r="F846" s="23"/>
      <c r="G846" s="23"/>
      <c r="H846" s="23"/>
      <c r="I846" s="23"/>
      <c r="J846" s="23"/>
      <c r="K846" s="32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31"/>
      <c r="B847" s="31"/>
      <c r="C847" s="23"/>
      <c r="D847" s="23"/>
      <c r="E847" s="23"/>
      <c r="F847" s="23"/>
      <c r="G847" s="23"/>
      <c r="H847" s="23"/>
      <c r="I847" s="23"/>
      <c r="J847" s="23"/>
      <c r="K847" s="32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31"/>
      <c r="B848" s="31"/>
      <c r="C848" s="23"/>
      <c r="D848" s="23"/>
      <c r="E848" s="23"/>
      <c r="F848" s="23"/>
      <c r="G848" s="23"/>
      <c r="H848" s="23"/>
      <c r="I848" s="23"/>
      <c r="J848" s="23"/>
      <c r="K848" s="32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31"/>
      <c r="B849" s="31"/>
      <c r="C849" s="23"/>
      <c r="D849" s="23"/>
      <c r="E849" s="23"/>
      <c r="F849" s="23"/>
      <c r="G849" s="23"/>
      <c r="H849" s="23"/>
      <c r="I849" s="23"/>
      <c r="J849" s="23"/>
      <c r="K849" s="32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31"/>
      <c r="B850" s="31"/>
      <c r="C850" s="23"/>
      <c r="D850" s="23"/>
      <c r="E850" s="23"/>
      <c r="F850" s="23"/>
      <c r="G850" s="23"/>
      <c r="H850" s="23"/>
      <c r="I850" s="23"/>
      <c r="J850" s="23"/>
      <c r="K850" s="32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31"/>
      <c r="B851" s="31"/>
      <c r="C851" s="23"/>
      <c r="D851" s="23"/>
      <c r="E851" s="23"/>
      <c r="F851" s="23"/>
      <c r="G851" s="23"/>
      <c r="H851" s="23"/>
      <c r="I851" s="23"/>
      <c r="J851" s="23"/>
      <c r="K851" s="32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31"/>
      <c r="B852" s="31"/>
      <c r="C852" s="23"/>
      <c r="D852" s="23"/>
      <c r="E852" s="23"/>
      <c r="F852" s="23"/>
      <c r="G852" s="23"/>
      <c r="H852" s="23"/>
      <c r="I852" s="23"/>
      <c r="J852" s="23"/>
      <c r="K852" s="32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31"/>
      <c r="B853" s="31"/>
      <c r="C853" s="23"/>
      <c r="D853" s="23"/>
      <c r="E853" s="23"/>
      <c r="F853" s="23"/>
      <c r="G853" s="23"/>
      <c r="H853" s="23"/>
      <c r="I853" s="23"/>
      <c r="J853" s="23"/>
      <c r="K853" s="32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31"/>
      <c r="B854" s="31"/>
      <c r="C854" s="23"/>
      <c r="D854" s="23"/>
      <c r="E854" s="23"/>
      <c r="F854" s="23"/>
      <c r="G854" s="23"/>
      <c r="H854" s="23"/>
      <c r="I854" s="23"/>
      <c r="J854" s="23"/>
      <c r="K854" s="32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31"/>
      <c r="B855" s="31"/>
      <c r="C855" s="23"/>
      <c r="D855" s="23"/>
      <c r="E855" s="23"/>
      <c r="F855" s="23"/>
      <c r="G855" s="23"/>
      <c r="H855" s="23"/>
      <c r="I855" s="23"/>
      <c r="J855" s="23"/>
      <c r="K855" s="32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31"/>
      <c r="B856" s="31"/>
      <c r="C856" s="23"/>
      <c r="D856" s="23"/>
      <c r="E856" s="23"/>
      <c r="F856" s="23"/>
      <c r="G856" s="23"/>
      <c r="H856" s="23"/>
      <c r="I856" s="23"/>
      <c r="J856" s="23"/>
      <c r="K856" s="32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31"/>
      <c r="B857" s="31"/>
      <c r="C857" s="23"/>
      <c r="D857" s="23"/>
      <c r="E857" s="23"/>
      <c r="F857" s="23"/>
      <c r="G857" s="23"/>
      <c r="H857" s="23"/>
      <c r="I857" s="23"/>
      <c r="J857" s="23"/>
      <c r="K857" s="32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31"/>
      <c r="B858" s="31"/>
      <c r="C858" s="23"/>
      <c r="D858" s="23"/>
      <c r="E858" s="23"/>
      <c r="F858" s="23"/>
      <c r="G858" s="23"/>
      <c r="H858" s="23"/>
      <c r="I858" s="23"/>
      <c r="J858" s="23"/>
      <c r="K858" s="32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31"/>
      <c r="B859" s="31"/>
      <c r="C859" s="23"/>
      <c r="D859" s="23"/>
      <c r="E859" s="23"/>
      <c r="F859" s="23"/>
      <c r="G859" s="23"/>
      <c r="H859" s="23"/>
      <c r="I859" s="23"/>
      <c r="J859" s="23"/>
      <c r="K859" s="32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31"/>
      <c r="B860" s="31"/>
      <c r="C860" s="23"/>
      <c r="D860" s="23"/>
      <c r="E860" s="23"/>
      <c r="F860" s="23"/>
      <c r="G860" s="23"/>
      <c r="H860" s="23"/>
      <c r="I860" s="23"/>
      <c r="J860" s="23"/>
      <c r="K860" s="32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31"/>
      <c r="B861" s="31"/>
      <c r="C861" s="23"/>
      <c r="D861" s="23"/>
      <c r="E861" s="23"/>
      <c r="F861" s="23"/>
      <c r="G861" s="23"/>
      <c r="H861" s="23"/>
      <c r="I861" s="23"/>
      <c r="J861" s="23"/>
      <c r="K861" s="32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31"/>
      <c r="B862" s="31"/>
      <c r="C862" s="23"/>
      <c r="D862" s="23"/>
      <c r="E862" s="23"/>
      <c r="F862" s="23"/>
      <c r="G862" s="23"/>
      <c r="H862" s="23"/>
      <c r="I862" s="23"/>
      <c r="J862" s="23"/>
      <c r="K862" s="32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31"/>
      <c r="B863" s="31"/>
      <c r="C863" s="23"/>
      <c r="D863" s="23"/>
      <c r="E863" s="23"/>
      <c r="F863" s="23"/>
      <c r="G863" s="23"/>
      <c r="H863" s="23"/>
      <c r="I863" s="23"/>
      <c r="J863" s="23"/>
      <c r="K863" s="32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31"/>
      <c r="B864" s="31"/>
      <c r="C864" s="23"/>
      <c r="D864" s="23"/>
      <c r="E864" s="23"/>
      <c r="F864" s="23"/>
      <c r="G864" s="23"/>
      <c r="H864" s="23"/>
      <c r="I864" s="23"/>
      <c r="J864" s="23"/>
      <c r="K864" s="32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31"/>
      <c r="B865" s="31"/>
      <c r="C865" s="23"/>
      <c r="D865" s="23"/>
      <c r="E865" s="23"/>
      <c r="F865" s="23"/>
      <c r="G865" s="23"/>
      <c r="H865" s="23"/>
      <c r="I865" s="23"/>
      <c r="J865" s="23"/>
      <c r="K865" s="32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31"/>
      <c r="B866" s="31"/>
      <c r="C866" s="23"/>
      <c r="D866" s="23"/>
      <c r="E866" s="23"/>
      <c r="F866" s="23"/>
      <c r="G866" s="23"/>
      <c r="H866" s="23"/>
      <c r="I866" s="23"/>
      <c r="J866" s="23"/>
      <c r="K866" s="32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31"/>
      <c r="B867" s="31"/>
      <c r="C867" s="23"/>
      <c r="D867" s="23"/>
      <c r="E867" s="23"/>
      <c r="F867" s="23"/>
      <c r="G867" s="23"/>
      <c r="H867" s="23"/>
      <c r="I867" s="23"/>
      <c r="J867" s="23"/>
      <c r="K867" s="32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31"/>
      <c r="B868" s="31"/>
      <c r="C868" s="23"/>
      <c r="D868" s="23"/>
      <c r="E868" s="23"/>
      <c r="F868" s="23"/>
      <c r="G868" s="23"/>
      <c r="H868" s="23"/>
      <c r="I868" s="23"/>
      <c r="J868" s="23"/>
      <c r="K868" s="32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31"/>
      <c r="B869" s="31"/>
      <c r="C869" s="23"/>
      <c r="D869" s="23"/>
      <c r="E869" s="23"/>
      <c r="F869" s="23"/>
      <c r="G869" s="23"/>
      <c r="H869" s="23"/>
      <c r="I869" s="23"/>
      <c r="J869" s="23"/>
      <c r="K869" s="32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31"/>
      <c r="B870" s="31"/>
      <c r="C870" s="23"/>
      <c r="D870" s="23"/>
      <c r="E870" s="23"/>
      <c r="F870" s="23"/>
      <c r="G870" s="23"/>
      <c r="H870" s="23"/>
      <c r="I870" s="23"/>
      <c r="J870" s="23"/>
      <c r="K870" s="32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31"/>
      <c r="B871" s="31"/>
      <c r="C871" s="23"/>
      <c r="D871" s="23"/>
      <c r="E871" s="23"/>
      <c r="F871" s="23"/>
      <c r="G871" s="23"/>
      <c r="H871" s="23"/>
      <c r="I871" s="23"/>
      <c r="J871" s="23"/>
      <c r="K871" s="32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31"/>
      <c r="B872" s="31"/>
      <c r="C872" s="23"/>
      <c r="D872" s="23"/>
      <c r="E872" s="23"/>
      <c r="F872" s="23"/>
      <c r="G872" s="23"/>
      <c r="H872" s="23"/>
      <c r="I872" s="23"/>
      <c r="J872" s="23"/>
      <c r="K872" s="32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31"/>
      <c r="B873" s="31"/>
      <c r="C873" s="23"/>
      <c r="D873" s="23"/>
      <c r="E873" s="23"/>
      <c r="F873" s="23"/>
      <c r="G873" s="23"/>
      <c r="H873" s="23"/>
      <c r="I873" s="23"/>
      <c r="J873" s="23"/>
      <c r="K873" s="32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31"/>
      <c r="B874" s="31"/>
      <c r="C874" s="23"/>
      <c r="D874" s="23"/>
      <c r="E874" s="23"/>
      <c r="F874" s="23"/>
      <c r="G874" s="23"/>
      <c r="H874" s="23"/>
      <c r="I874" s="23"/>
      <c r="J874" s="23"/>
      <c r="K874" s="32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31"/>
      <c r="B875" s="31"/>
      <c r="C875" s="23"/>
      <c r="D875" s="23"/>
      <c r="E875" s="23"/>
      <c r="F875" s="23"/>
      <c r="G875" s="23"/>
      <c r="H875" s="23"/>
      <c r="I875" s="23"/>
      <c r="J875" s="23"/>
      <c r="K875" s="32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31"/>
      <c r="B876" s="31"/>
      <c r="C876" s="23"/>
      <c r="D876" s="23"/>
      <c r="E876" s="23"/>
      <c r="F876" s="23"/>
      <c r="G876" s="23"/>
      <c r="H876" s="23"/>
      <c r="I876" s="23"/>
      <c r="J876" s="23"/>
      <c r="K876" s="32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31"/>
      <c r="B877" s="31"/>
      <c r="C877" s="23"/>
      <c r="D877" s="23"/>
      <c r="E877" s="23"/>
      <c r="F877" s="23"/>
      <c r="G877" s="23"/>
      <c r="H877" s="23"/>
      <c r="I877" s="23"/>
      <c r="J877" s="23"/>
      <c r="K877" s="32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31"/>
      <c r="B878" s="31"/>
      <c r="C878" s="23"/>
      <c r="D878" s="23"/>
      <c r="E878" s="23"/>
      <c r="F878" s="23"/>
      <c r="G878" s="23"/>
      <c r="H878" s="23"/>
      <c r="I878" s="23"/>
      <c r="J878" s="23"/>
      <c r="K878" s="32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31"/>
      <c r="B879" s="31"/>
      <c r="C879" s="23"/>
      <c r="D879" s="23"/>
      <c r="E879" s="23"/>
      <c r="F879" s="23"/>
      <c r="G879" s="23"/>
      <c r="H879" s="23"/>
      <c r="I879" s="23"/>
      <c r="J879" s="23"/>
      <c r="K879" s="32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31"/>
      <c r="B880" s="31"/>
      <c r="C880" s="23"/>
      <c r="D880" s="23"/>
      <c r="E880" s="23"/>
      <c r="F880" s="23"/>
      <c r="G880" s="23"/>
      <c r="H880" s="23"/>
      <c r="I880" s="23"/>
      <c r="J880" s="23"/>
      <c r="K880" s="32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31"/>
      <c r="B881" s="31"/>
      <c r="C881" s="23"/>
      <c r="D881" s="23"/>
      <c r="E881" s="23"/>
      <c r="F881" s="23"/>
      <c r="G881" s="23"/>
      <c r="H881" s="23"/>
      <c r="I881" s="23"/>
      <c r="J881" s="23"/>
      <c r="K881" s="32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31"/>
      <c r="B882" s="31"/>
      <c r="C882" s="23"/>
      <c r="D882" s="23"/>
      <c r="E882" s="23"/>
      <c r="F882" s="23"/>
      <c r="G882" s="23"/>
      <c r="H882" s="23"/>
      <c r="I882" s="23"/>
      <c r="J882" s="23"/>
      <c r="K882" s="32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31"/>
      <c r="B883" s="31"/>
      <c r="C883" s="23"/>
      <c r="D883" s="23"/>
      <c r="E883" s="23"/>
      <c r="F883" s="23"/>
      <c r="G883" s="23"/>
      <c r="H883" s="23"/>
      <c r="I883" s="23"/>
      <c r="J883" s="23"/>
      <c r="K883" s="32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31"/>
      <c r="B884" s="31"/>
      <c r="C884" s="23"/>
      <c r="D884" s="23"/>
      <c r="E884" s="23"/>
      <c r="F884" s="23"/>
      <c r="G884" s="23"/>
      <c r="H884" s="23"/>
      <c r="I884" s="23"/>
      <c r="J884" s="23"/>
      <c r="K884" s="32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31"/>
      <c r="B885" s="31"/>
      <c r="C885" s="23"/>
      <c r="D885" s="23"/>
      <c r="E885" s="23"/>
      <c r="F885" s="23"/>
      <c r="G885" s="23"/>
      <c r="H885" s="23"/>
      <c r="I885" s="23"/>
      <c r="J885" s="23"/>
      <c r="K885" s="32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31"/>
      <c r="B886" s="31"/>
      <c r="C886" s="23"/>
      <c r="D886" s="23"/>
      <c r="E886" s="23"/>
      <c r="F886" s="23"/>
      <c r="G886" s="23"/>
      <c r="H886" s="23"/>
      <c r="I886" s="23"/>
      <c r="J886" s="23"/>
      <c r="K886" s="32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31"/>
      <c r="B887" s="31"/>
      <c r="C887" s="23"/>
      <c r="D887" s="23"/>
      <c r="E887" s="23"/>
      <c r="F887" s="23"/>
      <c r="G887" s="23"/>
      <c r="H887" s="23"/>
      <c r="I887" s="23"/>
      <c r="J887" s="23"/>
      <c r="K887" s="32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31"/>
      <c r="B888" s="31"/>
      <c r="C888" s="23"/>
      <c r="D888" s="23"/>
      <c r="E888" s="23"/>
      <c r="F888" s="23"/>
      <c r="G888" s="23"/>
      <c r="H888" s="23"/>
      <c r="I888" s="23"/>
      <c r="J888" s="23"/>
      <c r="K888" s="32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31"/>
      <c r="B889" s="31"/>
      <c r="C889" s="23"/>
      <c r="D889" s="23"/>
      <c r="E889" s="23"/>
      <c r="F889" s="23"/>
      <c r="G889" s="23"/>
      <c r="H889" s="23"/>
      <c r="I889" s="23"/>
      <c r="J889" s="23"/>
      <c r="K889" s="32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31"/>
      <c r="B890" s="31"/>
      <c r="C890" s="23"/>
      <c r="D890" s="23"/>
      <c r="E890" s="23"/>
      <c r="F890" s="23"/>
      <c r="G890" s="23"/>
      <c r="H890" s="23"/>
      <c r="I890" s="23"/>
      <c r="J890" s="23"/>
      <c r="K890" s="32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31"/>
      <c r="B891" s="31"/>
      <c r="C891" s="23"/>
      <c r="D891" s="23"/>
      <c r="E891" s="23"/>
      <c r="F891" s="23"/>
      <c r="G891" s="23"/>
      <c r="H891" s="23"/>
      <c r="I891" s="23"/>
      <c r="J891" s="23"/>
      <c r="K891" s="32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31"/>
      <c r="B892" s="31"/>
      <c r="C892" s="23"/>
      <c r="D892" s="23"/>
      <c r="E892" s="23"/>
      <c r="F892" s="23"/>
      <c r="G892" s="23"/>
      <c r="H892" s="23"/>
      <c r="I892" s="23"/>
      <c r="J892" s="23"/>
      <c r="K892" s="32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31"/>
      <c r="B893" s="31"/>
      <c r="C893" s="23"/>
      <c r="D893" s="23"/>
      <c r="E893" s="23"/>
      <c r="F893" s="23"/>
      <c r="G893" s="23"/>
      <c r="H893" s="23"/>
      <c r="I893" s="23"/>
      <c r="J893" s="23"/>
      <c r="K893" s="32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31"/>
      <c r="B894" s="31"/>
      <c r="C894" s="23"/>
      <c r="D894" s="23"/>
      <c r="E894" s="23"/>
      <c r="F894" s="23"/>
      <c r="G894" s="23"/>
      <c r="H894" s="23"/>
      <c r="I894" s="23"/>
      <c r="J894" s="23"/>
      <c r="K894" s="32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31"/>
      <c r="B895" s="31"/>
      <c r="C895" s="23"/>
      <c r="D895" s="23"/>
      <c r="E895" s="23"/>
      <c r="F895" s="23"/>
      <c r="G895" s="23"/>
      <c r="H895" s="23"/>
      <c r="I895" s="23"/>
      <c r="J895" s="23"/>
      <c r="K895" s="32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31"/>
      <c r="B896" s="31"/>
      <c r="C896" s="23"/>
      <c r="D896" s="23"/>
      <c r="E896" s="23"/>
      <c r="F896" s="23"/>
      <c r="G896" s="23"/>
      <c r="H896" s="23"/>
      <c r="I896" s="23"/>
      <c r="J896" s="23"/>
      <c r="K896" s="32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31"/>
      <c r="B897" s="31"/>
      <c r="C897" s="23"/>
      <c r="D897" s="23"/>
      <c r="E897" s="23"/>
      <c r="F897" s="23"/>
      <c r="G897" s="23"/>
      <c r="H897" s="23"/>
      <c r="I897" s="23"/>
      <c r="J897" s="23"/>
      <c r="K897" s="32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31"/>
      <c r="B898" s="31"/>
      <c r="C898" s="23"/>
      <c r="D898" s="23"/>
      <c r="E898" s="23"/>
      <c r="F898" s="23"/>
      <c r="G898" s="23"/>
      <c r="H898" s="23"/>
      <c r="I898" s="23"/>
      <c r="J898" s="23"/>
      <c r="K898" s="32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31"/>
      <c r="B899" s="31"/>
      <c r="C899" s="23"/>
      <c r="D899" s="23"/>
      <c r="E899" s="23"/>
      <c r="F899" s="23"/>
      <c r="G899" s="23"/>
      <c r="H899" s="23"/>
      <c r="I899" s="23"/>
      <c r="J899" s="23"/>
      <c r="K899" s="32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31"/>
      <c r="B900" s="31"/>
      <c r="C900" s="23"/>
      <c r="D900" s="23"/>
      <c r="E900" s="23"/>
      <c r="F900" s="23"/>
      <c r="G900" s="23"/>
      <c r="H900" s="23"/>
      <c r="I900" s="23"/>
      <c r="J900" s="23"/>
      <c r="K900" s="32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31"/>
      <c r="B901" s="31"/>
      <c r="C901" s="23"/>
      <c r="D901" s="23"/>
      <c r="E901" s="23"/>
      <c r="F901" s="23"/>
      <c r="G901" s="23"/>
      <c r="H901" s="23"/>
      <c r="I901" s="23"/>
      <c r="J901" s="23"/>
      <c r="K901" s="32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31"/>
      <c r="B902" s="31"/>
      <c r="C902" s="23"/>
      <c r="D902" s="23"/>
      <c r="E902" s="23"/>
      <c r="F902" s="23"/>
      <c r="G902" s="23"/>
      <c r="H902" s="23"/>
      <c r="I902" s="23"/>
      <c r="J902" s="23"/>
      <c r="K902" s="32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31"/>
      <c r="B903" s="31"/>
      <c r="C903" s="23"/>
      <c r="D903" s="23"/>
      <c r="E903" s="23"/>
      <c r="F903" s="23"/>
      <c r="G903" s="23"/>
      <c r="H903" s="23"/>
      <c r="I903" s="23"/>
      <c r="J903" s="23"/>
      <c r="K903" s="32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31"/>
      <c r="B904" s="31"/>
      <c r="C904" s="23"/>
      <c r="D904" s="23"/>
      <c r="E904" s="23"/>
      <c r="F904" s="23"/>
      <c r="G904" s="23"/>
      <c r="H904" s="23"/>
      <c r="I904" s="23"/>
      <c r="J904" s="23"/>
      <c r="K904" s="32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31"/>
      <c r="B905" s="31"/>
      <c r="C905" s="23"/>
      <c r="D905" s="23"/>
      <c r="E905" s="23"/>
      <c r="F905" s="23"/>
      <c r="G905" s="23"/>
      <c r="H905" s="23"/>
      <c r="I905" s="23"/>
      <c r="J905" s="23"/>
      <c r="K905" s="32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31"/>
      <c r="B906" s="31"/>
      <c r="C906" s="23"/>
      <c r="D906" s="23"/>
      <c r="E906" s="23"/>
      <c r="F906" s="23"/>
      <c r="G906" s="23"/>
      <c r="H906" s="23"/>
      <c r="I906" s="23"/>
      <c r="J906" s="23"/>
      <c r="K906" s="32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31"/>
      <c r="B907" s="31"/>
      <c r="C907" s="23"/>
      <c r="D907" s="23"/>
      <c r="E907" s="23"/>
      <c r="F907" s="23"/>
      <c r="G907" s="23"/>
      <c r="H907" s="23"/>
      <c r="I907" s="23"/>
      <c r="J907" s="23"/>
      <c r="K907" s="32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31"/>
      <c r="B908" s="31"/>
      <c r="C908" s="23"/>
      <c r="D908" s="23"/>
      <c r="E908" s="23"/>
      <c r="F908" s="23"/>
      <c r="G908" s="23"/>
      <c r="H908" s="23"/>
      <c r="I908" s="23"/>
      <c r="J908" s="23"/>
      <c r="K908" s="32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31"/>
      <c r="B909" s="31"/>
      <c r="C909" s="23"/>
      <c r="D909" s="23"/>
      <c r="E909" s="23"/>
      <c r="F909" s="23"/>
      <c r="G909" s="23"/>
      <c r="H909" s="23"/>
      <c r="I909" s="23"/>
      <c r="J909" s="23"/>
      <c r="K909" s="32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31"/>
      <c r="B910" s="31"/>
      <c r="C910" s="23"/>
      <c r="D910" s="23"/>
      <c r="E910" s="23"/>
      <c r="F910" s="23"/>
      <c r="G910" s="23"/>
      <c r="H910" s="23"/>
      <c r="I910" s="23"/>
      <c r="J910" s="23"/>
      <c r="K910" s="32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31"/>
      <c r="B911" s="31"/>
      <c r="C911" s="23"/>
      <c r="D911" s="23"/>
      <c r="E911" s="23"/>
      <c r="F911" s="23"/>
      <c r="G911" s="23"/>
      <c r="H911" s="23"/>
      <c r="I911" s="23"/>
      <c r="J911" s="23"/>
      <c r="K911" s="32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31"/>
      <c r="B912" s="31"/>
      <c r="C912" s="23"/>
      <c r="D912" s="23"/>
      <c r="E912" s="23"/>
      <c r="F912" s="23"/>
      <c r="G912" s="23"/>
      <c r="H912" s="23"/>
      <c r="I912" s="23"/>
      <c r="J912" s="23"/>
      <c r="K912" s="32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31"/>
      <c r="B913" s="31"/>
      <c r="C913" s="23"/>
      <c r="D913" s="23"/>
      <c r="E913" s="23"/>
      <c r="F913" s="23"/>
      <c r="G913" s="23"/>
      <c r="H913" s="23"/>
      <c r="I913" s="23"/>
      <c r="J913" s="23"/>
      <c r="K913" s="32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31"/>
      <c r="B914" s="31"/>
      <c r="C914" s="23"/>
      <c r="D914" s="23"/>
      <c r="E914" s="23"/>
      <c r="F914" s="23"/>
      <c r="G914" s="23"/>
      <c r="H914" s="23"/>
      <c r="I914" s="23"/>
      <c r="J914" s="23"/>
      <c r="K914" s="32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31"/>
      <c r="B915" s="31"/>
      <c r="C915" s="23"/>
      <c r="D915" s="23"/>
      <c r="E915" s="23"/>
      <c r="F915" s="23"/>
      <c r="G915" s="23"/>
      <c r="H915" s="23"/>
      <c r="I915" s="23"/>
      <c r="J915" s="23"/>
      <c r="K915" s="32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31"/>
      <c r="B916" s="31"/>
      <c r="C916" s="23"/>
      <c r="D916" s="23"/>
      <c r="E916" s="23"/>
      <c r="F916" s="23"/>
      <c r="G916" s="23"/>
      <c r="H916" s="23"/>
      <c r="I916" s="23"/>
      <c r="J916" s="23"/>
      <c r="K916" s="32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31"/>
      <c r="B917" s="31"/>
      <c r="C917" s="23"/>
      <c r="D917" s="23"/>
      <c r="E917" s="23"/>
      <c r="F917" s="23"/>
      <c r="G917" s="23"/>
      <c r="H917" s="23"/>
      <c r="I917" s="23"/>
      <c r="J917" s="23"/>
      <c r="K917" s="32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31"/>
      <c r="B918" s="31"/>
      <c r="C918" s="23"/>
      <c r="D918" s="23"/>
      <c r="E918" s="23"/>
      <c r="F918" s="23"/>
      <c r="G918" s="23"/>
      <c r="H918" s="23"/>
      <c r="I918" s="23"/>
      <c r="J918" s="23"/>
      <c r="K918" s="32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31"/>
      <c r="B919" s="31"/>
      <c r="C919" s="23"/>
      <c r="D919" s="23"/>
      <c r="E919" s="23"/>
      <c r="F919" s="23"/>
      <c r="G919" s="23"/>
      <c r="H919" s="23"/>
      <c r="I919" s="23"/>
      <c r="J919" s="23"/>
      <c r="K919" s="32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31"/>
      <c r="B920" s="31"/>
      <c r="C920" s="23"/>
      <c r="D920" s="23"/>
      <c r="E920" s="23"/>
      <c r="F920" s="23"/>
      <c r="G920" s="23"/>
      <c r="H920" s="23"/>
      <c r="I920" s="23"/>
      <c r="J920" s="23"/>
      <c r="K920" s="32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31"/>
      <c r="B921" s="31"/>
      <c r="C921" s="23"/>
      <c r="D921" s="23"/>
      <c r="E921" s="23"/>
      <c r="F921" s="23"/>
      <c r="G921" s="23"/>
      <c r="H921" s="23"/>
      <c r="I921" s="23"/>
      <c r="J921" s="23"/>
      <c r="K921" s="32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31"/>
      <c r="B922" s="31"/>
      <c r="C922" s="23"/>
      <c r="D922" s="23"/>
      <c r="E922" s="23"/>
      <c r="F922" s="23"/>
      <c r="G922" s="23"/>
      <c r="H922" s="23"/>
      <c r="I922" s="23"/>
      <c r="J922" s="23"/>
      <c r="K922" s="32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31"/>
      <c r="B923" s="31"/>
      <c r="C923" s="23"/>
      <c r="D923" s="23"/>
      <c r="E923" s="23"/>
      <c r="F923" s="23"/>
      <c r="G923" s="23"/>
      <c r="H923" s="23"/>
      <c r="I923" s="23"/>
      <c r="J923" s="23"/>
      <c r="K923" s="32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31"/>
      <c r="B924" s="31"/>
      <c r="C924" s="23"/>
      <c r="D924" s="23"/>
      <c r="E924" s="23"/>
      <c r="F924" s="23"/>
      <c r="G924" s="23"/>
      <c r="H924" s="23"/>
      <c r="I924" s="23"/>
      <c r="J924" s="23"/>
      <c r="K924" s="32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31"/>
      <c r="B925" s="31"/>
      <c r="C925" s="23"/>
      <c r="D925" s="23"/>
      <c r="E925" s="23"/>
      <c r="F925" s="23"/>
      <c r="G925" s="23"/>
      <c r="H925" s="23"/>
      <c r="I925" s="23"/>
      <c r="J925" s="23"/>
      <c r="K925" s="32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31"/>
      <c r="B926" s="31"/>
      <c r="C926" s="23"/>
      <c r="D926" s="23"/>
      <c r="E926" s="23"/>
      <c r="F926" s="23"/>
      <c r="G926" s="23"/>
      <c r="H926" s="23"/>
      <c r="I926" s="23"/>
      <c r="J926" s="23"/>
      <c r="K926" s="32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31"/>
      <c r="B927" s="31"/>
      <c r="C927" s="23"/>
      <c r="D927" s="23"/>
      <c r="E927" s="23"/>
      <c r="F927" s="23"/>
      <c r="G927" s="23"/>
      <c r="H927" s="23"/>
      <c r="I927" s="23"/>
      <c r="J927" s="23"/>
      <c r="K927" s="32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31"/>
      <c r="B928" s="31"/>
      <c r="C928" s="23"/>
      <c r="D928" s="23"/>
      <c r="E928" s="23"/>
      <c r="F928" s="23"/>
      <c r="G928" s="23"/>
      <c r="H928" s="23"/>
      <c r="I928" s="23"/>
      <c r="J928" s="23"/>
      <c r="K928" s="32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31"/>
      <c r="B929" s="31"/>
      <c r="C929" s="23"/>
      <c r="D929" s="23"/>
      <c r="E929" s="23"/>
      <c r="F929" s="23"/>
      <c r="G929" s="23"/>
      <c r="H929" s="23"/>
      <c r="I929" s="23"/>
      <c r="J929" s="23"/>
      <c r="K929" s="32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31"/>
      <c r="B930" s="31"/>
      <c r="C930" s="23"/>
      <c r="D930" s="23"/>
      <c r="E930" s="23"/>
      <c r="F930" s="23"/>
      <c r="G930" s="23"/>
      <c r="H930" s="23"/>
      <c r="I930" s="23"/>
      <c r="J930" s="23"/>
      <c r="K930" s="32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31"/>
      <c r="B931" s="31"/>
      <c r="C931" s="23"/>
      <c r="D931" s="23"/>
      <c r="E931" s="23"/>
      <c r="F931" s="23"/>
      <c r="G931" s="23"/>
      <c r="H931" s="23"/>
      <c r="I931" s="23"/>
      <c r="J931" s="23"/>
      <c r="K931" s="32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31"/>
      <c r="B932" s="31"/>
      <c r="C932" s="23"/>
      <c r="D932" s="23"/>
      <c r="E932" s="23"/>
      <c r="F932" s="23"/>
      <c r="G932" s="23"/>
      <c r="H932" s="23"/>
      <c r="I932" s="23"/>
      <c r="J932" s="23"/>
      <c r="K932" s="32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31"/>
      <c r="B933" s="31"/>
      <c r="C933" s="23"/>
      <c r="D933" s="23"/>
      <c r="E933" s="23"/>
      <c r="F933" s="23"/>
      <c r="G933" s="23"/>
      <c r="H933" s="23"/>
      <c r="I933" s="23"/>
      <c r="J933" s="23"/>
      <c r="K933" s="32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31"/>
      <c r="B934" s="31"/>
      <c r="C934" s="23"/>
      <c r="D934" s="23"/>
      <c r="E934" s="23"/>
      <c r="F934" s="23"/>
      <c r="G934" s="23"/>
      <c r="H934" s="23"/>
      <c r="I934" s="23"/>
      <c r="J934" s="23"/>
      <c r="K934" s="32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31"/>
      <c r="B935" s="31"/>
      <c r="C935" s="23"/>
      <c r="D935" s="23"/>
      <c r="E935" s="23"/>
      <c r="F935" s="23"/>
      <c r="G935" s="23"/>
      <c r="H935" s="23"/>
      <c r="I935" s="23"/>
      <c r="J935" s="23"/>
      <c r="K935" s="32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31"/>
      <c r="B936" s="31"/>
      <c r="C936" s="23"/>
      <c r="D936" s="23"/>
      <c r="E936" s="23"/>
      <c r="F936" s="23"/>
      <c r="G936" s="23"/>
      <c r="H936" s="23"/>
      <c r="I936" s="23"/>
      <c r="J936" s="23"/>
      <c r="K936" s="32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31"/>
      <c r="B937" s="31"/>
      <c r="C937" s="23"/>
      <c r="D937" s="23"/>
      <c r="E937" s="23"/>
      <c r="F937" s="23"/>
      <c r="G937" s="23"/>
      <c r="H937" s="23"/>
      <c r="I937" s="23"/>
      <c r="J937" s="23"/>
      <c r="K937" s="32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31"/>
      <c r="B938" s="31"/>
      <c r="C938" s="23"/>
      <c r="D938" s="23"/>
      <c r="E938" s="23"/>
      <c r="F938" s="23"/>
      <c r="G938" s="23"/>
      <c r="H938" s="23"/>
      <c r="I938" s="23"/>
      <c r="J938" s="23"/>
      <c r="K938" s="32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31"/>
      <c r="B939" s="31"/>
      <c r="C939" s="23"/>
      <c r="D939" s="23"/>
      <c r="E939" s="23"/>
      <c r="F939" s="23"/>
      <c r="G939" s="23"/>
      <c r="H939" s="23"/>
      <c r="I939" s="23"/>
      <c r="J939" s="23"/>
      <c r="K939" s="32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31"/>
      <c r="B940" s="31"/>
      <c r="C940" s="23"/>
      <c r="D940" s="23"/>
      <c r="E940" s="23"/>
      <c r="F940" s="23"/>
      <c r="G940" s="23"/>
      <c r="H940" s="23"/>
      <c r="I940" s="23"/>
      <c r="J940" s="23"/>
      <c r="K940" s="32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31"/>
      <c r="B941" s="31"/>
      <c r="C941" s="23"/>
      <c r="D941" s="23"/>
      <c r="E941" s="23"/>
      <c r="F941" s="23"/>
      <c r="G941" s="23"/>
      <c r="H941" s="23"/>
      <c r="I941" s="23"/>
      <c r="J941" s="23"/>
      <c r="K941" s="32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31"/>
      <c r="B942" s="31"/>
      <c r="C942" s="23"/>
      <c r="D942" s="23"/>
      <c r="E942" s="23"/>
      <c r="F942" s="23"/>
      <c r="G942" s="23"/>
      <c r="H942" s="23"/>
      <c r="I942" s="23"/>
      <c r="J942" s="23"/>
      <c r="K942" s="32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31"/>
      <c r="B943" s="31"/>
      <c r="C943" s="23"/>
      <c r="D943" s="23"/>
      <c r="E943" s="23"/>
      <c r="F943" s="23"/>
      <c r="G943" s="23"/>
      <c r="H943" s="23"/>
      <c r="I943" s="23"/>
      <c r="J943" s="23"/>
      <c r="K943" s="32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31"/>
      <c r="B944" s="31"/>
      <c r="C944" s="23"/>
      <c r="D944" s="23"/>
      <c r="E944" s="23"/>
      <c r="F944" s="23"/>
      <c r="G944" s="23"/>
      <c r="H944" s="23"/>
      <c r="I944" s="23"/>
      <c r="J944" s="23"/>
      <c r="K944" s="32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31"/>
      <c r="B945" s="31"/>
      <c r="C945" s="23"/>
      <c r="D945" s="23"/>
      <c r="E945" s="23"/>
      <c r="F945" s="23"/>
      <c r="G945" s="23"/>
      <c r="H945" s="23"/>
      <c r="I945" s="23"/>
      <c r="J945" s="23"/>
      <c r="K945" s="32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31"/>
      <c r="B946" s="31"/>
      <c r="C946" s="23"/>
      <c r="D946" s="23"/>
      <c r="E946" s="23"/>
      <c r="F946" s="23"/>
      <c r="G946" s="23"/>
      <c r="H946" s="23"/>
      <c r="I946" s="23"/>
      <c r="J946" s="23"/>
      <c r="K946" s="32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31"/>
      <c r="B947" s="31"/>
      <c r="C947" s="23"/>
      <c r="D947" s="23"/>
      <c r="E947" s="23"/>
      <c r="F947" s="23"/>
      <c r="G947" s="23"/>
      <c r="H947" s="23"/>
      <c r="I947" s="23"/>
      <c r="J947" s="23"/>
      <c r="K947" s="32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31"/>
      <c r="B948" s="31"/>
      <c r="C948" s="23"/>
      <c r="D948" s="23"/>
      <c r="E948" s="23"/>
      <c r="F948" s="23"/>
      <c r="G948" s="23"/>
      <c r="H948" s="23"/>
      <c r="I948" s="23"/>
      <c r="J948" s="23"/>
      <c r="K948" s="32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31"/>
      <c r="B949" s="31"/>
      <c r="C949" s="23"/>
      <c r="D949" s="23"/>
      <c r="E949" s="23"/>
      <c r="F949" s="23"/>
      <c r="G949" s="23"/>
      <c r="H949" s="23"/>
      <c r="I949" s="23"/>
      <c r="J949" s="23"/>
      <c r="K949" s="32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31"/>
      <c r="B950" s="31"/>
      <c r="C950" s="23"/>
      <c r="D950" s="23"/>
      <c r="E950" s="23"/>
      <c r="F950" s="23"/>
      <c r="G950" s="23"/>
      <c r="H950" s="23"/>
      <c r="I950" s="23"/>
      <c r="J950" s="23"/>
      <c r="K950" s="32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31"/>
      <c r="B951" s="31"/>
      <c r="C951" s="23"/>
      <c r="D951" s="23"/>
      <c r="E951" s="23"/>
      <c r="F951" s="23"/>
      <c r="G951" s="23"/>
      <c r="H951" s="23"/>
      <c r="I951" s="23"/>
      <c r="J951" s="23"/>
      <c r="K951" s="32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31"/>
      <c r="B952" s="31"/>
      <c r="C952" s="23"/>
      <c r="D952" s="23"/>
      <c r="E952" s="23"/>
      <c r="F952" s="23"/>
      <c r="G952" s="23"/>
      <c r="H952" s="23"/>
      <c r="I952" s="23"/>
      <c r="J952" s="23"/>
      <c r="K952" s="32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31"/>
      <c r="B953" s="31"/>
      <c r="C953" s="23"/>
      <c r="D953" s="23"/>
      <c r="E953" s="23"/>
      <c r="F953" s="23"/>
      <c r="G953" s="23"/>
      <c r="H953" s="23"/>
      <c r="I953" s="23"/>
      <c r="J953" s="23"/>
      <c r="K953" s="32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31"/>
      <c r="B954" s="31"/>
      <c r="C954" s="23"/>
      <c r="D954" s="23"/>
      <c r="E954" s="23"/>
      <c r="F954" s="23"/>
      <c r="G954" s="23"/>
      <c r="H954" s="23"/>
      <c r="I954" s="23"/>
      <c r="J954" s="23"/>
      <c r="K954" s="32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31"/>
      <c r="B955" s="31"/>
      <c r="C955" s="23"/>
      <c r="D955" s="23"/>
      <c r="E955" s="23"/>
      <c r="F955" s="23"/>
      <c r="G955" s="23"/>
      <c r="H955" s="23"/>
      <c r="I955" s="23"/>
      <c r="J955" s="23"/>
      <c r="K955" s="32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31"/>
      <c r="B956" s="31"/>
      <c r="C956" s="23"/>
      <c r="D956" s="23"/>
      <c r="E956" s="23"/>
      <c r="F956" s="23"/>
      <c r="G956" s="23"/>
      <c r="H956" s="23"/>
      <c r="I956" s="23"/>
      <c r="J956" s="23"/>
      <c r="K956" s="32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31"/>
      <c r="B957" s="31"/>
      <c r="C957" s="23"/>
      <c r="D957" s="23"/>
      <c r="E957" s="23"/>
      <c r="F957" s="23"/>
      <c r="G957" s="23"/>
      <c r="H957" s="23"/>
      <c r="I957" s="23"/>
      <c r="J957" s="23"/>
      <c r="K957" s="32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31"/>
      <c r="B958" s="31"/>
      <c r="C958" s="23"/>
      <c r="D958" s="23"/>
      <c r="E958" s="23"/>
      <c r="F958" s="23"/>
      <c r="G958" s="23"/>
      <c r="H958" s="23"/>
      <c r="I958" s="23"/>
      <c r="J958" s="23"/>
      <c r="K958" s="32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31"/>
      <c r="B959" s="31"/>
      <c r="C959" s="23"/>
      <c r="D959" s="23"/>
      <c r="E959" s="23"/>
      <c r="F959" s="23"/>
      <c r="G959" s="23"/>
      <c r="H959" s="23"/>
      <c r="I959" s="23"/>
      <c r="J959" s="23"/>
      <c r="K959" s="32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31"/>
      <c r="B960" s="31"/>
      <c r="C960" s="23"/>
      <c r="D960" s="23"/>
      <c r="E960" s="23"/>
      <c r="F960" s="23"/>
      <c r="G960" s="23"/>
      <c r="H960" s="23"/>
      <c r="I960" s="23"/>
      <c r="J960" s="23"/>
      <c r="K960" s="32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31"/>
      <c r="B961" s="31"/>
      <c r="C961" s="23"/>
      <c r="D961" s="23"/>
      <c r="E961" s="23"/>
      <c r="F961" s="23"/>
      <c r="G961" s="23"/>
      <c r="H961" s="23"/>
      <c r="I961" s="23"/>
      <c r="J961" s="23"/>
      <c r="K961" s="32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31"/>
      <c r="B962" s="31"/>
      <c r="C962" s="23"/>
      <c r="D962" s="23"/>
      <c r="E962" s="23"/>
      <c r="F962" s="23"/>
      <c r="G962" s="23"/>
      <c r="H962" s="23"/>
      <c r="I962" s="23"/>
      <c r="J962" s="23"/>
      <c r="K962" s="32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31"/>
      <c r="B963" s="31"/>
      <c r="C963" s="23"/>
      <c r="D963" s="23"/>
      <c r="E963" s="23"/>
      <c r="F963" s="23"/>
      <c r="G963" s="23"/>
      <c r="H963" s="23"/>
      <c r="I963" s="23"/>
      <c r="J963" s="23"/>
      <c r="K963" s="32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31"/>
      <c r="B964" s="31"/>
      <c r="C964" s="23"/>
      <c r="D964" s="23"/>
      <c r="E964" s="23"/>
      <c r="F964" s="23"/>
      <c r="G964" s="23"/>
      <c r="H964" s="23"/>
      <c r="I964" s="23"/>
      <c r="J964" s="23"/>
      <c r="K964" s="32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31"/>
      <c r="B965" s="31"/>
      <c r="C965" s="23"/>
      <c r="D965" s="23"/>
      <c r="E965" s="23"/>
      <c r="F965" s="23"/>
      <c r="G965" s="23"/>
      <c r="H965" s="23"/>
      <c r="I965" s="23"/>
      <c r="J965" s="23"/>
      <c r="K965" s="32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31"/>
      <c r="B966" s="31"/>
      <c r="C966" s="23"/>
      <c r="D966" s="23"/>
      <c r="E966" s="23"/>
      <c r="F966" s="23"/>
      <c r="G966" s="23"/>
      <c r="H966" s="23"/>
      <c r="I966" s="23"/>
      <c r="J966" s="23"/>
      <c r="K966" s="32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31"/>
      <c r="B967" s="31"/>
      <c r="C967" s="23"/>
      <c r="D967" s="23"/>
      <c r="E967" s="23"/>
      <c r="F967" s="23"/>
      <c r="G967" s="23"/>
      <c r="H967" s="23"/>
      <c r="I967" s="23"/>
      <c r="J967" s="23"/>
      <c r="K967" s="32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31"/>
      <c r="B968" s="31"/>
      <c r="C968" s="23"/>
      <c r="D968" s="23"/>
      <c r="E968" s="23"/>
      <c r="F968" s="23"/>
      <c r="G968" s="23"/>
      <c r="H968" s="23"/>
      <c r="I968" s="23"/>
      <c r="J968" s="23"/>
      <c r="K968" s="32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31"/>
      <c r="B969" s="31"/>
      <c r="C969" s="23"/>
      <c r="D969" s="23"/>
      <c r="E969" s="23"/>
      <c r="F969" s="23"/>
      <c r="G969" s="23"/>
      <c r="H969" s="23"/>
      <c r="I969" s="23"/>
      <c r="J969" s="23"/>
      <c r="K969" s="32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31"/>
      <c r="B970" s="31"/>
      <c r="C970" s="23"/>
      <c r="D970" s="23"/>
      <c r="E970" s="23"/>
      <c r="F970" s="23"/>
      <c r="G970" s="23"/>
      <c r="H970" s="23"/>
      <c r="I970" s="23"/>
      <c r="J970" s="23"/>
      <c r="K970" s="32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31"/>
      <c r="B971" s="31"/>
      <c r="C971" s="23"/>
      <c r="D971" s="23"/>
      <c r="E971" s="23"/>
      <c r="F971" s="23"/>
      <c r="G971" s="23"/>
      <c r="H971" s="23"/>
      <c r="I971" s="23"/>
      <c r="J971" s="23"/>
      <c r="K971" s="32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31"/>
      <c r="B972" s="31"/>
      <c r="C972" s="23"/>
      <c r="D972" s="23"/>
      <c r="E972" s="23"/>
      <c r="F972" s="23"/>
      <c r="G972" s="23"/>
      <c r="H972" s="23"/>
      <c r="I972" s="23"/>
      <c r="J972" s="23"/>
      <c r="K972" s="32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31"/>
      <c r="B973" s="31"/>
      <c r="C973" s="23"/>
      <c r="D973" s="23"/>
      <c r="E973" s="23"/>
      <c r="F973" s="23"/>
      <c r="G973" s="23"/>
      <c r="H973" s="23"/>
      <c r="I973" s="23"/>
      <c r="J973" s="23"/>
      <c r="K973" s="32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31"/>
      <c r="B974" s="31"/>
      <c r="C974" s="23"/>
      <c r="D974" s="23"/>
      <c r="E974" s="23"/>
      <c r="F974" s="23"/>
      <c r="G974" s="23"/>
      <c r="H974" s="23"/>
      <c r="I974" s="23"/>
      <c r="J974" s="23"/>
      <c r="K974" s="32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31"/>
      <c r="B975" s="31"/>
      <c r="C975" s="23"/>
      <c r="D975" s="23"/>
      <c r="E975" s="23"/>
      <c r="F975" s="23"/>
      <c r="G975" s="23"/>
      <c r="H975" s="23"/>
      <c r="I975" s="23"/>
      <c r="J975" s="23"/>
      <c r="K975" s="32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31"/>
      <c r="B976" s="31"/>
      <c r="C976" s="23"/>
      <c r="D976" s="23"/>
      <c r="E976" s="23"/>
      <c r="F976" s="23"/>
      <c r="G976" s="23"/>
      <c r="H976" s="23"/>
      <c r="I976" s="23"/>
      <c r="J976" s="23"/>
      <c r="K976" s="32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31"/>
      <c r="B977" s="31"/>
      <c r="C977" s="23"/>
      <c r="D977" s="23"/>
      <c r="E977" s="23"/>
      <c r="F977" s="23"/>
      <c r="G977" s="23"/>
      <c r="H977" s="23"/>
      <c r="I977" s="23"/>
      <c r="J977" s="23"/>
      <c r="K977" s="32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31"/>
      <c r="B978" s="31"/>
      <c r="C978" s="23"/>
      <c r="D978" s="23"/>
      <c r="E978" s="23"/>
      <c r="F978" s="23"/>
      <c r="G978" s="23"/>
      <c r="H978" s="23"/>
      <c r="I978" s="23"/>
      <c r="J978" s="23"/>
      <c r="K978" s="32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31"/>
      <c r="B979" s="31"/>
      <c r="C979" s="23"/>
      <c r="D979" s="23"/>
      <c r="E979" s="23"/>
      <c r="F979" s="23"/>
      <c r="G979" s="23"/>
      <c r="H979" s="23"/>
      <c r="I979" s="23"/>
      <c r="J979" s="23"/>
      <c r="K979" s="32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31"/>
      <c r="B980" s="31"/>
      <c r="C980" s="23"/>
      <c r="D980" s="23"/>
      <c r="E980" s="23"/>
      <c r="F980" s="23"/>
      <c r="G980" s="23"/>
      <c r="H980" s="23"/>
      <c r="I980" s="23"/>
      <c r="J980" s="23"/>
      <c r="K980" s="32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31"/>
      <c r="B981" s="31"/>
      <c r="C981" s="23"/>
      <c r="D981" s="23"/>
      <c r="E981" s="23"/>
      <c r="F981" s="23"/>
      <c r="G981" s="23"/>
      <c r="H981" s="23"/>
      <c r="I981" s="23"/>
      <c r="J981" s="23"/>
      <c r="K981" s="32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31"/>
      <c r="B982" s="31"/>
      <c r="C982" s="23"/>
      <c r="D982" s="23"/>
      <c r="E982" s="23"/>
      <c r="F982" s="23"/>
      <c r="G982" s="23"/>
      <c r="H982" s="23"/>
      <c r="I982" s="23"/>
      <c r="J982" s="23"/>
      <c r="K982" s="32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31"/>
      <c r="B983" s="31"/>
      <c r="C983" s="23"/>
      <c r="D983" s="23"/>
      <c r="E983" s="23"/>
      <c r="F983" s="23"/>
      <c r="G983" s="23"/>
      <c r="H983" s="23"/>
      <c r="I983" s="23"/>
      <c r="J983" s="23"/>
      <c r="K983" s="32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31"/>
      <c r="B984" s="31"/>
      <c r="C984" s="23"/>
      <c r="D984" s="23"/>
      <c r="E984" s="23"/>
      <c r="F984" s="23"/>
      <c r="G984" s="23"/>
      <c r="H984" s="23"/>
      <c r="I984" s="23"/>
      <c r="J984" s="23"/>
      <c r="K984" s="32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31"/>
      <c r="B985" s="31"/>
      <c r="C985" s="23"/>
      <c r="D985" s="23"/>
      <c r="E985" s="23"/>
      <c r="F985" s="23"/>
      <c r="G985" s="23"/>
      <c r="H985" s="23"/>
      <c r="I985" s="23"/>
      <c r="J985" s="23"/>
      <c r="K985" s="32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31"/>
      <c r="B986" s="31"/>
      <c r="C986" s="23"/>
      <c r="D986" s="23"/>
      <c r="E986" s="23"/>
      <c r="F986" s="23"/>
      <c r="G986" s="23"/>
      <c r="H986" s="23"/>
      <c r="I986" s="23"/>
      <c r="J986" s="23"/>
      <c r="K986" s="32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31"/>
      <c r="B987" s="31"/>
      <c r="C987" s="23"/>
      <c r="D987" s="23"/>
      <c r="E987" s="23"/>
      <c r="F987" s="23"/>
      <c r="G987" s="23"/>
      <c r="H987" s="23"/>
      <c r="I987" s="23"/>
      <c r="J987" s="23"/>
      <c r="K987" s="32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31"/>
      <c r="B988" s="31"/>
      <c r="C988" s="23"/>
      <c r="D988" s="23"/>
      <c r="E988" s="23"/>
      <c r="F988" s="23"/>
      <c r="G988" s="23"/>
      <c r="H988" s="23"/>
      <c r="I988" s="23"/>
      <c r="J988" s="23"/>
      <c r="K988" s="32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31"/>
      <c r="B989" s="31"/>
      <c r="C989" s="23"/>
      <c r="D989" s="23"/>
      <c r="E989" s="23"/>
      <c r="F989" s="23"/>
      <c r="G989" s="23"/>
      <c r="H989" s="23"/>
      <c r="I989" s="23"/>
      <c r="J989" s="23"/>
      <c r="K989" s="32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31"/>
      <c r="B990" s="31"/>
      <c r="C990" s="23"/>
      <c r="D990" s="23"/>
      <c r="E990" s="23"/>
      <c r="F990" s="23"/>
      <c r="G990" s="23"/>
      <c r="H990" s="23"/>
      <c r="I990" s="23"/>
      <c r="J990" s="23"/>
      <c r="K990" s="32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31"/>
      <c r="B991" s="31"/>
      <c r="C991" s="23"/>
      <c r="D991" s="23"/>
      <c r="E991" s="23"/>
      <c r="F991" s="23"/>
      <c r="G991" s="23"/>
      <c r="H991" s="23"/>
      <c r="I991" s="23"/>
      <c r="J991" s="23"/>
      <c r="K991" s="32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31"/>
      <c r="B992" s="31"/>
      <c r="C992" s="23"/>
      <c r="D992" s="23"/>
      <c r="E992" s="23"/>
      <c r="F992" s="23"/>
      <c r="G992" s="23"/>
      <c r="H992" s="23"/>
      <c r="I992" s="23"/>
      <c r="J992" s="23"/>
      <c r="K992" s="32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31"/>
      <c r="B993" s="31"/>
      <c r="C993" s="23"/>
      <c r="D993" s="23"/>
      <c r="E993" s="23"/>
      <c r="F993" s="23"/>
      <c r="G993" s="23"/>
      <c r="H993" s="23"/>
      <c r="I993" s="23"/>
      <c r="J993" s="23"/>
      <c r="K993" s="32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31"/>
      <c r="B994" s="31"/>
      <c r="C994" s="23"/>
      <c r="D994" s="23"/>
      <c r="E994" s="23"/>
      <c r="F994" s="23"/>
      <c r="G994" s="23"/>
      <c r="H994" s="23"/>
      <c r="I994" s="23"/>
      <c r="J994" s="23"/>
      <c r="K994" s="32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31"/>
      <c r="B995" s="31"/>
      <c r="C995" s="23"/>
      <c r="D995" s="23"/>
      <c r="E995" s="23"/>
      <c r="F995" s="23"/>
      <c r="G995" s="23"/>
      <c r="H995" s="23"/>
      <c r="I995" s="23"/>
      <c r="J995" s="23"/>
      <c r="K995" s="32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31"/>
      <c r="B996" s="31"/>
      <c r="C996" s="23"/>
      <c r="D996" s="23"/>
      <c r="E996" s="23"/>
      <c r="F996" s="23"/>
      <c r="G996" s="23"/>
      <c r="H996" s="23"/>
      <c r="I996" s="23"/>
      <c r="J996" s="23"/>
      <c r="K996" s="32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31"/>
      <c r="B997" s="31"/>
      <c r="C997" s="23"/>
      <c r="D997" s="23"/>
      <c r="E997" s="23"/>
      <c r="F997" s="23"/>
      <c r="G997" s="23"/>
      <c r="H997" s="23"/>
      <c r="I997" s="23"/>
      <c r="J997" s="23"/>
      <c r="K997" s="32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31"/>
      <c r="B998" s="31"/>
      <c r="C998" s="23"/>
      <c r="D998" s="23"/>
      <c r="E998" s="23"/>
      <c r="F998" s="23"/>
      <c r="G998" s="23"/>
      <c r="H998" s="23"/>
      <c r="I998" s="23"/>
      <c r="J998" s="23"/>
      <c r="K998" s="32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31"/>
      <c r="B999" s="31"/>
      <c r="C999" s="23"/>
      <c r="D999" s="23"/>
      <c r="E999" s="23"/>
      <c r="F999" s="23"/>
      <c r="G999" s="23"/>
      <c r="H999" s="23"/>
      <c r="I999" s="23"/>
      <c r="J999" s="23"/>
      <c r="K999" s="32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31"/>
      <c r="B1000" s="31"/>
      <c r="C1000" s="23"/>
      <c r="D1000" s="23"/>
      <c r="E1000" s="23"/>
      <c r="F1000" s="23"/>
      <c r="G1000" s="23"/>
      <c r="H1000" s="23"/>
      <c r="I1000" s="23"/>
      <c r="J1000" s="23"/>
      <c r="K1000" s="32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autoFilter ref="$A$1:$K$125">
    <filterColumn colId="10">
      <filters>
        <filter val="-21.20"/>
        <filter val="23.40"/>
        <filter val="-57.20"/>
        <filter val="-342.50"/>
        <filter val="-73.70"/>
        <filter val="0.00"/>
        <filter val="15.90"/>
        <filter val="-146.80"/>
        <filter val="-163.30"/>
        <filter val="-118.50"/>
        <filter val="62.60"/>
      </filters>
    </filterColumn>
    <sortState ref="A1:K125">
      <sortCondition ref="A1:A125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1.71"/>
    <col customWidth="1" min="9" max="9" width="16.0"/>
    <col customWidth="1" min="10" max="10" width="11.57"/>
    <col customWidth="1" min="11" max="11" width="15.29"/>
    <col customWidth="1" min="12" max="12" width="10.86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31" width="8.71"/>
  </cols>
  <sheetData>
    <row r="1">
      <c r="A1" s="6" t="s">
        <v>46</v>
      </c>
      <c r="B1" s="33">
        <v>23.6</v>
      </c>
    </row>
    <row r="2">
      <c r="A2" s="6" t="s">
        <v>47</v>
      </c>
      <c r="B2" s="33">
        <v>29.5</v>
      </c>
    </row>
    <row r="3">
      <c r="A3" s="6" t="s">
        <v>48</v>
      </c>
      <c r="B3" s="33">
        <v>28.3</v>
      </c>
    </row>
    <row r="4">
      <c r="A4" s="6" t="s">
        <v>49</v>
      </c>
      <c r="B4" s="33">
        <v>33.0</v>
      </c>
    </row>
    <row r="5">
      <c r="A5" s="6" t="s">
        <v>50</v>
      </c>
      <c r="B5" s="33">
        <v>38.9</v>
      </c>
    </row>
    <row r="6">
      <c r="A6" s="6" t="s">
        <v>51</v>
      </c>
      <c r="B6" s="33">
        <v>40.1</v>
      </c>
    </row>
    <row r="7">
      <c r="A7" s="6" t="s">
        <v>52</v>
      </c>
      <c r="B7" s="33">
        <v>44.8</v>
      </c>
    </row>
    <row r="8">
      <c r="A8" s="6" t="s">
        <v>53</v>
      </c>
      <c r="B8" s="33">
        <v>45.4</v>
      </c>
    </row>
    <row r="9">
      <c r="A9" s="6" t="s">
        <v>54</v>
      </c>
      <c r="B9" s="33">
        <v>55.5</v>
      </c>
    </row>
    <row r="10">
      <c r="A10" s="6" t="s">
        <v>55</v>
      </c>
      <c r="B10" s="33">
        <v>56.6</v>
      </c>
    </row>
    <row r="11">
      <c r="A11" s="6" t="s">
        <v>56</v>
      </c>
      <c r="B11" s="33">
        <v>23.6</v>
      </c>
    </row>
    <row r="12">
      <c r="A12" s="6" t="s">
        <v>57</v>
      </c>
      <c r="B12" s="33">
        <v>13.6</v>
      </c>
    </row>
    <row r="13">
      <c r="A13" s="6" t="s">
        <v>58</v>
      </c>
      <c r="B13" s="33">
        <v>28.3</v>
      </c>
    </row>
    <row r="14">
      <c r="A14" s="6" t="s">
        <v>59</v>
      </c>
      <c r="B14" s="33">
        <v>20.5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>
      <c r="A15" s="6" t="s">
        <v>60</v>
      </c>
      <c r="B15" s="33">
        <v>38.9</v>
      </c>
    </row>
    <row r="16">
      <c r="A16" s="6" t="s">
        <v>61</v>
      </c>
      <c r="B16" s="33">
        <v>31.9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>
      <c r="A17" s="6" t="s">
        <v>62</v>
      </c>
      <c r="B17" s="33">
        <v>44.8</v>
      </c>
      <c r="K17" s="33"/>
    </row>
    <row r="18">
      <c r="A18" s="6" t="s">
        <v>63</v>
      </c>
      <c r="B18" s="33">
        <v>41.3</v>
      </c>
      <c r="K18" s="33"/>
    </row>
    <row r="19">
      <c r="A19" s="6" t="s">
        <v>64</v>
      </c>
      <c r="B19" s="33">
        <v>55.5</v>
      </c>
      <c r="K19" s="33"/>
    </row>
    <row r="20">
      <c r="A20" s="6" t="s">
        <v>65</v>
      </c>
      <c r="B20" s="33">
        <v>50.7</v>
      </c>
      <c r="K20" s="33"/>
    </row>
    <row r="21" ht="15.75" customHeight="1">
      <c r="K21" s="33"/>
    </row>
    <row r="22" ht="15.75" customHeight="1">
      <c r="K22" s="33"/>
    </row>
    <row r="23" ht="15.75" customHeight="1">
      <c r="K23" s="33"/>
    </row>
    <row r="24" ht="15.75" customHeight="1">
      <c r="K24" s="33"/>
    </row>
    <row r="25" ht="15.75" customHeight="1">
      <c r="K25" s="33"/>
    </row>
    <row r="26" ht="15.75" customHeight="1">
      <c r="K26" s="33"/>
    </row>
    <row r="27" ht="15.75" customHeight="1">
      <c r="K27" s="33"/>
    </row>
    <row r="28" ht="15.75" customHeight="1">
      <c r="K28" s="33"/>
    </row>
    <row r="29" ht="15.75" customHeight="1">
      <c r="K29" s="33"/>
    </row>
    <row r="30" ht="15.75" customHeight="1">
      <c r="K30" s="33"/>
    </row>
    <row r="31" ht="15.75" customHeight="1">
      <c r="K31" s="33"/>
    </row>
    <row r="32" ht="15.75" customHeight="1">
      <c r="K32" s="33"/>
    </row>
    <row r="33" ht="15.75" customHeight="1">
      <c r="K33" s="33"/>
    </row>
    <row r="34" ht="15.75" customHeight="1">
      <c r="K34" s="33"/>
    </row>
    <row r="35" ht="15.75" customHeight="1">
      <c r="K35" s="33"/>
    </row>
    <row r="36" ht="15.75" customHeight="1">
      <c r="K36" s="3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